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0775" windowHeight="11955"/>
  </bookViews>
  <sheets>
    <sheet name="Rekapitulace stavby" sheetId="1" r:id="rId1"/>
    <sheet name="SO 01 - PRODLOUŽENÍ DEŠŤO..." sheetId="2" r:id="rId2"/>
    <sheet name="SO 02 - PŘÍPOJKA DEŠŤOVÉ ..." sheetId="3" r:id="rId3"/>
    <sheet name="SO 03.11 - zasakovací prů..." sheetId="4" r:id="rId4"/>
    <sheet name="SO 03.12 - zasakovací prů..." sheetId="5" r:id="rId5"/>
    <sheet name="SO 03.2 - akumulační a re..." sheetId="6" r:id="rId6"/>
    <sheet name="SO 03.31 - areálová dešťo..." sheetId="7" r:id="rId7"/>
    <sheet name="SO 03.32 - areálová dešťo..." sheetId="8" r:id="rId8"/>
    <sheet name="SO 03.4 - areálový vodovod" sheetId="9" r:id="rId9"/>
    <sheet name="SO 04 - OBJEKTY POZEMNÍHO..." sheetId="10" r:id="rId10"/>
    <sheet name="SO 05 - PROPUSTNÁ ZPEVNĚN..." sheetId="11" r:id="rId11"/>
    <sheet name="SO 06 - ELEKTROINSTALACE" sheetId="12" r:id="rId12"/>
    <sheet name="90 - OSTATNÍ NÁKLADY" sheetId="13" r:id="rId13"/>
  </sheets>
  <definedNames>
    <definedName name="_xlnm._FilterDatabase" localSheetId="12" hidden="1">'90 - OSTATNÍ NÁKLADY'!$C$116:$K$126</definedName>
    <definedName name="_xlnm._FilterDatabase" localSheetId="1" hidden="1">'SO 01 - PRODLOUŽENÍ DEŠŤO...'!$C$121:$K$338</definedName>
    <definedName name="_xlnm._FilterDatabase" localSheetId="2" hidden="1">'SO 02 - PŘÍPOJKA DEŠŤOVÉ ...'!$C$121:$K$313</definedName>
    <definedName name="_xlnm._FilterDatabase" localSheetId="3" hidden="1">'SO 03.11 - zasakovací prů...'!$C$127:$K$625</definedName>
    <definedName name="_xlnm._FilterDatabase" localSheetId="4" hidden="1">'SO 03.12 - zasakovací prů...'!$C$128:$K$360</definedName>
    <definedName name="_xlnm._FilterDatabase" localSheetId="5" hidden="1">'SO 03.2 - akumulační a re...'!$C$126:$K$355</definedName>
    <definedName name="_xlnm._FilterDatabase" localSheetId="6" hidden="1">'SO 03.31 - areálová dešťo...'!$C$131:$K$690</definedName>
    <definedName name="_xlnm._FilterDatabase" localSheetId="7" hidden="1">'SO 03.32 - areálová dešťo...'!$C$130:$K$268</definedName>
    <definedName name="_xlnm._FilterDatabase" localSheetId="8" hidden="1">'SO 03.4 - areálový vodovod'!$C$132:$K$301</definedName>
    <definedName name="_xlnm._FilterDatabase" localSheetId="9" hidden="1">'SO 04 - OBJEKTY POZEMNÍHO...'!$C$162:$K$606</definedName>
    <definedName name="_xlnm._FilterDatabase" localSheetId="10" hidden="1">'SO 05 - PROPUSTNÁ ZPEVNĚN...'!$C$128:$K$343</definedName>
    <definedName name="_xlnm._FilterDatabase" localSheetId="11" hidden="1">'SO 06 - ELEKTROINSTALACE'!$C$119:$K$163</definedName>
    <definedName name="_xlnm.Print_Titles" localSheetId="12">'90 - OSTATNÍ NÁKLADY'!$116:$116</definedName>
    <definedName name="_xlnm.Print_Titles" localSheetId="0">'Rekapitulace stavby'!$92:$92</definedName>
    <definedName name="_xlnm.Print_Titles" localSheetId="1">'SO 01 - PRODLOUŽENÍ DEŠŤO...'!$121:$121</definedName>
    <definedName name="_xlnm.Print_Titles" localSheetId="2">'SO 02 - PŘÍPOJKA DEŠŤOVÉ ...'!$121:$121</definedName>
    <definedName name="_xlnm.Print_Titles" localSheetId="3">'SO 03.11 - zasakovací prů...'!$127:$127</definedName>
    <definedName name="_xlnm.Print_Titles" localSheetId="4">'SO 03.12 - zasakovací prů...'!$128:$128</definedName>
    <definedName name="_xlnm.Print_Titles" localSheetId="5">'SO 03.2 - akumulační a re...'!$126:$126</definedName>
    <definedName name="_xlnm.Print_Titles" localSheetId="6">'SO 03.31 - areálová dešťo...'!$131:$131</definedName>
    <definedName name="_xlnm.Print_Titles" localSheetId="7">'SO 03.32 - areálová dešťo...'!$130:$130</definedName>
    <definedName name="_xlnm.Print_Titles" localSheetId="8">'SO 03.4 - areálový vodovod'!$132:$132</definedName>
    <definedName name="_xlnm.Print_Titles" localSheetId="9">'SO 04 - OBJEKTY POZEMNÍHO...'!$162:$162</definedName>
    <definedName name="_xlnm.Print_Titles" localSheetId="10">'SO 05 - PROPUSTNÁ ZPEVNĚN...'!$128:$128</definedName>
    <definedName name="_xlnm.Print_Titles" localSheetId="11">'SO 06 - ELEKTROINSTALACE'!$119:$119</definedName>
    <definedName name="_xlnm.Print_Area" localSheetId="12">'90 - OSTATNÍ NÁKLADY'!$C$4:$J$39,'90 - OSTATNÍ NÁKLADY'!$C$50:$J$76,'90 - OSTATNÍ NÁKLADY'!$C$82:$J$98,'90 - OSTATNÍ NÁKLADY'!$C$104:$K$126</definedName>
    <definedName name="_xlnm.Print_Area" localSheetId="0">'Rekapitulace stavby'!$D$4:$AO$76,'Rekapitulace stavby'!$C$82:$AQ$108</definedName>
    <definedName name="_xlnm.Print_Area" localSheetId="1">'SO 01 - PRODLOUŽENÍ DEŠŤO...'!$C$4:$J$39,'SO 01 - PRODLOUŽENÍ DEŠŤO...'!$C$50:$J$76,'SO 01 - PRODLOUŽENÍ DEŠŤO...'!$C$82:$J$103,'SO 01 - PRODLOUŽENÍ DEŠŤO...'!$C$109:$K$338</definedName>
    <definedName name="_xlnm.Print_Area" localSheetId="2">'SO 02 - PŘÍPOJKA DEŠŤOVÉ ...'!$C$4:$J$39,'SO 02 - PŘÍPOJKA DEŠŤOVÉ ...'!$C$50:$J$76,'SO 02 - PŘÍPOJKA DEŠŤOVÉ ...'!$C$82:$J$103,'SO 02 - PŘÍPOJKA DEŠŤOVÉ ...'!$C$109:$K$313</definedName>
    <definedName name="_xlnm.Print_Area" localSheetId="3">'SO 03.11 - zasakovací prů...'!$C$4:$J$41,'SO 03.11 - zasakovací prů...'!$C$50:$J$76,'SO 03.11 - zasakovací prů...'!$C$82:$J$107,'SO 03.11 - zasakovací prů...'!$C$113:$K$625</definedName>
    <definedName name="_xlnm.Print_Area" localSheetId="4">'SO 03.12 - zasakovací prů...'!$C$4:$J$41,'SO 03.12 - zasakovací prů...'!$C$50:$J$76,'SO 03.12 - zasakovací prů...'!$C$82:$J$108,'SO 03.12 - zasakovací prů...'!$C$114:$K$360</definedName>
    <definedName name="_xlnm.Print_Area" localSheetId="5">'SO 03.2 - akumulační a re...'!$C$4:$J$41,'SO 03.2 - akumulační a re...'!$C$50:$J$76,'SO 03.2 - akumulační a re...'!$C$82:$J$106,'SO 03.2 - akumulační a re...'!$C$112:$K$355</definedName>
    <definedName name="_xlnm.Print_Area" localSheetId="6">'SO 03.31 - areálová dešťo...'!$C$4:$J$41,'SO 03.31 - areálová dešťo...'!$C$50:$J$76,'SO 03.31 - areálová dešťo...'!$C$82:$J$111,'SO 03.31 - areálová dešťo...'!$C$117:$K$690</definedName>
    <definedName name="_xlnm.Print_Area" localSheetId="7">'SO 03.32 - areálová dešťo...'!$C$4:$J$41,'SO 03.32 - areálová dešťo...'!$C$50:$J$76,'SO 03.32 - areálová dešťo...'!$C$82:$J$110,'SO 03.32 - areálová dešťo...'!$C$116:$K$268</definedName>
    <definedName name="_xlnm.Print_Area" localSheetId="8">'SO 03.4 - areálový vodovod'!$C$4:$J$41,'SO 03.4 - areálový vodovod'!$C$50:$J$76,'SO 03.4 - areálový vodovod'!$C$82:$J$112,'SO 03.4 - areálový vodovod'!$C$118:$K$301</definedName>
    <definedName name="_xlnm.Print_Area" localSheetId="9">'SO 04 - OBJEKTY POZEMNÍHO...'!$C$4:$J$39,'SO 04 - OBJEKTY POZEMNÍHO...'!$C$50:$J$76,'SO 04 - OBJEKTY POZEMNÍHO...'!$C$82:$J$144,'SO 04 - OBJEKTY POZEMNÍHO...'!$C$150:$K$606</definedName>
    <definedName name="_xlnm.Print_Area" localSheetId="10">'SO 05 - PROPUSTNÁ ZPEVNĚN...'!$C$4:$J$39,'SO 05 - PROPUSTNÁ ZPEVNĚN...'!$C$50:$J$76,'SO 05 - PROPUSTNÁ ZPEVNĚN...'!$C$82:$J$110,'SO 05 - PROPUSTNÁ ZPEVNĚN...'!$C$116:$K$343</definedName>
    <definedName name="_xlnm.Print_Area" localSheetId="11">'SO 06 - ELEKTROINSTALACE'!$C$4:$J$39,'SO 06 - ELEKTROINSTALACE'!$C$50:$J$76,'SO 06 - ELEKTROINSTALACE'!$C$82:$J$101,'SO 06 - ELEKTROINSTALACE'!$C$107:$K$163</definedName>
  </definedNames>
  <calcPr calcId="145621"/>
</workbook>
</file>

<file path=xl/calcChain.xml><?xml version="1.0" encoding="utf-8"?>
<calcChain xmlns="http://schemas.openxmlformats.org/spreadsheetml/2006/main">
  <c r="J37" i="13" l="1"/>
  <c r="J36" i="13"/>
  <c r="AY107" i="1"/>
  <c r="J35" i="13"/>
  <c r="AX107" i="1"/>
  <c r="BI126" i="13"/>
  <c r="BH126" i="13"/>
  <c r="BG126" i="13"/>
  <c r="BF126" i="13"/>
  <c r="T126" i="13"/>
  <c r="R126" i="13"/>
  <c r="P126" i="13"/>
  <c r="BK126" i="13"/>
  <c r="J126" i="13"/>
  <c r="BE126" i="13"/>
  <c r="BI125" i="13"/>
  <c r="BH125" i="13"/>
  <c r="BG125" i="13"/>
  <c r="BF125" i="13"/>
  <c r="T125" i="13"/>
  <c r="R125" i="13"/>
  <c r="P125" i="13"/>
  <c r="BK125" i="13"/>
  <c r="J125" i="13"/>
  <c r="BE125" i="13"/>
  <c r="BI124" i="13"/>
  <c r="BH124" i="13"/>
  <c r="BG124" i="13"/>
  <c r="BF124" i="13"/>
  <c r="T124" i="13"/>
  <c r="R124" i="13"/>
  <c r="P124" i="13"/>
  <c r="BK124" i="13"/>
  <c r="J124" i="13"/>
  <c r="BE124" i="13"/>
  <c r="BI123" i="13"/>
  <c r="BH123" i="13"/>
  <c r="BG123" i="13"/>
  <c r="BF123" i="13"/>
  <c r="T123" i="13"/>
  <c r="R123" i="13"/>
  <c r="P123" i="13"/>
  <c r="BK123" i="13"/>
  <c r="J123" i="13"/>
  <c r="BE123" i="13"/>
  <c r="BI122" i="13"/>
  <c r="BH122" i="13"/>
  <c r="BG122" i="13"/>
  <c r="BF122" i="13"/>
  <c r="T122" i="13"/>
  <c r="R122" i="13"/>
  <c r="P122" i="13"/>
  <c r="BK122" i="13"/>
  <c r="J122" i="13"/>
  <c r="BE122" i="13"/>
  <c r="BI121" i="13"/>
  <c r="BH121" i="13"/>
  <c r="BG121" i="13"/>
  <c r="BF121" i="13"/>
  <c r="T121" i="13"/>
  <c r="R121" i="13"/>
  <c r="P121" i="13"/>
  <c r="BK121" i="13"/>
  <c r="J121" i="13"/>
  <c r="BE121" i="13"/>
  <c r="BI120" i="13"/>
  <c r="BH120" i="13"/>
  <c r="BG120" i="13"/>
  <c r="BF120" i="13"/>
  <c r="T120" i="13"/>
  <c r="R120" i="13"/>
  <c r="P120" i="13"/>
  <c r="BK120" i="13"/>
  <c r="J120" i="13"/>
  <c r="BE120" i="13"/>
  <c r="BI119" i="13"/>
  <c r="F37" i="13"/>
  <c r="BD107" i="1" s="1"/>
  <c r="BH119" i="13"/>
  <c r="F36" i="13" s="1"/>
  <c r="BC107" i="1" s="1"/>
  <c r="BG119" i="13"/>
  <c r="F35" i="13"/>
  <c r="BB107" i="1"/>
  <c r="BF119" i="13"/>
  <c r="J34" i="13"/>
  <c r="AW107" i="1"/>
  <c r="F34" i="13"/>
  <c r="BA107" i="1" s="1"/>
  <c r="T119" i="13"/>
  <c r="T118" i="13"/>
  <c r="T117" i="13"/>
  <c r="R119" i="13"/>
  <c r="R118" i="13"/>
  <c r="R117" i="13"/>
  <c r="P119" i="13"/>
  <c r="P118" i="13" s="1"/>
  <c r="P117" i="13" s="1"/>
  <c r="AU107" i="1" s="1"/>
  <c r="BK119" i="13"/>
  <c r="BK118" i="13" s="1"/>
  <c r="J119" i="13"/>
  <c r="BE119" i="13" s="1"/>
  <c r="J114" i="13"/>
  <c r="J113" i="13"/>
  <c r="F113" i="13"/>
  <c r="F111" i="13"/>
  <c r="E109" i="13"/>
  <c r="J92" i="13"/>
  <c r="J91" i="13"/>
  <c r="F91" i="13"/>
  <c r="F89" i="13"/>
  <c r="E87" i="13"/>
  <c r="J18" i="13"/>
  <c r="E18" i="13"/>
  <c r="F92" i="13" s="1"/>
  <c r="J17" i="13"/>
  <c r="J12" i="13"/>
  <c r="J89" i="13" s="1"/>
  <c r="E7" i="13"/>
  <c r="E85" i="13" s="1"/>
  <c r="E107" i="13"/>
  <c r="J37" i="12"/>
  <c r="J36" i="12"/>
  <c r="AY106" i="1"/>
  <c r="J35" i="12"/>
  <c r="AX106" i="1" s="1"/>
  <c r="BI163" i="12"/>
  <c r="BH163" i="12"/>
  <c r="BG163" i="12"/>
  <c r="BF163" i="12"/>
  <c r="T163" i="12"/>
  <c r="R163" i="12"/>
  <c r="P163" i="12"/>
  <c r="BK163" i="12"/>
  <c r="J163" i="12"/>
  <c r="BE163" i="12"/>
  <c r="BI162" i="12"/>
  <c r="BH162" i="12"/>
  <c r="BG162" i="12"/>
  <c r="BF162" i="12"/>
  <c r="T162" i="12"/>
  <c r="R162" i="12"/>
  <c r="P162" i="12"/>
  <c r="BK162" i="12"/>
  <c r="J162" i="12"/>
  <c r="BE162" i="12" s="1"/>
  <c r="BI161" i="12"/>
  <c r="BH161" i="12"/>
  <c r="BG161" i="12"/>
  <c r="BF161" i="12"/>
  <c r="T161" i="12"/>
  <c r="T160" i="12"/>
  <c r="R161" i="12"/>
  <c r="R160" i="12" s="1"/>
  <c r="P161" i="12"/>
  <c r="P160" i="12"/>
  <c r="BK161" i="12"/>
  <c r="BK160" i="12" s="1"/>
  <c r="J160" i="12" s="1"/>
  <c r="J100" i="12" s="1"/>
  <c r="J161" i="12"/>
  <c r="BE161" i="12" s="1"/>
  <c r="BI159" i="12"/>
  <c r="BH159" i="12"/>
  <c r="BG159" i="12"/>
  <c r="BF159" i="12"/>
  <c r="T159" i="12"/>
  <c r="R159" i="12"/>
  <c r="P159" i="12"/>
  <c r="BK159" i="12"/>
  <c r="J159" i="12"/>
  <c r="BE159" i="12"/>
  <c r="BI158" i="12"/>
  <c r="BH158" i="12"/>
  <c r="BG158" i="12"/>
  <c r="BF158" i="12"/>
  <c r="T158" i="12"/>
  <c r="R158" i="12"/>
  <c r="P158" i="12"/>
  <c r="BK158" i="12"/>
  <c r="J158" i="12"/>
  <c r="BE158" i="12" s="1"/>
  <c r="BI157" i="12"/>
  <c r="BH157" i="12"/>
  <c r="BG157" i="12"/>
  <c r="BF157" i="12"/>
  <c r="T157" i="12"/>
  <c r="R157" i="12"/>
  <c r="P157" i="12"/>
  <c r="BK157" i="12"/>
  <c r="J157" i="12"/>
  <c r="BE157" i="12"/>
  <c r="BI156" i="12"/>
  <c r="BH156" i="12"/>
  <c r="BG156" i="12"/>
  <c r="BF156" i="12"/>
  <c r="T156" i="12"/>
  <c r="R156" i="12"/>
  <c r="P156" i="12"/>
  <c r="BK156" i="12"/>
  <c r="J156" i="12"/>
  <c r="BE156" i="12" s="1"/>
  <c r="BI155" i="12"/>
  <c r="BH155" i="12"/>
  <c r="BG155" i="12"/>
  <c r="BF155" i="12"/>
  <c r="T155" i="12"/>
  <c r="R155" i="12"/>
  <c r="P155" i="12"/>
  <c r="BK155" i="12"/>
  <c r="J155" i="12"/>
  <c r="BE155" i="12"/>
  <c r="BI154" i="12"/>
  <c r="BH154" i="12"/>
  <c r="BG154" i="12"/>
  <c r="BF154" i="12"/>
  <c r="T154" i="12"/>
  <c r="R154" i="12"/>
  <c r="P154" i="12"/>
  <c r="BK154" i="12"/>
  <c r="J154" i="12"/>
  <c r="BE154" i="12" s="1"/>
  <c r="BI153" i="12"/>
  <c r="BH153" i="12"/>
  <c r="BG153" i="12"/>
  <c r="BF153" i="12"/>
  <c r="T153" i="12"/>
  <c r="R153" i="12"/>
  <c r="P153" i="12"/>
  <c r="BK153" i="12"/>
  <c r="J153" i="12"/>
  <c r="BE153" i="12"/>
  <c r="BI152" i="12"/>
  <c r="BH152" i="12"/>
  <c r="BG152" i="12"/>
  <c r="BF152" i="12"/>
  <c r="T152" i="12"/>
  <c r="R152" i="12"/>
  <c r="P152" i="12"/>
  <c r="BK152" i="12"/>
  <c r="J152" i="12"/>
  <c r="BE152" i="12" s="1"/>
  <c r="BI151" i="12"/>
  <c r="BH151" i="12"/>
  <c r="BG151" i="12"/>
  <c r="BF151" i="12"/>
  <c r="T151" i="12"/>
  <c r="R151" i="12"/>
  <c r="P151" i="12"/>
  <c r="BK151" i="12"/>
  <c r="J151" i="12"/>
  <c r="BE151" i="12"/>
  <c r="BI150" i="12"/>
  <c r="BH150" i="12"/>
  <c r="BG150" i="12"/>
  <c r="BF150" i="12"/>
  <c r="T150" i="12"/>
  <c r="R150" i="12"/>
  <c r="P150" i="12"/>
  <c r="BK150" i="12"/>
  <c r="J150" i="12"/>
  <c r="BE150" i="12" s="1"/>
  <c r="BI149" i="12"/>
  <c r="BH149" i="12"/>
  <c r="BG149" i="12"/>
  <c r="BF149" i="12"/>
  <c r="T149" i="12"/>
  <c r="R149" i="12"/>
  <c r="P149" i="12"/>
  <c r="BK149" i="12"/>
  <c r="J149" i="12"/>
  <c r="BE149" i="12"/>
  <c r="BI148" i="12"/>
  <c r="BH148" i="12"/>
  <c r="BG148" i="12"/>
  <c r="BF148" i="12"/>
  <c r="T148" i="12"/>
  <c r="T147" i="12" s="1"/>
  <c r="R148" i="12"/>
  <c r="R147" i="12"/>
  <c r="P148" i="12"/>
  <c r="P147" i="12" s="1"/>
  <c r="BK148" i="12"/>
  <c r="BK147" i="12"/>
  <c r="J147" i="12" s="1"/>
  <c r="J99" i="12" s="1"/>
  <c r="J148" i="12"/>
  <c r="BE148" i="12"/>
  <c r="BI146" i="12"/>
  <c r="BH146" i="12"/>
  <c r="BG146" i="12"/>
  <c r="BF146" i="12"/>
  <c r="T146" i="12"/>
  <c r="R146" i="12"/>
  <c r="P146" i="12"/>
  <c r="BK146" i="12"/>
  <c r="J146" i="12"/>
  <c r="BE146" i="12" s="1"/>
  <c r="BI145" i="12"/>
  <c r="BH145" i="12"/>
  <c r="BG145" i="12"/>
  <c r="BF145" i="12"/>
  <c r="T145" i="12"/>
  <c r="R145" i="12"/>
  <c r="P145" i="12"/>
  <c r="BK145" i="12"/>
  <c r="J145" i="12"/>
  <c r="BE145" i="12"/>
  <c r="BI144" i="12"/>
  <c r="BH144" i="12"/>
  <c r="BG144" i="12"/>
  <c r="BF144" i="12"/>
  <c r="T144" i="12"/>
  <c r="R144" i="12"/>
  <c r="P144" i="12"/>
  <c r="BK144" i="12"/>
  <c r="J144" i="12"/>
  <c r="BE144" i="12"/>
  <c r="BI143" i="12"/>
  <c r="BH143" i="12"/>
  <c r="BG143" i="12"/>
  <c r="BF143" i="12"/>
  <c r="T143" i="12"/>
  <c r="R143" i="12"/>
  <c r="P143" i="12"/>
  <c r="BK143" i="12"/>
  <c r="J143" i="12"/>
  <c r="BE143" i="12"/>
  <c r="BI142" i="12"/>
  <c r="BH142" i="12"/>
  <c r="BG142" i="12"/>
  <c r="BF142" i="12"/>
  <c r="T142" i="12"/>
  <c r="R142" i="12"/>
  <c r="P142" i="12"/>
  <c r="BK142" i="12"/>
  <c r="J142" i="12"/>
  <c r="BE142" i="12"/>
  <c r="BI141" i="12"/>
  <c r="BH141" i="12"/>
  <c r="BG141" i="12"/>
  <c r="BF141" i="12"/>
  <c r="T141" i="12"/>
  <c r="R141" i="12"/>
  <c r="P141" i="12"/>
  <c r="BK141" i="12"/>
  <c r="J141" i="12"/>
  <c r="BE141" i="12"/>
  <c r="BI140" i="12"/>
  <c r="BH140" i="12"/>
  <c r="BG140" i="12"/>
  <c r="BF140" i="12"/>
  <c r="T140" i="12"/>
  <c r="R140" i="12"/>
  <c r="P140" i="12"/>
  <c r="BK140" i="12"/>
  <c r="J140" i="12"/>
  <c r="BE140" i="12"/>
  <c r="BI139" i="12"/>
  <c r="BH139" i="12"/>
  <c r="BG139" i="12"/>
  <c r="BF139" i="12"/>
  <c r="T139" i="12"/>
  <c r="R139" i="12"/>
  <c r="P139" i="12"/>
  <c r="BK139" i="12"/>
  <c r="J139" i="12"/>
  <c r="BE139" i="12"/>
  <c r="BI138" i="12"/>
  <c r="BH138" i="12"/>
  <c r="BG138" i="12"/>
  <c r="BF138" i="12"/>
  <c r="T138" i="12"/>
  <c r="R138" i="12"/>
  <c r="P138" i="12"/>
  <c r="BK138" i="12"/>
  <c r="J138" i="12"/>
  <c r="BE138" i="12"/>
  <c r="BI137" i="12"/>
  <c r="BH137" i="12"/>
  <c r="BG137" i="12"/>
  <c r="BF137" i="12"/>
  <c r="T137" i="12"/>
  <c r="R137" i="12"/>
  <c r="P137" i="12"/>
  <c r="BK137" i="12"/>
  <c r="J137" i="12"/>
  <c r="BE137" i="12"/>
  <c r="BI136" i="12"/>
  <c r="BH136" i="12"/>
  <c r="BG136" i="12"/>
  <c r="BF136" i="12"/>
  <c r="T136" i="12"/>
  <c r="R136" i="12"/>
  <c r="P136" i="12"/>
  <c r="BK136" i="12"/>
  <c r="J136" i="12"/>
  <c r="BE136" i="12"/>
  <c r="BI135" i="12"/>
  <c r="BH135" i="12"/>
  <c r="BG135" i="12"/>
  <c r="BF135" i="12"/>
  <c r="T135" i="12"/>
  <c r="R135" i="12"/>
  <c r="P135" i="12"/>
  <c r="BK135" i="12"/>
  <c r="J135" i="12"/>
  <c r="BE135" i="12"/>
  <c r="BI134" i="12"/>
  <c r="BH134" i="12"/>
  <c r="BG134" i="12"/>
  <c r="BF134" i="12"/>
  <c r="T134" i="12"/>
  <c r="R134" i="12"/>
  <c r="P134" i="12"/>
  <c r="BK134" i="12"/>
  <c r="J134" i="12"/>
  <c r="BE134" i="12"/>
  <c r="BI133" i="12"/>
  <c r="BH133" i="12"/>
  <c r="BG133" i="12"/>
  <c r="BF133" i="12"/>
  <c r="T133" i="12"/>
  <c r="R133" i="12"/>
  <c r="P133" i="12"/>
  <c r="BK133" i="12"/>
  <c r="J133" i="12"/>
  <c r="BE133" i="12"/>
  <c r="BI132" i="12"/>
  <c r="BH132" i="12"/>
  <c r="BG132" i="12"/>
  <c r="BF132" i="12"/>
  <c r="T132" i="12"/>
  <c r="R132" i="12"/>
  <c r="P132" i="12"/>
  <c r="BK132" i="12"/>
  <c r="J132" i="12"/>
  <c r="BE132" i="12"/>
  <c r="BI131" i="12"/>
  <c r="BH131" i="12"/>
  <c r="BG131" i="12"/>
  <c r="BF131" i="12"/>
  <c r="T131" i="12"/>
  <c r="R131" i="12"/>
  <c r="P131" i="12"/>
  <c r="BK131" i="12"/>
  <c r="J131" i="12"/>
  <c r="BE131" i="12"/>
  <c r="BI130" i="12"/>
  <c r="BH130" i="12"/>
  <c r="BG130" i="12"/>
  <c r="BF130" i="12"/>
  <c r="T130" i="12"/>
  <c r="R130" i="12"/>
  <c r="P130" i="12"/>
  <c r="BK130" i="12"/>
  <c r="J130" i="12"/>
  <c r="BE130" i="12"/>
  <c r="BI129" i="12"/>
  <c r="BH129" i="12"/>
  <c r="BG129" i="12"/>
  <c r="BF129" i="12"/>
  <c r="T129" i="12"/>
  <c r="R129" i="12"/>
  <c r="P129" i="12"/>
  <c r="BK129" i="12"/>
  <c r="J129" i="12"/>
  <c r="BE129" i="12"/>
  <c r="BI128" i="12"/>
  <c r="BH128" i="12"/>
  <c r="BG128" i="12"/>
  <c r="BF128" i="12"/>
  <c r="T128" i="12"/>
  <c r="R128" i="12"/>
  <c r="P128" i="12"/>
  <c r="BK128" i="12"/>
  <c r="BK126" i="12" s="1"/>
  <c r="J128" i="12"/>
  <c r="BE128" i="12"/>
  <c r="BI127" i="12"/>
  <c r="BH127" i="12"/>
  <c r="BG127" i="12"/>
  <c r="BF127" i="12"/>
  <c r="T127" i="12"/>
  <c r="T126" i="12"/>
  <c r="R127" i="12"/>
  <c r="R126" i="12"/>
  <c r="P127" i="12"/>
  <c r="P126" i="12"/>
  <c r="BK127" i="12"/>
  <c r="J127" i="12"/>
  <c r="BE127" i="12" s="1"/>
  <c r="BI125" i="12"/>
  <c r="BH125" i="12"/>
  <c r="BG125" i="12"/>
  <c r="BF125" i="12"/>
  <c r="T125" i="12"/>
  <c r="R125" i="12"/>
  <c r="P125" i="12"/>
  <c r="BK125" i="12"/>
  <c r="J125" i="12"/>
  <c r="BE125" i="12"/>
  <c r="BI124" i="12"/>
  <c r="BH124" i="12"/>
  <c r="BG124" i="12"/>
  <c r="BF124" i="12"/>
  <c r="T124" i="12"/>
  <c r="R124" i="12"/>
  <c r="P124" i="12"/>
  <c r="BK124" i="12"/>
  <c r="J124" i="12"/>
  <c r="BE124" i="12"/>
  <c r="BI123" i="12"/>
  <c r="BH123" i="12"/>
  <c r="BG123" i="12"/>
  <c r="BF123" i="12"/>
  <c r="T123" i="12"/>
  <c r="R123" i="12"/>
  <c r="P123" i="12"/>
  <c r="BK123" i="12"/>
  <c r="J123" i="12"/>
  <c r="BE123" i="12"/>
  <c r="BI122" i="12"/>
  <c r="F37" i="12"/>
  <c r="BD106" i="1" s="1"/>
  <c r="BH122" i="12"/>
  <c r="F36" i="12" s="1"/>
  <c r="BC106" i="1" s="1"/>
  <c r="BG122" i="12"/>
  <c r="F35" i="12"/>
  <c r="BB106" i="1" s="1"/>
  <c r="BF122" i="12"/>
  <c r="J34" i="12" s="1"/>
  <c r="AW106" i="1" s="1"/>
  <c r="T122" i="12"/>
  <c r="T121" i="12"/>
  <c r="T120" i="12" s="1"/>
  <c r="R122" i="12"/>
  <c r="R121" i="12" s="1"/>
  <c r="P122" i="12"/>
  <c r="P121" i="12"/>
  <c r="P120" i="12" s="1"/>
  <c r="AU106" i="1" s="1"/>
  <c r="BK122" i="12"/>
  <c r="BK121" i="12"/>
  <c r="J121" i="12" s="1"/>
  <c r="J97" i="12" s="1"/>
  <c r="J122" i="12"/>
  <c r="BE122" i="12"/>
  <c r="J116" i="12"/>
  <c r="F116" i="12"/>
  <c r="F114" i="12"/>
  <c r="E112" i="12"/>
  <c r="J91" i="12"/>
  <c r="F91" i="12"/>
  <c r="F89" i="12"/>
  <c r="E87" i="12"/>
  <c r="J24" i="12"/>
  <c r="E24" i="12"/>
  <c r="J117" i="12" s="1"/>
  <c r="J23" i="12"/>
  <c r="J18" i="12"/>
  <c r="E18" i="12"/>
  <c r="F117" i="12"/>
  <c r="F92" i="12"/>
  <c r="J17" i="12"/>
  <c r="J12" i="12"/>
  <c r="J114" i="12"/>
  <c r="J89" i="12"/>
  <c r="E7" i="12"/>
  <c r="E110" i="12" s="1"/>
  <c r="J37" i="11"/>
  <c r="J36" i="11"/>
  <c r="AY105" i="1" s="1"/>
  <c r="J35" i="11"/>
  <c r="AX105" i="1" s="1"/>
  <c r="BI342" i="11"/>
  <c r="BH342" i="11"/>
  <c r="BG342" i="11"/>
  <c r="BF342" i="11"/>
  <c r="T342" i="11"/>
  <c r="R342" i="11"/>
  <c r="P342" i="11"/>
  <c r="BK342" i="11"/>
  <c r="J342" i="11"/>
  <c r="BE342" i="11" s="1"/>
  <c r="BI339" i="11"/>
  <c r="BH339" i="11"/>
  <c r="BG339" i="11"/>
  <c r="BF339" i="11"/>
  <c r="T339" i="11"/>
  <c r="T338" i="11" s="1"/>
  <c r="T337" i="11" s="1"/>
  <c r="R339" i="11"/>
  <c r="R338" i="11"/>
  <c r="R337" i="11" s="1"/>
  <c r="P339" i="11"/>
  <c r="P338" i="11" s="1"/>
  <c r="P337" i="11" s="1"/>
  <c r="BK339" i="11"/>
  <c r="BK338" i="11"/>
  <c r="J338" i="11" s="1"/>
  <c r="J109" i="11" s="1"/>
  <c r="J339" i="11"/>
  <c r="BE339" i="11" s="1"/>
  <c r="BI336" i="11"/>
  <c r="BH336" i="11"/>
  <c r="BG336" i="11"/>
  <c r="BF336" i="11"/>
  <c r="T336" i="11"/>
  <c r="R336" i="11"/>
  <c r="P336" i="11"/>
  <c r="BK336" i="11"/>
  <c r="J336" i="11"/>
  <c r="BE336" i="11" s="1"/>
  <c r="BI334" i="11"/>
  <c r="BH334" i="11"/>
  <c r="BG334" i="11"/>
  <c r="BF334" i="11"/>
  <c r="T334" i="11"/>
  <c r="R334" i="11"/>
  <c r="P334" i="11"/>
  <c r="BK334" i="11"/>
  <c r="J334" i="11"/>
  <c r="BE334" i="11"/>
  <c r="BI332" i="11"/>
  <c r="BH332" i="11"/>
  <c r="BG332" i="11"/>
  <c r="BF332" i="11"/>
  <c r="T332" i="11"/>
  <c r="R332" i="11"/>
  <c r="P332" i="11"/>
  <c r="BK332" i="11"/>
  <c r="J332" i="11"/>
  <c r="BE332" i="11" s="1"/>
  <c r="BI330" i="11"/>
  <c r="BH330" i="11"/>
  <c r="BG330" i="11"/>
  <c r="BF330" i="11"/>
  <c r="T330" i="11"/>
  <c r="R330" i="11"/>
  <c r="P330" i="11"/>
  <c r="BK330" i="11"/>
  <c r="J330" i="11"/>
  <c r="BE330" i="11"/>
  <c r="BI328" i="11"/>
  <c r="BH328" i="11"/>
  <c r="BG328" i="11"/>
  <c r="BF328" i="11"/>
  <c r="T328" i="11"/>
  <c r="R328" i="11"/>
  <c r="P328" i="11"/>
  <c r="BK328" i="11"/>
  <c r="J328" i="11"/>
  <c r="BE328" i="11" s="1"/>
  <c r="BI325" i="11"/>
  <c r="BH325" i="11"/>
  <c r="BG325" i="11"/>
  <c r="BF325" i="11"/>
  <c r="T325" i="11"/>
  <c r="T324" i="11" s="1"/>
  <c r="R325" i="11"/>
  <c r="R324" i="11" s="1"/>
  <c r="P325" i="11"/>
  <c r="P324" i="11" s="1"/>
  <c r="BK325" i="11"/>
  <c r="BK324" i="11" s="1"/>
  <c r="J324" i="11" s="1"/>
  <c r="J107" i="11" s="1"/>
  <c r="J325" i="11"/>
  <c r="BE325" i="11"/>
  <c r="BI323" i="11"/>
  <c r="BH323" i="11"/>
  <c r="BG323" i="11"/>
  <c r="BF323" i="11"/>
  <c r="T323" i="11"/>
  <c r="R323" i="11"/>
  <c r="P323" i="11"/>
  <c r="BK323" i="11"/>
  <c r="J323" i="11"/>
  <c r="BE323" i="11"/>
  <c r="BI320" i="11"/>
  <c r="BH320" i="11"/>
  <c r="BG320" i="11"/>
  <c r="BF320" i="11"/>
  <c r="T320" i="11"/>
  <c r="R320" i="11"/>
  <c r="P320" i="11"/>
  <c r="BK320" i="11"/>
  <c r="J320" i="11"/>
  <c r="BE320" i="11" s="1"/>
  <c r="BI318" i="11"/>
  <c r="BH318" i="11"/>
  <c r="BG318" i="11"/>
  <c r="BF318" i="11"/>
  <c r="T318" i="11"/>
  <c r="R318" i="11"/>
  <c r="P318" i="11"/>
  <c r="BK318" i="11"/>
  <c r="J318" i="11"/>
  <c r="BE318" i="11"/>
  <c r="BI316" i="11"/>
  <c r="BH316" i="11"/>
  <c r="BG316" i="11"/>
  <c r="BF316" i="11"/>
  <c r="T316" i="11"/>
  <c r="R316" i="11"/>
  <c r="P316" i="11"/>
  <c r="BK316" i="11"/>
  <c r="J316" i="11"/>
  <c r="BE316" i="11"/>
  <c r="BI313" i="11"/>
  <c r="BH313" i="11"/>
  <c r="BG313" i="11"/>
  <c r="BF313" i="11"/>
  <c r="T313" i="11"/>
  <c r="R313" i="11"/>
  <c r="P313" i="11"/>
  <c r="BK313" i="11"/>
  <c r="J313" i="11"/>
  <c r="BE313" i="11"/>
  <c r="BI309" i="11"/>
  <c r="BH309" i="11"/>
  <c r="BG309" i="11"/>
  <c r="BF309" i="11"/>
  <c r="T309" i="11"/>
  <c r="T308" i="11"/>
  <c r="T307" i="11" s="1"/>
  <c r="R309" i="11"/>
  <c r="R308" i="11" s="1"/>
  <c r="R307" i="11" s="1"/>
  <c r="P309" i="11"/>
  <c r="P308" i="11"/>
  <c r="BK309" i="11"/>
  <c r="BK308" i="11" s="1"/>
  <c r="J309" i="11"/>
  <c r="BE309" i="11"/>
  <c r="BI306" i="11"/>
  <c r="BH306" i="11"/>
  <c r="BG306" i="11"/>
  <c r="BF306" i="11"/>
  <c r="T306" i="11"/>
  <c r="T305" i="11"/>
  <c r="R306" i="11"/>
  <c r="R305" i="11"/>
  <c r="P306" i="11"/>
  <c r="P305" i="11"/>
  <c r="BK306" i="11"/>
  <c r="BK305" i="11"/>
  <c r="J305" i="11" s="1"/>
  <c r="J104" i="11" s="1"/>
  <c r="J306" i="11"/>
  <c r="BE306" i="11" s="1"/>
  <c r="BI304" i="11"/>
  <c r="BH304" i="11"/>
  <c r="BG304" i="11"/>
  <c r="BF304" i="11"/>
  <c r="T304" i="11"/>
  <c r="R304" i="11"/>
  <c r="P304" i="11"/>
  <c r="BK304" i="11"/>
  <c r="J304" i="11"/>
  <c r="BE304" i="11"/>
  <c r="BI302" i="11"/>
  <c r="BH302" i="11"/>
  <c r="BG302" i="11"/>
  <c r="BF302" i="11"/>
  <c r="T302" i="11"/>
  <c r="R302" i="11"/>
  <c r="P302" i="11"/>
  <c r="BK302" i="11"/>
  <c r="J302" i="11"/>
  <c r="BE302" i="11"/>
  <c r="BI301" i="11"/>
  <c r="BH301" i="11"/>
  <c r="BG301" i="11"/>
  <c r="BF301" i="11"/>
  <c r="T301" i="11"/>
  <c r="R301" i="11"/>
  <c r="P301" i="11"/>
  <c r="BK301" i="11"/>
  <c r="J301" i="11"/>
  <c r="BE301" i="11"/>
  <c r="BI299" i="11"/>
  <c r="BH299" i="11"/>
  <c r="BG299" i="11"/>
  <c r="BF299" i="11"/>
  <c r="T299" i="11"/>
  <c r="R299" i="11"/>
  <c r="P299" i="11"/>
  <c r="BK299" i="11"/>
  <c r="J299" i="11"/>
  <c r="BE299" i="11"/>
  <c r="BI298" i="11"/>
  <c r="BH298" i="11"/>
  <c r="BG298" i="11"/>
  <c r="BF298" i="11"/>
  <c r="T298" i="11"/>
  <c r="R298" i="11"/>
  <c r="P298" i="11"/>
  <c r="BK298" i="11"/>
  <c r="J298" i="11"/>
  <c r="BE298" i="11"/>
  <c r="BI297" i="11"/>
  <c r="BH297" i="11"/>
  <c r="BG297" i="11"/>
  <c r="BF297" i="11"/>
  <c r="T297" i="11"/>
  <c r="R297" i="11"/>
  <c r="P297" i="11"/>
  <c r="BK297" i="11"/>
  <c r="J297" i="11"/>
  <c r="BE297" i="11"/>
  <c r="BI294" i="11"/>
  <c r="BH294" i="11"/>
  <c r="BG294" i="11"/>
  <c r="BF294" i="11"/>
  <c r="T294" i="11"/>
  <c r="R294" i="11"/>
  <c r="P294" i="11"/>
  <c r="BK294" i="11"/>
  <c r="J294" i="11"/>
  <c r="BE294" i="11"/>
  <c r="BI289" i="11"/>
  <c r="BH289" i="11"/>
  <c r="BG289" i="11"/>
  <c r="BF289" i="11"/>
  <c r="T289" i="11"/>
  <c r="T288" i="11"/>
  <c r="R289" i="11"/>
  <c r="R288" i="11"/>
  <c r="P289" i="11"/>
  <c r="P288" i="11"/>
  <c r="BK289" i="11"/>
  <c r="BK288" i="11"/>
  <c r="J288" i="11" s="1"/>
  <c r="J103" i="11" s="1"/>
  <c r="J289" i="11"/>
  <c r="BE289" i="11" s="1"/>
  <c r="BI286" i="11"/>
  <c r="BH286" i="11"/>
  <c r="BG286" i="11"/>
  <c r="BF286" i="11"/>
  <c r="T286" i="11"/>
  <c r="R286" i="11"/>
  <c r="P286" i="11"/>
  <c r="BK286" i="11"/>
  <c r="J286" i="11"/>
  <c r="BE286" i="11"/>
  <c r="BI284" i="11"/>
  <c r="BH284" i="11"/>
  <c r="BG284" i="11"/>
  <c r="BF284" i="11"/>
  <c r="T284" i="11"/>
  <c r="R284" i="11"/>
  <c r="P284" i="11"/>
  <c r="BK284" i="11"/>
  <c r="J284" i="11"/>
  <c r="BE284" i="11"/>
  <c r="BI282" i="11"/>
  <c r="BH282" i="11"/>
  <c r="BG282" i="11"/>
  <c r="BF282" i="11"/>
  <c r="T282" i="11"/>
  <c r="R282" i="11"/>
  <c r="P282" i="11"/>
  <c r="BK282" i="11"/>
  <c r="J282" i="11"/>
  <c r="BE282" i="11"/>
  <c r="BI279" i="11"/>
  <c r="BH279" i="11"/>
  <c r="BG279" i="11"/>
  <c r="BF279" i="11"/>
  <c r="T279" i="11"/>
  <c r="T278" i="11"/>
  <c r="R279" i="11"/>
  <c r="R278" i="11"/>
  <c r="P279" i="11"/>
  <c r="P278" i="11"/>
  <c r="BK279" i="11"/>
  <c r="BK278" i="11"/>
  <c r="J278" i="11" s="1"/>
  <c r="J102" i="11" s="1"/>
  <c r="J279" i="11"/>
  <c r="BE279" i="11" s="1"/>
  <c r="BI275" i="11"/>
  <c r="BH275" i="11"/>
  <c r="BG275" i="11"/>
  <c r="BF275" i="11"/>
  <c r="T275" i="11"/>
  <c r="R275" i="11"/>
  <c r="P275" i="11"/>
  <c r="BK275" i="11"/>
  <c r="J275" i="11"/>
  <c r="BE275" i="11"/>
  <c r="BI272" i="11"/>
  <c r="BH272" i="11"/>
  <c r="BG272" i="11"/>
  <c r="BF272" i="11"/>
  <c r="T272" i="11"/>
  <c r="T271" i="11"/>
  <c r="R272" i="11"/>
  <c r="R271" i="11"/>
  <c r="P272" i="11"/>
  <c r="P271" i="11"/>
  <c r="BK272" i="11"/>
  <c r="BK271" i="11"/>
  <c r="J271" i="11" s="1"/>
  <c r="J101" i="11" s="1"/>
  <c r="J272" i="11"/>
  <c r="BE272" i="11" s="1"/>
  <c r="BI269" i="11"/>
  <c r="BH269" i="11"/>
  <c r="BG269" i="11"/>
  <c r="BF269" i="11"/>
  <c r="T269" i="11"/>
  <c r="R269" i="11"/>
  <c r="P269" i="11"/>
  <c r="BK269" i="11"/>
  <c r="J269" i="11"/>
  <c r="BE269" i="11"/>
  <c r="BI268" i="11"/>
  <c r="BH268" i="11"/>
  <c r="BG268" i="11"/>
  <c r="BF268" i="11"/>
  <c r="T268" i="11"/>
  <c r="R268" i="11"/>
  <c r="P268" i="11"/>
  <c r="BK268" i="11"/>
  <c r="J268" i="11"/>
  <c r="BE268" i="11"/>
  <c r="BI265" i="11"/>
  <c r="BH265" i="11"/>
  <c r="BG265" i="11"/>
  <c r="BF265" i="11"/>
  <c r="T265" i="11"/>
  <c r="R265" i="11"/>
  <c r="P265" i="11"/>
  <c r="BK265" i="11"/>
  <c r="J265" i="11"/>
  <c r="BE265" i="11"/>
  <c r="BI262" i="11"/>
  <c r="BH262" i="11"/>
  <c r="BG262" i="11"/>
  <c r="BF262" i="11"/>
  <c r="T262" i="11"/>
  <c r="T261" i="11"/>
  <c r="R262" i="11"/>
  <c r="R261" i="11"/>
  <c r="P262" i="11"/>
  <c r="P261" i="11"/>
  <c r="BK262" i="11"/>
  <c r="BK261" i="11"/>
  <c r="J261" i="11" s="1"/>
  <c r="J100" i="11" s="1"/>
  <c r="J262" i="11"/>
  <c r="BE262" i="11" s="1"/>
  <c r="BI259" i="11"/>
  <c r="BH259" i="11"/>
  <c r="BG259" i="11"/>
  <c r="BF259" i="11"/>
  <c r="T259" i="11"/>
  <c r="R259" i="11"/>
  <c r="P259" i="11"/>
  <c r="BK259" i="11"/>
  <c r="J259" i="11"/>
  <c r="BE259" i="11"/>
  <c r="BI257" i="11"/>
  <c r="BH257" i="11"/>
  <c r="BG257" i="11"/>
  <c r="BF257" i="11"/>
  <c r="T257" i="11"/>
  <c r="R257" i="11"/>
  <c r="P257" i="11"/>
  <c r="BK257" i="11"/>
  <c r="J257" i="11"/>
  <c r="BE257" i="11"/>
  <c r="BI256" i="11"/>
  <c r="BH256" i="11"/>
  <c r="BG256" i="11"/>
  <c r="BF256" i="11"/>
  <c r="T256" i="11"/>
  <c r="R256" i="11"/>
  <c r="P256" i="11"/>
  <c r="BK256" i="11"/>
  <c r="J256" i="11"/>
  <c r="BE256" i="11"/>
  <c r="BI252" i="11"/>
  <c r="BH252" i="11"/>
  <c r="BG252" i="11"/>
  <c r="BF252" i="11"/>
  <c r="T252" i="11"/>
  <c r="R252" i="11"/>
  <c r="P252" i="11"/>
  <c r="BK252" i="11"/>
  <c r="J252" i="11"/>
  <c r="BE252" i="11"/>
  <c r="BI250" i="11"/>
  <c r="BH250" i="11"/>
  <c r="BG250" i="11"/>
  <c r="BF250" i="11"/>
  <c r="T250" i="11"/>
  <c r="R250" i="11"/>
  <c r="P250" i="11"/>
  <c r="BK250" i="11"/>
  <c r="J250" i="11"/>
  <c r="BE250" i="11"/>
  <c r="BI243" i="11"/>
  <c r="BH243" i="11"/>
  <c r="BG243" i="11"/>
  <c r="BF243" i="11"/>
  <c r="T243" i="11"/>
  <c r="T242" i="11"/>
  <c r="R243" i="11"/>
  <c r="R242" i="11"/>
  <c r="P243" i="11"/>
  <c r="P242" i="11"/>
  <c r="BK243" i="11"/>
  <c r="BK242" i="11"/>
  <c r="J242" i="11" s="1"/>
  <c r="J99" i="11" s="1"/>
  <c r="J243" i="11"/>
  <c r="BE243" i="11" s="1"/>
  <c r="BI241" i="11"/>
  <c r="BH241" i="11"/>
  <c r="BG241" i="11"/>
  <c r="BF241" i="11"/>
  <c r="T241" i="11"/>
  <c r="R241" i="11"/>
  <c r="P241" i="11"/>
  <c r="BK241" i="11"/>
  <c r="J241" i="11"/>
  <c r="BE241" i="11"/>
  <c r="BI237" i="11"/>
  <c r="BH237" i="11"/>
  <c r="BG237" i="11"/>
  <c r="BF237" i="11"/>
  <c r="T237" i="11"/>
  <c r="R237" i="11"/>
  <c r="P237" i="11"/>
  <c r="BK237" i="11"/>
  <c r="J237" i="11"/>
  <c r="BE237" i="11"/>
  <c r="BI236" i="11"/>
  <c r="BH236" i="11"/>
  <c r="BG236" i="11"/>
  <c r="BF236" i="11"/>
  <c r="T236" i="11"/>
  <c r="R236" i="11"/>
  <c r="P236" i="11"/>
  <c r="BK236" i="11"/>
  <c r="J236" i="11"/>
  <c r="BE236" i="11"/>
  <c r="BI234" i="11"/>
  <c r="BH234" i="11"/>
  <c r="BG234" i="11"/>
  <c r="BF234" i="11"/>
  <c r="T234" i="11"/>
  <c r="R234" i="11"/>
  <c r="P234" i="11"/>
  <c r="BK234" i="11"/>
  <c r="J234" i="11"/>
  <c r="BE234" i="11"/>
  <c r="BI232" i="11"/>
  <c r="BH232" i="11"/>
  <c r="BG232" i="11"/>
  <c r="BF232" i="11"/>
  <c r="T232" i="11"/>
  <c r="R232" i="11"/>
  <c r="P232" i="11"/>
  <c r="BK232" i="11"/>
  <c r="J232" i="11"/>
  <c r="BE232" i="11"/>
  <c r="BI230" i="11"/>
  <c r="BH230" i="11"/>
  <c r="BG230" i="11"/>
  <c r="BF230" i="11"/>
  <c r="T230" i="11"/>
  <c r="R230" i="11"/>
  <c r="P230" i="11"/>
  <c r="BK230" i="11"/>
  <c r="J230" i="11"/>
  <c r="BE230" i="11"/>
  <c r="BI208" i="11"/>
  <c r="BH208" i="11"/>
  <c r="BG208" i="11"/>
  <c r="BF208" i="11"/>
  <c r="T208" i="11"/>
  <c r="R208" i="11"/>
  <c r="P208" i="11"/>
  <c r="BK208" i="11"/>
  <c r="J208" i="11"/>
  <c r="BE208" i="11"/>
  <c r="BI204" i="11"/>
  <c r="BH204" i="11"/>
  <c r="BG204" i="11"/>
  <c r="BF204" i="11"/>
  <c r="T204" i="11"/>
  <c r="R204" i="11"/>
  <c r="P204" i="11"/>
  <c r="BK204" i="11"/>
  <c r="J204" i="11"/>
  <c r="BE204" i="11"/>
  <c r="BI202" i="11"/>
  <c r="BH202" i="11"/>
  <c r="BG202" i="11"/>
  <c r="BF202" i="11"/>
  <c r="T202" i="11"/>
  <c r="R202" i="11"/>
  <c r="P202" i="11"/>
  <c r="BK202" i="11"/>
  <c r="J202" i="11"/>
  <c r="BE202" i="11"/>
  <c r="BI200" i="11"/>
  <c r="BH200" i="11"/>
  <c r="BG200" i="11"/>
  <c r="BF200" i="11"/>
  <c r="T200" i="11"/>
  <c r="R200" i="11"/>
  <c r="P200" i="11"/>
  <c r="BK200" i="11"/>
  <c r="J200" i="11"/>
  <c r="BE200" i="11"/>
  <c r="BI198" i="11"/>
  <c r="BH198" i="11"/>
  <c r="BG198" i="11"/>
  <c r="BF198" i="11"/>
  <c r="T198" i="11"/>
  <c r="R198" i="11"/>
  <c r="P198" i="11"/>
  <c r="BK198" i="11"/>
  <c r="J198" i="11"/>
  <c r="BE198" i="11"/>
  <c r="BI193" i="11"/>
  <c r="BH193" i="11"/>
  <c r="BG193" i="11"/>
  <c r="BF193" i="11"/>
  <c r="T193" i="11"/>
  <c r="R193" i="11"/>
  <c r="P193" i="11"/>
  <c r="BK193" i="11"/>
  <c r="J193" i="11"/>
  <c r="BE193" i="11"/>
  <c r="BI191" i="11"/>
  <c r="BH191" i="11"/>
  <c r="BG191" i="11"/>
  <c r="BF191" i="11"/>
  <c r="T191" i="11"/>
  <c r="R191" i="11"/>
  <c r="P191" i="11"/>
  <c r="BK191" i="11"/>
  <c r="J191" i="11"/>
  <c r="BE191" i="11"/>
  <c r="BI189" i="11"/>
  <c r="BH189" i="11"/>
  <c r="BG189" i="11"/>
  <c r="BF189" i="11"/>
  <c r="T189" i="11"/>
  <c r="R189" i="11"/>
  <c r="P189" i="11"/>
  <c r="BK189" i="11"/>
  <c r="J189" i="11"/>
  <c r="BE189" i="11"/>
  <c r="BI187" i="11"/>
  <c r="BH187" i="11"/>
  <c r="BG187" i="11"/>
  <c r="BF187" i="11"/>
  <c r="T187" i="11"/>
  <c r="R187" i="11"/>
  <c r="P187" i="11"/>
  <c r="BK187" i="11"/>
  <c r="J187" i="11"/>
  <c r="BE187" i="11"/>
  <c r="BI185" i="11"/>
  <c r="BH185" i="11"/>
  <c r="BG185" i="11"/>
  <c r="BF185" i="11"/>
  <c r="T185" i="11"/>
  <c r="R185" i="11"/>
  <c r="P185" i="11"/>
  <c r="BK185" i="11"/>
  <c r="J185" i="11"/>
  <c r="BE185" i="11"/>
  <c r="BI164" i="11"/>
  <c r="BH164" i="11"/>
  <c r="BG164" i="11"/>
  <c r="BF164" i="11"/>
  <c r="T164" i="11"/>
  <c r="R164" i="11"/>
  <c r="P164" i="11"/>
  <c r="BK164" i="11"/>
  <c r="J164" i="11"/>
  <c r="BE164" i="11"/>
  <c r="BI161" i="11"/>
  <c r="BH161" i="11"/>
  <c r="BG161" i="11"/>
  <c r="BF161" i="11"/>
  <c r="T161" i="11"/>
  <c r="R161" i="11"/>
  <c r="P161" i="11"/>
  <c r="BK161" i="11"/>
  <c r="J161" i="11"/>
  <c r="BE161" i="11"/>
  <c r="BI154" i="11"/>
  <c r="BH154" i="11"/>
  <c r="BG154" i="11"/>
  <c r="BF154" i="11"/>
  <c r="T154" i="11"/>
  <c r="R154" i="11"/>
  <c r="P154" i="11"/>
  <c r="BK154" i="11"/>
  <c r="J154" i="11"/>
  <c r="BE154" i="11"/>
  <c r="BI153" i="11"/>
  <c r="BH153" i="11"/>
  <c r="BG153" i="11"/>
  <c r="BF153" i="11"/>
  <c r="T153" i="11"/>
  <c r="R153" i="11"/>
  <c r="P153" i="11"/>
  <c r="BK153" i="11"/>
  <c r="J153" i="11"/>
  <c r="BE153" i="11"/>
  <c r="BI151" i="11"/>
  <c r="BH151" i="11"/>
  <c r="BG151" i="11"/>
  <c r="BF151" i="11"/>
  <c r="T151" i="11"/>
  <c r="R151" i="11"/>
  <c r="P151" i="11"/>
  <c r="BK151" i="11"/>
  <c r="J151" i="11"/>
  <c r="BE151" i="11"/>
  <c r="BI150" i="11"/>
  <c r="BH150" i="11"/>
  <c r="BG150" i="11"/>
  <c r="BF150" i="11"/>
  <c r="T150" i="11"/>
  <c r="R150" i="11"/>
  <c r="P150" i="11"/>
  <c r="BK150" i="11"/>
  <c r="J150" i="11"/>
  <c r="BE150" i="11"/>
  <c r="BI144" i="11"/>
  <c r="BH144" i="11"/>
  <c r="BG144" i="11"/>
  <c r="BF144" i="11"/>
  <c r="T144" i="11"/>
  <c r="R144" i="11"/>
  <c r="P144" i="11"/>
  <c r="BK144" i="11"/>
  <c r="J144" i="11"/>
  <c r="BE144" i="11"/>
  <c r="BI143" i="11"/>
  <c r="BH143" i="11"/>
  <c r="BG143" i="11"/>
  <c r="BF143" i="11"/>
  <c r="T143" i="11"/>
  <c r="R143" i="11"/>
  <c r="P143" i="11"/>
  <c r="BK143" i="11"/>
  <c r="J143" i="11"/>
  <c r="BE143" i="11"/>
  <c r="BI141" i="11"/>
  <c r="BH141" i="11"/>
  <c r="BG141" i="11"/>
  <c r="BF141" i="11"/>
  <c r="T141" i="11"/>
  <c r="R141" i="11"/>
  <c r="P141" i="11"/>
  <c r="BK141" i="11"/>
  <c r="J141" i="11"/>
  <c r="BE141" i="11"/>
  <c r="BI140" i="11"/>
  <c r="BH140" i="11"/>
  <c r="BG140" i="11"/>
  <c r="BF140" i="11"/>
  <c r="T140" i="11"/>
  <c r="R140" i="11"/>
  <c r="P140" i="11"/>
  <c r="BK140" i="11"/>
  <c r="J140" i="11"/>
  <c r="BE140" i="11"/>
  <c r="BI138" i="11"/>
  <c r="BH138" i="11"/>
  <c r="BG138" i="11"/>
  <c r="BF138" i="11"/>
  <c r="T138" i="11"/>
  <c r="R138" i="11"/>
  <c r="P138" i="11"/>
  <c r="BK138" i="11"/>
  <c r="J138" i="11"/>
  <c r="BE138" i="11"/>
  <c r="BI137" i="11"/>
  <c r="BH137" i="11"/>
  <c r="BG137" i="11"/>
  <c r="BF137" i="11"/>
  <c r="T137" i="11"/>
  <c r="R137" i="11"/>
  <c r="P137" i="11"/>
  <c r="BK137" i="11"/>
  <c r="J137" i="11"/>
  <c r="BE137" i="11"/>
  <c r="BI135" i="11"/>
  <c r="BH135" i="11"/>
  <c r="BG135" i="11"/>
  <c r="BF135" i="11"/>
  <c r="T135" i="11"/>
  <c r="R135" i="11"/>
  <c r="P135" i="11"/>
  <c r="BK135" i="11"/>
  <c r="J135" i="11"/>
  <c r="BE135" i="11"/>
  <c r="BI134" i="11"/>
  <c r="BH134" i="11"/>
  <c r="BG134" i="11"/>
  <c r="BF134" i="11"/>
  <c r="T134" i="11"/>
  <c r="R134" i="11"/>
  <c r="P134" i="11"/>
  <c r="BK134" i="11"/>
  <c r="J134" i="11"/>
  <c r="BE134" i="11"/>
  <c r="BI132" i="11"/>
  <c r="F37" i="11"/>
  <c r="BD105" i="1" s="1"/>
  <c r="BH132" i="11"/>
  <c r="F36" i="11" s="1"/>
  <c r="BC105" i="1" s="1"/>
  <c r="BG132" i="11"/>
  <c r="F35" i="11"/>
  <c r="BB105" i="1" s="1"/>
  <c r="BF132" i="11"/>
  <c r="F34" i="11" s="1"/>
  <c r="BA105" i="1" s="1"/>
  <c r="T132" i="11"/>
  <c r="T131" i="11"/>
  <c r="T130" i="11" s="1"/>
  <c r="T129" i="11" s="1"/>
  <c r="R132" i="11"/>
  <c r="R131" i="11"/>
  <c r="R130" i="11" s="1"/>
  <c r="R129" i="11" s="1"/>
  <c r="P132" i="11"/>
  <c r="P131" i="11"/>
  <c r="P130" i="11" s="1"/>
  <c r="BK132" i="11"/>
  <c r="BK131" i="11" s="1"/>
  <c r="J132" i="11"/>
  <c r="BE132" i="11" s="1"/>
  <c r="J126" i="11"/>
  <c r="J125" i="11"/>
  <c r="F125" i="11"/>
  <c r="F123" i="11"/>
  <c r="E121" i="11"/>
  <c r="J92" i="11"/>
  <c r="J91" i="11"/>
  <c r="F91" i="11"/>
  <c r="F89" i="11"/>
  <c r="E87" i="11"/>
  <c r="J18" i="11"/>
  <c r="E18" i="11"/>
  <c r="F126" i="11" s="1"/>
  <c r="F92" i="11"/>
  <c r="J17" i="11"/>
  <c r="J12" i="11"/>
  <c r="J123" i="11" s="1"/>
  <c r="J89" i="11"/>
  <c r="E7" i="11"/>
  <c r="E119" i="11"/>
  <c r="E85" i="11"/>
  <c r="J37" i="10"/>
  <c r="J36" i="10"/>
  <c r="AY104" i="1"/>
  <c r="J35" i="10"/>
  <c r="AX104" i="1"/>
  <c r="BI606" i="10"/>
  <c r="BH606" i="10"/>
  <c r="BG606" i="10"/>
  <c r="BF606" i="10"/>
  <c r="T606" i="10"/>
  <c r="R606" i="10"/>
  <c r="P606" i="10"/>
  <c r="BK606" i="10"/>
  <c r="J606" i="10"/>
  <c r="BE606" i="10"/>
  <c r="BI604" i="10"/>
  <c r="BH604" i="10"/>
  <c r="BG604" i="10"/>
  <c r="BF604" i="10"/>
  <c r="T604" i="10"/>
  <c r="R604" i="10"/>
  <c r="P604" i="10"/>
  <c r="BK604" i="10"/>
  <c r="J604" i="10"/>
  <c r="BE604" i="10"/>
  <c r="BI603" i="10"/>
  <c r="BH603" i="10"/>
  <c r="BG603" i="10"/>
  <c r="BF603" i="10"/>
  <c r="T603" i="10"/>
  <c r="T602" i="10"/>
  <c r="R603" i="10"/>
  <c r="R602" i="10"/>
  <c r="P603" i="10"/>
  <c r="P602" i="10"/>
  <c r="BK603" i="10"/>
  <c r="BK602" i="10"/>
  <c r="J602" i="10" s="1"/>
  <c r="J143" i="10" s="1"/>
  <c r="J603" i="10"/>
  <c r="BE603" i="10" s="1"/>
  <c r="BI601" i="10"/>
  <c r="BH601" i="10"/>
  <c r="BG601" i="10"/>
  <c r="BF601" i="10"/>
  <c r="T601" i="10"/>
  <c r="R601" i="10"/>
  <c r="P601" i="10"/>
  <c r="BK601" i="10"/>
  <c r="J601" i="10"/>
  <c r="BE601" i="10"/>
  <c r="BI599" i="10"/>
  <c r="BH599" i="10"/>
  <c r="BG599" i="10"/>
  <c r="BF599" i="10"/>
  <c r="T599" i="10"/>
  <c r="R599" i="10"/>
  <c r="R593" i="10" s="1"/>
  <c r="P599" i="10"/>
  <c r="BK599" i="10"/>
  <c r="J599" i="10"/>
  <c r="BE599" i="10"/>
  <c r="BI597" i="10"/>
  <c r="BH597" i="10"/>
  <c r="BG597" i="10"/>
  <c r="BF597" i="10"/>
  <c r="T597" i="10"/>
  <c r="R597" i="10"/>
  <c r="P597" i="10"/>
  <c r="BK597" i="10"/>
  <c r="BK593" i="10" s="1"/>
  <c r="J593" i="10" s="1"/>
  <c r="J142" i="10" s="1"/>
  <c r="J597" i="10"/>
  <c r="BE597" i="10"/>
  <c r="BI594" i="10"/>
  <c r="BH594" i="10"/>
  <c r="BG594" i="10"/>
  <c r="BF594" i="10"/>
  <c r="T594" i="10"/>
  <c r="T593" i="10"/>
  <c r="R594" i="10"/>
  <c r="P594" i="10"/>
  <c r="P593" i="10"/>
  <c r="BK594" i="10"/>
  <c r="J594" i="10"/>
  <c r="BE594" i="10" s="1"/>
  <c r="BI592" i="10"/>
  <c r="BH592" i="10"/>
  <c r="BG592" i="10"/>
  <c r="BF592" i="10"/>
  <c r="T592" i="10"/>
  <c r="R592" i="10"/>
  <c r="P592" i="10"/>
  <c r="BK592" i="10"/>
  <c r="J592" i="10"/>
  <c r="BE592" i="10"/>
  <c r="BI590" i="10"/>
  <c r="BH590" i="10"/>
  <c r="BG590" i="10"/>
  <c r="BF590" i="10"/>
  <c r="T590" i="10"/>
  <c r="R590" i="10"/>
  <c r="P590" i="10"/>
  <c r="BK590" i="10"/>
  <c r="J590" i="10"/>
  <c r="BE590" i="10"/>
  <c r="BI587" i="10"/>
  <c r="BH587" i="10"/>
  <c r="BG587" i="10"/>
  <c r="BF587" i="10"/>
  <c r="T587" i="10"/>
  <c r="R587" i="10"/>
  <c r="P587" i="10"/>
  <c r="BK587" i="10"/>
  <c r="J587" i="10"/>
  <c r="BE587" i="10"/>
  <c r="BI585" i="10"/>
  <c r="BH585" i="10"/>
  <c r="BG585" i="10"/>
  <c r="BF585" i="10"/>
  <c r="T585" i="10"/>
  <c r="T584" i="10"/>
  <c r="R585" i="10"/>
  <c r="R584" i="10"/>
  <c r="P585" i="10"/>
  <c r="P584" i="10"/>
  <c r="BK585" i="10"/>
  <c r="BK584" i="10"/>
  <c r="J584" i="10" s="1"/>
  <c r="J141" i="10" s="1"/>
  <c r="J585" i="10"/>
  <c r="BE585" i="10" s="1"/>
  <c r="BI583" i="10"/>
  <c r="BH583" i="10"/>
  <c r="BG583" i="10"/>
  <c r="BF583" i="10"/>
  <c r="T583" i="10"/>
  <c r="R583" i="10"/>
  <c r="P583" i="10"/>
  <c r="BK583" i="10"/>
  <c r="J583" i="10"/>
  <c r="BE583" i="10"/>
  <c r="BI581" i="10"/>
  <c r="BH581" i="10"/>
  <c r="BG581" i="10"/>
  <c r="BF581" i="10"/>
  <c r="T581" i="10"/>
  <c r="R581" i="10"/>
  <c r="P581" i="10"/>
  <c r="BK581" i="10"/>
  <c r="J581" i="10"/>
  <c r="BE581" i="10"/>
  <c r="BI579" i="10"/>
  <c r="BH579" i="10"/>
  <c r="BG579" i="10"/>
  <c r="BF579" i="10"/>
  <c r="T579" i="10"/>
  <c r="R579" i="10"/>
  <c r="P579" i="10"/>
  <c r="BK579" i="10"/>
  <c r="J579" i="10"/>
  <c r="BE579" i="10"/>
  <c r="BI576" i="10"/>
  <c r="BH576" i="10"/>
  <c r="BG576" i="10"/>
  <c r="BF576" i="10"/>
  <c r="T576" i="10"/>
  <c r="R576" i="10"/>
  <c r="P576" i="10"/>
  <c r="BK576" i="10"/>
  <c r="J576" i="10"/>
  <c r="BE576" i="10"/>
  <c r="BI574" i="10"/>
  <c r="BH574" i="10"/>
  <c r="BG574" i="10"/>
  <c r="BF574" i="10"/>
  <c r="T574" i="10"/>
  <c r="R574" i="10"/>
  <c r="P574" i="10"/>
  <c r="BK574" i="10"/>
  <c r="J574" i="10"/>
  <c r="BE574" i="10"/>
  <c r="BI570" i="10"/>
  <c r="BH570" i="10"/>
  <c r="BG570" i="10"/>
  <c r="BF570" i="10"/>
  <c r="T570" i="10"/>
  <c r="R570" i="10"/>
  <c r="P570" i="10"/>
  <c r="BK570" i="10"/>
  <c r="J570" i="10"/>
  <c r="BE570" i="10"/>
  <c r="BI561" i="10"/>
  <c r="BH561" i="10"/>
  <c r="BG561" i="10"/>
  <c r="BF561" i="10"/>
  <c r="T561" i="10"/>
  <c r="T560" i="10"/>
  <c r="R561" i="10"/>
  <c r="R560" i="10"/>
  <c r="P561" i="10"/>
  <c r="P560" i="10"/>
  <c r="BK561" i="10"/>
  <c r="BK560" i="10"/>
  <c r="J560" i="10" s="1"/>
  <c r="J140" i="10" s="1"/>
  <c r="J561" i="10"/>
  <c r="BE561" i="10" s="1"/>
  <c r="BI559" i="10"/>
  <c r="BH559" i="10"/>
  <c r="BG559" i="10"/>
  <c r="BF559" i="10"/>
  <c r="T559" i="10"/>
  <c r="T558" i="10"/>
  <c r="R559" i="10"/>
  <c r="R558" i="10"/>
  <c r="P559" i="10"/>
  <c r="P558" i="10"/>
  <c r="BK559" i="10"/>
  <c r="BK558" i="10"/>
  <c r="J558" i="10" s="1"/>
  <c r="J139" i="10" s="1"/>
  <c r="J559" i="10"/>
  <c r="BE559" i="10" s="1"/>
  <c r="BI557" i="10"/>
  <c r="BH557" i="10"/>
  <c r="BG557" i="10"/>
  <c r="BF557" i="10"/>
  <c r="T557" i="10"/>
  <c r="R557" i="10"/>
  <c r="P557" i="10"/>
  <c r="BK557" i="10"/>
  <c r="J557" i="10"/>
  <c r="BE557" i="10"/>
  <c r="BI555" i="10"/>
  <c r="BH555" i="10"/>
  <c r="BG555" i="10"/>
  <c r="BF555" i="10"/>
  <c r="T555" i="10"/>
  <c r="R555" i="10"/>
  <c r="P555" i="10"/>
  <c r="BK555" i="10"/>
  <c r="J555" i="10"/>
  <c r="BE555" i="10"/>
  <c r="BI554" i="10"/>
  <c r="BH554" i="10"/>
  <c r="BG554" i="10"/>
  <c r="BF554" i="10"/>
  <c r="T554" i="10"/>
  <c r="R554" i="10"/>
  <c r="P554" i="10"/>
  <c r="BK554" i="10"/>
  <c r="BK552" i="10" s="1"/>
  <c r="J552" i="10" s="1"/>
  <c r="J138" i="10" s="1"/>
  <c r="J554" i="10"/>
  <c r="BE554" i="10"/>
  <c r="BI553" i="10"/>
  <c r="BH553" i="10"/>
  <c r="BG553" i="10"/>
  <c r="BF553" i="10"/>
  <c r="T553" i="10"/>
  <c r="T552" i="10"/>
  <c r="R553" i="10"/>
  <c r="R552" i="10"/>
  <c r="P553" i="10"/>
  <c r="P552" i="10"/>
  <c r="BK553" i="10"/>
  <c r="J553" i="10"/>
  <c r="BE553" i="10" s="1"/>
  <c r="BI551" i="10"/>
  <c r="BH551" i="10"/>
  <c r="BG551" i="10"/>
  <c r="BF551" i="10"/>
  <c r="T551" i="10"/>
  <c r="R551" i="10"/>
  <c r="P551" i="10"/>
  <c r="BK551" i="10"/>
  <c r="J551" i="10"/>
  <c r="BE551" i="10"/>
  <c r="BI549" i="10"/>
  <c r="BH549" i="10"/>
  <c r="BG549" i="10"/>
  <c r="BF549" i="10"/>
  <c r="T549" i="10"/>
  <c r="R549" i="10"/>
  <c r="P549" i="10"/>
  <c r="BK549" i="10"/>
  <c r="J549" i="10"/>
  <c r="BE549" i="10"/>
  <c r="BI548" i="10"/>
  <c r="BH548" i="10"/>
  <c r="BG548" i="10"/>
  <c r="BF548" i="10"/>
  <c r="T548" i="10"/>
  <c r="R548" i="10"/>
  <c r="P548" i="10"/>
  <c r="BK548" i="10"/>
  <c r="J548" i="10"/>
  <c r="BE548" i="10"/>
  <c r="BI547" i="10"/>
  <c r="BH547" i="10"/>
  <c r="BG547" i="10"/>
  <c r="BF547" i="10"/>
  <c r="T547" i="10"/>
  <c r="R547" i="10"/>
  <c r="P547" i="10"/>
  <c r="BK547" i="10"/>
  <c r="J547" i="10"/>
  <c r="BE547" i="10"/>
  <c r="BI546" i="10"/>
  <c r="BH546" i="10"/>
  <c r="BG546" i="10"/>
  <c r="BF546" i="10"/>
  <c r="T546" i="10"/>
  <c r="R546" i="10"/>
  <c r="P546" i="10"/>
  <c r="BK546" i="10"/>
  <c r="J546" i="10"/>
  <c r="BE546" i="10"/>
  <c r="BI545" i="10"/>
  <c r="BH545" i="10"/>
  <c r="BG545" i="10"/>
  <c r="BF545" i="10"/>
  <c r="T545" i="10"/>
  <c r="R545" i="10"/>
  <c r="P545" i="10"/>
  <c r="BK545" i="10"/>
  <c r="J545" i="10"/>
  <c r="BE545" i="10"/>
  <c r="BI543" i="10"/>
  <c r="BH543" i="10"/>
  <c r="BG543" i="10"/>
  <c r="BF543" i="10"/>
  <c r="T543" i="10"/>
  <c r="R543" i="10"/>
  <c r="P543" i="10"/>
  <c r="BK543" i="10"/>
  <c r="J543" i="10"/>
  <c r="BE543" i="10"/>
  <c r="BI542" i="10"/>
  <c r="BH542" i="10"/>
  <c r="BG542" i="10"/>
  <c r="BF542" i="10"/>
  <c r="T542" i="10"/>
  <c r="R542" i="10"/>
  <c r="P542" i="10"/>
  <c r="BK542" i="10"/>
  <c r="J542" i="10"/>
  <c r="BE542" i="10"/>
  <c r="BI540" i="10"/>
  <c r="BH540" i="10"/>
  <c r="BG540" i="10"/>
  <c r="BF540" i="10"/>
  <c r="T540" i="10"/>
  <c r="R540" i="10"/>
  <c r="P540" i="10"/>
  <c r="BK540" i="10"/>
  <c r="J540" i="10"/>
  <c r="BE540" i="10"/>
  <c r="BI537" i="10"/>
  <c r="BH537" i="10"/>
  <c r="BG537" i="10"/>
  <c r="BF537" i="10"/>
  <c r="T537" i="10"/>
  <c r="T536" i="10"/>
  <c r="R537" i="10"/>
  <c r="R536" i="10"/>
  <c r="P537" i="10"/>
  <c r="P536" i="10"/>
  <c r="BK537" i="10"/>
  <c r="BK536" i="10"/>
  <c r="J536" i="10" s="1"/>
  <c r="J137" i="10" s="1"/>
  <c r="J537" i="10"/>
  <c r="BE537" i="10" s="1"/>
  <c r="BI535" i="10"/>
  <c r="BH535" i="10"/>
  <c r="BG535" i="10"/>
  <c r="BF535" i="10"/>
  <c r="T535" i="10"/>
  <c r="R535" i="10"/>
  <c r="P535" i="10"/>
  <c r="BK535" i="10"/>
  <c r="J535" i="10"/>
  <c r="BE535" i="10"/>
  <c r="BI533" i="10"/>
  <c r="BH533" i="10"/>
  <c r="BG533" i="10"/>
  <c r="BF533" i="10"/>
  <c r="T533" i="10"/>
  <c r="T532" i="10"/>
  <c r="T531" i="10" s="1"/>
  <c r="R533" i="10"/>
  <c r="R532" i="10" s="1"/>
  <c r="R531" i="10" s="1"/>
  <c r="P533" i="10"/>
  <c r="P532" i="10"/>
  <c r="P531" i="10" s="1"/>
  <c r="BK533" i="10"/>
  <c r="BK532" i="10" s="1"/>
  <c r="J533" i="10"/>
  <c r="BE533" i="10"/>
  <c r="BI530" i="10"/>
  <c r="BH530" i="10"/>
  <c r="BG530" i="10"/>
  <c r="BF530" i="10"/>
  <c r="T530" i="10"/>
  <c r="R530" i="10"/>
  <c r="P530" i="10"/>
  <c r="BK530" i="10"/>
  <c r="J530" i="10"/>
  <c r="BE530" i="10"/>
  <c r="BI528" i="10"/>
  <c r="BH528" i="10"/>
  <c r="BG528" i="10"/>
  <c r="BF528" i="10"/>
  <c r="T528" i="10"/>
  <c r="R528" i="10"/>
  <c r="P528" i="10"/>
  <c r="BK528" i="10"/>
  <c r="J528" i="10"/>
  <c r="BE528" i="10"/>
  <c r="BI527" i="10"/>
  <c r="BH527" i="10"/>
  <c r="BG527" i="10"/>
  <c r="BF527" i="10"/>
  <c r="T527" i="10"/>
  <c r="T526" i="10"/>
  <c r="R527" i="10"/>
  <c r="R526" i="10"/>
  <c r="P527" i="10"/>
  <c r="P526" i="10"/>
  <c r="BK527" i="10"/>
  <c r="BK526" i="10"/>
  <c r="J526" i="10" s="1"/>
  <c r="J134" i="10" s="1"/>
  <c r="J527" i="10"/>
  <c r="BE527" i="10" s="1"/>
  <c r="BI525" i="10"/>
  <c r="BH525" i="10"/>
  <c r="BG525" i="10"/>
  <c r="BF525" i="10"/>
  <c r="T525" i="10"/>
  <c r="R525" i="10"/>
  <c r="P525" i="10"/>
  <c r="BK525" i="10"/>
  <c r="J525" i="10"/>
  <c r="BE525" i="10"/>
  <c r="BI523" i="10"/>
  <c r="BH523" i="10"/>
  <c r="BG523" i="10"/>
  <c r="BF523" i="10"/>
  <c r="T523" i="10"/>
  <c r="R523" i="10"/>
  <c r="P523" i="10"/>
  <c r="BK523" i="10"/>
  <c r="J523" i="10"/>
  <c r="BE523" i="10"/>
  <c r="BI521" i="10"/>
  <c r="BH521" i="10"/>
  <c r="BG521" i="10"/>
  <c r="BF521" i="10"/>
  <c r="T521" i="10"/>
  <c r="R521" i="10"/>
  <c r="P521" i="10"/>
  <c r="BK521" i="10"/>
  <c r="J521" i="10"/>
  <c r="BE521" i="10"/>
  <c r="BI518" i="10"/>
  <c r="BH518" i="10"/>
  <c r="BG518" i="10"/>
  <c r="BF518" i="10"/>
  <c r="T518" i="10"/>
  <c r="T517" i="10"/>
  <c r="R518" i="10"/>
  <c r="R517" i="10"/>
  <c r="P518" i="10"/>
  <c r="P517" i="10"/>
  <c r="BK518" i="10"/>
  <c r="BK517" i="10"/>
  <c r="J517" i="10" s="1"/>
  <c r="J133" i="10" s="1"/>
  <c r="J518" i="10"/>
  <c r="BE518" i="10" s="1"/>
  <c r="BI516" i="10"/>
  <c r="BH516" i="10"/>
  <c r="BG516" i="10"/>
  <c r="BF516" i="10"/>
  <c r="T516" i="10"/>
  <c r="R516" i="10"/>
  <c r="P516" i="10"/>
  <c r="BK516" i="10"/>
  <c r="J516" i="10"/>
  <c r="BE516" i="10"/>
  <c r="BI514" i="10"/>
  <c r="BH514" i="10"/>
  <c r="BG514" i="10"/>
  <c r="BF514" i="10"/>
  <c r="T514" i="10"/>
  <c r="R514" i="10"/>
  <c r="P514" i="10"/>
  <c r="BK514" i="10"/>
  <c r="J514" i="10"/>
  <c r="BE514" i="10"/>
  <c r="BI511" i="10"/>
  <c r="BH511" i="10"/>
  <c r="BG511" i="10"/>
  <c r="BF511" i="10"/>
  <c r="T511" i="10"/>
  <c r="R511" i="10"/>
  <c r="P511" i="10"/>
  <c r="BK511" i="10"/>
  <c r="J511" i="10"/>
  <c r="BE511" i="10"/>
  <c r="BI509" i="10"/>
  <c r="BH509" i="10"/>
  <c r="BG509" i="10"/>
  <c r="BF509" i="10"/>
  <c r="T509" i="10"/>
  <c r="T508" i="10"/>
  <c r="R509" i="10"/>
  <c r="R508" i="10"/>
  <c r="P509" i="10"/>
  <c r="P508" i="10"/>
  <c r="BK509" i="10"/>
  <c r="BK508" i="10"/>
  <c r="J508" i="10" s="1"/>
  <c r="J132" i="10" s="1"/>
  <c r="J509" i="10"/>
  <c r="BE509" i="10" s="1"/>
  <c r="BI507" i="10"/>
  <c r="BH507" i="10"/>
  <c r="BG507" i="10"/>
  <c r="BF507" i="10"/>
  <c r="T507" i="10"/>
  <c r="R507" i="10"/>
  <c r="P507" i="10"/>
  <c r="BK507" i="10"/>
  <c r="J507" i="10"/>
  <c r="BE507" i="10"/>
  <c r="BI505" i="10"/>
  <c r="BH505" i="10"/>
  <c r="BG505" i="10"/>
  <c r="BF505" i="10"/>
  <c r="T505" i="10"/>
  <c r="R505" i="10"/>
  <c r="P505" i="10"/>
  <c r="BK505" i="10"/>
  <c r="J505" i="10"/>
  <c r="BE505" i="10"/>
  <c r="BI503" i="10"/>
  <c r="BH503" i="10"/>
  <c r="BG503" i="10"/>
  <c r="BF503" i="10"/>
  <c r="T503" i="10"/>
  <c r="R503" i="10"/>
  <c r="P503" i="10"/>
  <c r="BK503" i="10"/>
  <c r="J503" i="10"/>
  <c r="BE503" i="10"/>
  <c r="BI500" i="10"/>
  <c r="BH500" i="10"/>
  <c r="BG500" i="10"/>
  <c r="BF500" i="10"/>
  <c r="T500" i="10"/>
  <c r="R500" i="10"/>
  <c r="P500" i="10"/>
  <c r="BK500" i="10"/>
  <c r="J500" i="10"/>
  <c r="BE500" i="10"/>
  <c r="BI498" i="10"/>
  <c r="BH498" i="10"/>
  <c r="BG498" i="10"/>
  <c r="BF498" i="10"/>
  <c r="T498" i="10"/>
  <c r="R498" i="10"/>
  <c r="P498" i="10"/>
  <c r="BK498" i="10"/>
  <c r="J498" i="10"/>
  <c r="BE498" i="10"/>
  <c r="BI494" i="10"/>
  <c r="BH494" i="10"/>
  <c r="BG494" i="10"/>
  <c r="BF494" i="10"/>
  <c r="T494" i="10"/>
  <c r="R494" i="10"/>
  <c r="P494" i="10"/>
  <c r="BK494" i="10"/>
  <c r="J494" i="10"/>
  <c r="BE494" i="10"/>
  <c r="BI486" i="10"/>
  <c r="BH486" i="10"/>
  <c r="BG486" i="10"/>
  <c r="BF486" i="10"/>
  <c r="T486" i="10"/>
  <c r="T485" i="10"/>
  <c r="R486" i="10"/>
  <c r="R485" i="10"/>
  <c r="P486" i="10"/>
  <c r="P485" i="10"/>
  <c r="BK486" i="10"/>
  <c r="BK485" i="10"/>
  <c r="J485" i="10" s="1"/>
  <c r="J131" i="10" s="1"/>
  <c r="J486" i="10"/>
  <c r="BE486" i="10" s="1"/>
  <c r="BI484" i="10"/>
  <c r="BH484" i="10"/>
  <c r="BG484" i="10"/>
  <c r="BF484" i="10"/>
  <c r="T484" i="10"/>
  <c r="T483" i="10"/>
  <c r="R484" i="10"/>
  <c r="R483" i="10"/>
  <c r="P484" i="10"/>
  <c r="P483" i="10"/>
  <c r="BK484" i="10"/>
  <c r="BK483" i="10"/>
  <c r="J483" i="10" s="1"/>
  <c r="J130" i="10" s="1"/>
  <c r="J484" i="10"/>
  <c r="BE484" i="10" s="1"/>
  <c r="BI482" i="10"/>
  <c r="BH482" i="10"/>
  <c r="BG482" i="10"/>
  <c r="BF482" i="10"/>
  <c r="T482" i="10"/>
  <c r="R482" i="10"/>
  <c r="P482" i="10"/>
  <c r="BK482" i="10"/>
  <c r="J482" i="10"/>
  <c r="BE482" i="10"/>
  <c r="BI480" i="10"/>
  <c r="BH480" i="10"/>
  <c r="BG480" i="10"/>
  <c r="BF480" i="10"/>
  <c r="T480" i="10"/>
  <c r="R480" i="10"/>
  <c r="P480" i="10"/>
  <c r="BK480" i="10"/>
  <c r="J480" i="10"/>
  <c r="BE480" i="10"/>
  <c r="BI479" i="10"/>
  <c r="BH479" i="10"/>
  <c r="BG479" i="10"/>
  <c r="BF479" i="10"/>
  <c r="T479" i="10"/>
  <c r="R479" i="10"/>
  <c r="P479" i="10"/>
  <c r="BK479" i="10"/>
  <c r="J479" i="10"/>
  <c r="BE479" i="10"/>
  <c r="BI478" i="10"/>
  <c r="BH478" i="10"/>
  <c r="BG478" i="10"/>
  <c r="BF478" i="10"/>
  <c r="T478" i="10"/>
  <c r="T477" i="10"/>
  <c r="R478" i="10"/>
  <c r="R477" i="10"/>
  <c r="P478" i="10"/>
  <c r="P477" i="10"/>
  <c r="BK478" i="10"/>
  <c r="BK477" i="10"/>
  <c r="J477" i="10" s="1"/>
  <c r="J129" i="10" s="1"/>
  <c r="J478" i="10"/>
  <c r="BE478" i="10" s="1"/>
  <c r="BI476" i="10"/>
  <c r="BH476" i="10"/>
  <c r="BG476" i="10"/>
  <c r="BF476" i="10"/>
  <c r="T476" i="10"/>
  <c r="R476" i="10"/>
  <c r="P476" i="10"/>
  <c r="BK476" i="10"/>
  <c r="J476" i="10"/>
  <c r="BE476" i="10"/>
  <c r="BI474" i="10"/>
  <c r="BH474" i="10"/>
  <c r="BG474" i="10"/>
  <c r="BF474" i="10"/>
  <c r="T474" i="10"/>
  <c r="R474" i="10"/>
  <c r="P474" i="10"/>
  <c r="BK474" i="10"/>
  <c r="J474" i="10"/>
  <c r="BE474" i="10"/>
  <c r="BI472" i="10"/>
  <c r="BH472" i="10"/>
  <c r="BG472" i="10"/>
  <c r="BF472" i="10"/>
  <c r="T472" i="10"/>
  <c r="R472" i="10"/>
  <c r="P472" i="10"/>
  <c r="BK472" i="10"/>
  <c r="J472" i="10"/>
  <c r="BE472" i="10"/>
  <c r="BI470" i="10"/>
  <c r="BH470" i="10"/>
  <c r="BG470" i="10"/>
  <c r="BF470" i="10"/>
  <c r="T470" i="10"/>
  <c r="R470" i="10"/>
  <c r="P470" i="10"/>
  <c r="BK470" i="10"/>
  <c r="J470" i="10"/>
  <c r="BE470" i="10"/>
  <c r="BI468" i="10"/>
  <c r="BH468" i="10"/>
  <c r="BG468" i="10"/>
  <c r="BF468" i="10"/>
  <c r="T468" i="10"/>
  <c r="R468" i="10"/>
  <c r="P468" i="10"/>
  <c r="BK468" i="10"/>
  <c r="J468" i="10"/>
  <c r="BE468" i="10"/>
  <c r="BI467" i="10"/>
  <c r="BH467" i="10"/>
  <c r="BG467" i="10"/>
  <c r="BF467" i="10"/>
  <c r="T467" i="10"/>
  <c r="R467" i="10"/>
  <c r="P467" i="10"/>
  <c r="BK467" i="10"/>
  <c r="J467" i="10"/>
  <c r="BE467" i="10"/>
  <c r="BI465" i="10"/>
  <c r="BH465" i="10"/>
  <c r="BG465" i="10"/>
  <c r="BF465" i="10"/>
  <c r="T465" i="10"/>
  <c r="R465" i="10"/>
  <c r="P465" i="10"/>
  <c r="BK465" i="10"/>
  <c r="J465" i="10"/>
  <c r="BE465" i="10"/>
  <c r="BI462" i="10"/>
  <c r="BH462" i="10"/>
  <c r="BG462" i="10"/>
  <c r="BF462" i="10"/>
  <c r="T462" i="10"/>
  <c r="T461" i="10"/>
  <c r="R462" i="10"/>
  <c r="R461" i="10"/>
  <c r="P462" i="10"/>
  <c r="P461" i="10"/>
  <c r="BK462" i="10"/>
  <c r="BK461" i="10"/>
  <c r="J461" i="10" s="1"/>
  <c r="J128" i="10" s="1"/>
  <c r="J462" i="10"/>
  <c r="BE462" i="10" s="1"/>
  <c r="BI460" i="10"/>
  <c r="BH460" i="10"/>
  <c r="BG460" i="10"/>
  <c r="BF460" i="10"/>
  <c r="T460" i="10"/>
  <c r="R460" i="10"/>
  <c r="P460" i="10"/>
  <c r="BK460" i="10"/>
  <c r="J460" i="10"/>
  <c r="BE460" i="10"/>
  <c r="BI458" i="10"/>
  <c r="BH458" i="10"/>
  <c r="BG458" i="10"/>
  <c r="BF458" i="10"/>
  <c r="T458" i="10"/>
  <c r="T457" i="10"/>
  <c r="T456" i="10" s="1"/>
  <c r="R458" i="10"/>
  <c r="R457" i="10" s="1"/>
  <c r="R456" i="10" s="1"/>
  <c r="P458" i="10"/>
  <c r="P457" i="10"/>
  <c r="P456" i="10" s="1"/>
  <c r="BK458" i="10"/>
  <c r="BK457" i="10" s="1"/>
  <c r="J458" i="10"/>
  <c r="BE458" i="10"/>
  <c r="BI455" i="10"/>
  <c r="BH455" i="10"/>
  <c r="BG455" i="10"/>
  <c r="BF455" i="10"/>
  <c r="T455" i="10"/>
  <c r="R455" i="10"/>
  <c r="P455" i="10"/>
  <c r="BK455" i="10"/>
  <c r="J455" i="10"/>
  <c r="BE455" i="10"/>
  <c r="BI453" i="10"/>
  <c r="BH453" i="10"/>
  <c r="BG453" i="10"/>
  <c r="BF453" i="10"/>
  <c r="T453" i="10"/>
  <c r="R453" i="10"/>
  <c r="P453" i="10"/>
  <c r="BK453" i="10"/>
  <c r="J453" i="10"/>
  <c r="BE453" i="10"/>
  <c r="BI452" i="10"/>
  <c r="BH452" i="10"/>
  <c r="BG452" i="10"/>
  <c r="BF452" i="10"/>
  <c r="T452" i="10"/>
  <c r="T451" i="10"/>
  <c r="R452" i="10"/>
  <c r="R451" i="10"/>
  <c r="P452" i="10"/>
  <c r="P451" i="10"/>
  <c r="BK452" i="10"/>
  <c r="BK451" i="10"/>
  <c r="J451" i="10" s="1"/>
  <c r="J125" i="10" s="1"/>
  <c r="J452" i="10"/>
  <c r="BE452" i="10" s="1"/>
  <c r="BI450" i="10"/>
  <c r="BH450" i="10"/>
  <c r="BG450" i="10"/>
  <c r="BF450" i="10"/>
  <c r="T450" i="10"/>
  <c r="R450" i="10"/>
  <c r="P450" i="10"/>
  <c r="BK450" i="10"/>
  <c r="J450" i="10"/>
  <c r="BE450" i="10"/>
  <c r="BI448" i="10"/>
  <c r="BH448" i="10"/>
  <c r="BG448" i="10"/>
  <c r="BF448" i="10"/>
  <c r="T448" i="10"/>
  <c r="R448" i="10"/>
  <c r="P448" i="10"/>
  <c r="BK448" i="10"/>
  <c r="J448" i="10"/>
  <c r="BE448" i="10"/>
  <c r="BI446" i="10"/>
  <c r="BH446" i="10"/>
  <c r="BG446" i="10"/>
  <c r="BF446" i="10"/>
  <c r="T446" i="10"/>
  <c r="R446" i="10"/>
  <c r="P446" i="10"/>
  <c r="BK446" i="10"/>
  <c r="J446" i="10"/>
  <c r="BE446" i="10"/>
  <c r="BI443" i="10"/>
  <c r="BH443" i="10"/>
  <c r="BG443" i="10"/>
  <c r="BF443" i="10"/>
  <c r="T443" i="10"/>
  <c r="T442" i="10"/>
  <c r="R443" i="10"/>
  <c r="R442" i="10"/>
  <c r="P443" i="10"/>
  <c r="P442" i="10"/>
  <c r="BK443" i="10"/>
  <c r="BK442" i="10"/>
  <c r="J442" i="10" s="1"/>
  <c r="J124" i="10" s="1"/>
  <c r="J443" i="10"/>
  <c r="BE443" i="10" s="1"/>
  <c r="BI441" i="10"/>
  <c r="BH441" i="10"/>
  <c r="BG441" i="10"/>
  <c r="BF441" i="10"/>
  <c r="T441" i="10"/>
  <c r="R441" i="10"/>
  <c r="P441" i="10"/>
  <c r="BK441" i="10"/>
  <c r="J441" i="10"/>
  <c r="BE441" i="10"/>
  <c r="BI439" i="10"/>
  <c r="BH439" i="10"/>
  <c r="BG439" i="10"/>
  <c r="BF439" i="10"/>
  <c r="T439" i="10"/>
  <c r="R439" i="10"/>
  <c r="P439" i="10"/>
  <c r="BK439" i="10"/>
  <c r="J439" i="10"/>
  <c r="BE439" i="10"/>
  <c r="BI436" i="10"/>
  <c r="BH436" i="10"/>
  <c r="BG436" i="10"/>
  <c r="BF436" i="10"/>
  <c r="T436" i="10"/>
  <c r="R436" i="10"/>
  <c r="P436" i="10"/>
  <c r="BK436" i="10"/>
  <c r="J436" i="10"/>
  <c r="BE436" i="10"/>
  <c r="BI434" i="10"/>
  <c r="BH434" i="10"/>
  <c r="BG434" i="10"/>
  <c r="BF434" i="10"/>
  <c r="T434" i="10"/>
  <c r="T433" i="10"/>
  <c r="R434" i="10"/>
  <c r="R433" i="10"/>
  <c r="P434" i="10"/>
  <c r="P433" i="10"/>
  <c r="BK434" i="10"/>
  <c r="BK433" i="10"/>
  <c r="J433" i="10" s="1"/>
  <c r="J123" i="10" s="1"/>
  <c r="J434" i="10"/>
  <c r="BE434" i="10" s="1"/>
  <c r="BI432" i="10"/>
  <c r="BH432" i="10"/>
  <c r="BG432" i="10"/>
  <c r="BF432" i="10"/>
  <c r="T432" i="10"/>
  <c r="R432" i="10"/>
  <c r="P432" i="10"/>
  <c r="BK432" i="10"/>
  <c r="J432" i="10"/>
  <c r="BE432" i="10"/>
  <c r="BI430" i="10"/>
  <c r="BH430" i="10"/>
  <c r="BG430" i="10"/>
  <c r="BF430" i="10"/>
  <c r="T430" i="10"/>
  <c r="R430" i="10"/>
  <c r="P430" i="10"/>
  <c r="BK430" i="10"/>
  <c r="J430" i="10"/>
  <c r="BE430" i="10"/>
  <c r="BI428" i="10"/>
  <c r="BH428" i="10"/>
  <c r="BG428" i="10"/>
  <c r="BF428" i="10"/>
  <c r="T428" i="10"/>
  <c r="R428" i="10"/>
  <c r="P428" i="10"/>
  <c r="BK428" i="10"/>
  <c r="J428" i="10"/>
  <c r="BE428" i="10"/>
  <c r="BI425" i="10"/>
  <c r="BH425" i="10"/>
  <c r="BG425" i="10"/>
  <c r="BF425" i="10"/>
  <c r="T425" i="10"/>
  <c r="R425" i="10"/>
  <c r="P425" i="10"/>
  <c r="BK425" i="10"/>
  <c r="J425" i="10"/>
  <c r="BE425" i="10"/>
  <c r="BI423" i="10"/>
  <c r="BH423" i="10"/>
  <c r="BG423" i="10"/>
  <c r="BF423" i="10"/>
  <c r="T423" i="10"/>
  <c r="R423" i="10"/>
  <c r="P423" i="10"/>
  <c r="BK423" i="10"/>
  <c r="J423" i="10"/>
  <c r="BE423" i="10"/>
  <c r="BI419" i="10"/>
  <c r="BH419" i="10"/>
  <c r="BG419" i="10"/>
  <c r="BF419" i="10"/>
  <c r="T419" i="10"/>
  <c r="R419" i="10"/>
  <c r="P419" i="10"/>
  <c r="BK419" i="10"/>
  <c r="J419" i="10"/>
  <c r="BE419" i="10"/>
  <c r="BI411" i="10"/>
  <c r="BH411" i="10"/>
  <c r="BG411" i="10"/>
  <c r="BF411" i="10"/>
  <c r="T411" i="10"/>
  <c r="T410" i="10"/>
  <c r="R411" i="10"/>
  <c r="R410" i="10"/>
  <c r="P411" i="10"/>
  <c r="P410" i="10"/>
  <c r="BK411" i="10"/>
  <c r="BK410" i="10"/>
  <c r="J410" i="10" s="1"/>
  <c r="J122" i="10" s="1"/>
  <c r="J411" i="10"/>
  <c r="BE411" i="10" s="1"/>
  <c r="BI409" i="10"/>
  <c r="BH409" i="10"/>
  <c r="BG409" i="10"/>
  <c r="BF409" i="10"/>
  <c r="T409" i="10"/>
  <c r="T408" i="10" s="1"/>
  <c r="R409" i="10"/>
  <c r="R408" i="10"/>
  <c r="P409" i="10"/>
  <c r="P408" i="10" s="1"/>
  <c r="BK409" i="10"/>
  <c r="BK408" i="10"/>
  <c r="J408" i="10"/>
  <c r="J121" i="10" s="1"/>
  <c r="J409" i="10"/>
  <c r="BE409" i="10" s="1"/>
  <c r="BI407" i="10"/>
  <c r="BH407" i="10"/>
  <c r="BG407" i="10"/>
  <c r="BF407" i="10"/>
  <c r="T407" i="10"/>
  <c r="R407" i="10"/>
  <c r="P407" i="10"/>
  <c r="BK407" i="10"/>
  <c r="J407" i="10"/>
  <c r="BE407" i="10" s="1"/>
  <c r="BI405" i="10"/>
  <c r="BH405" i="10"/>
  <c r="BG405" i="10"/>
  <c r="BF405" i="10"/>
  <c r="T405" i="10"/>
  <c r="R405" i="10"/>
  <c r="P405" i="10"/>
  <c r="P402" i="10" s="1"/>
  <c r="BK405" i="10"/>
  <c r="J405" i="10"/>
  <c r="BE405" i="10"/>
  <c r="BI404" i="10"/>
  <c r="BH404" i="10"/>
  <c r="BG404" i="10"/>
  <c r="BF404" i="10"/>
  <c r="T404" i="10"/>
  <c r="T402" i="10" s="1"/>
  <c r="R404" i="10"/>
  <c r="P404" i="10"/>
  <c r="BK404" i="10"/>
  <c r="J404" i="10"/>
  <c r="BE404" i="10" s="1"/>
  <c r="BI403" i="10"/>
  <c r="BH403" i="10"/>
  <c r="BG403" i="10"/>
  <c r="BF403" i="10"/>
  <c r="T403" i="10"/>
  <c r="R403" i="10"/>
  <c r="R402" i="10" s="1"/>
  <c r="P403" i="10"/>
  <c r="BK403" i="10"/>
  <c r="BK402" i="10" s="1"/>
  <c r="J402" i="10" s="1"/>
  <c r="J120" i="10" s="1"/>
  <c r="J403" i="10"/>
  <c r="BE403" i="10"/>
  <c r="BI401" i="10"/>
  <c r="BH401" i="10"/>
  <c r="BG401" i="10"/>
  <c r="BF401" i="10"/>
  <c r="T401" i="10"/>
  <c r="R401" i="10"/>
  <c r="P401" i="10"/>
  <c r="BK401" i="10"/>
  <c r="J401" i="10"/>
  <c r="BE401" i="10"/>
  <c r="BI399" i="10"/>
  <c r="BH399" i="10"/>
  <c r="BG399" i="10"/>
  <c r="BF399" i="10"/>
  <c r="T399" i="10"/>
  <c r="R399" i="10"/>
  <c r="P399" i="10"/>
  <c r="BK399" i="10"/>
  <c r="J399" i="10"/>
  <c r="BE399" i="10" s="1"/>
  <c r="BI397" i="10"/>
  <c r="BH397" i="10"/>
  <c r="BG397" i="10"/>
  <c r="BF397" i="10"/>
  <c r="T397" i="10"/>
  <c r="R397" i="10"/>
  <c r="P397" i="10"/>
  <c r="BK397" i="10"/>
  <c r="J397" i="10"/>
  <c r="BE397" i="10"/>
  <c r="BI395" i="10"/>
  <c r="BH395" i="10"/>
  <c r="BG395" i="10"/>
  <c r="BF395" i="10"/>
  <c r="T395" i="10"/>
  <c r="R395" i="10"/>
  <c r="P395" i="10"/>
  <c r="BK395" i="10"/>
  <c r="J395" i="10"/>
  <c r="BE395" i="10" s="1"/>
  <c r="BI393" i="10"/>
  <c r="BH393" i="10"/>
  <c r="BG393" i="10"/>
  <c r="BF393" i="10"/>
  <c r="T393" i="10"/>
  <c r="R393" i="10"/>
  <c r="P393" i="10"/>
  <c r="BK393" i="10"/>
  <c r="J393" i="10"/>
  <c r="BE393" i="10"/>
  <c r="BI392" i="10"/>
  <c r="BH392" i="10"/>
  <c r="BG392" i="10"/>
  <c r="BF392" i="10"/>
  <c r="T392" i="10"/>
  <c r="R392" i="10"/>
  <c r="P392" i="10"/>
  <c r="BK392" i="10"/>
  <c r="J392" i="10"/>
  <c r="BE392" i="10" s="1"/>
  <c r="BI390" i="10"/>
  <c r="BH390" i="10"/>
  <c r="BG390" i="10"/>
  <c r="BF390" i="10"/>
  <c r="T390" i="10"/>
  <c r="R390" i="10"/>
  <c r="P390" i="10"/>
  <c r="BK390" i="10"/>
  <c r="J390" i="10"/>
  <c r="BE390" i="10"/>
  <c r="BI387" i="10"/>
  <c r="BH387" i="10"/>
  <c r="BG387" i="10"/>
  <c r="BF387" i="10"/>
  <c r="T387" i="10"/>
  <c r="T386" i="10" s="1"/>
  <c r="R387" i="10"/>
  <c r="R386" i="10"/>
  <c r="P387" i="10"/>
  <c r="P386" i="10" s="1"/>
  <c r="BK387" i="10"/>
  <c r="BK386" i="10"/>
  <c r="J386" i="10"/>
  <c r="J119" i="10" s="1"/>
  <c r="J387" i="10"/>
  <c r="BE387" i="10" s="1"/>
  <c r="BI385" i="10"/>
  <c r="BH385" i="10"/>
  <c r="BG385" i="10"/>
  <c r="BF385" i="10"/>
  <c r="T385" i="10"/>
  <c r="T382" i="10" s="1"/>
  <c r="T381" i="10" s="1"/>
  <c r="R385" i="10"/>
  <c r="P385" i="10"/>
  <c r="BK385" i="10"/>
  <c r="J385" i="10"/>
  <c r="BE385" i="10" s="1"/>
  <c r="BI383" i="10"/>
  <c r="BH383" i="10"/>
  <c r="BG383" i="10"/>
  <c r="BF383" i="10"/>
  <c r="T383" i="10"/>
  <c r="R383" i="10"/>
  <c r="R382" i="10" s="1"/>
  <c r="P383" i="10"/>
  <c r="P382" i="10" s="1"/>
  <c r="P381" i="10" s="1"/>
  <c r="BK383" i="10"/>
  <c r="BK382" i="10"/>
  <c r="J382" i="10" s="1"/>
  <c r="J118" i="10" s="1"/>
  <c r="J383" i="10"/>
  <c r="BE383" i="10" s="1"/>
  <c r="BI380" i="10"/>
  <c r="BH380" i="10"/>
  <c r="BG380" i="10"/>
  <c r="BF380" i="10"/>
  <c r="T380" i="10"/>
  <c r="R380" i="10"/>
  <c r="P380" i="10"/>
  <c r="BK380" i="10"/>
  <c r="J380" i="10"/>
  <c r="BE380" i="10" s="1"/>
  <c r="BI378" i="10"/>
  <c r="BH378" i="10"/>
  <c r="BG378" i="10"/>
  <c r="BF378" i="10"/>
  <c r="T378" i="10"/>
  <c r="R378" i="10"/>
  <c r="P378" i="10"/>
  <c r="BK378" i="10"/>
  <c r="J378" i="10"/>
  <c r="BE378" i="10"/>
  <c r="BI377" i="10"/>
  <c r="BH377" i="10"/>
  <c r="BG377" i="10"/>
  <c r="BF377" i="10"/>
  <c r="T377" i="10"/>
  <c r="T376" i="10" s="1"/>
  <c r="R377" i="10"/>
  <c r="R376" i="10"/>
  <c r="P377" i="10"/>
  <c r="P376" i="10" s="1"/>
  <c r="BK377" i="10"/>
  <c r="BK376" i="10"/>
  <c r="J376" i="10"/>
  <c r="J116" i="10" s="1"/>
  <c r="J377" i="10"/>
  <c r="BE377" i="10" s="1"/>
  <c r="BI375" i="10"/>
  <c r="BH375" i="10"/>
  <c r="BG375" i="10"/>
  <c r="BF375" i="10"/>
  <c r="T375" i="10"/>
  <c r="R375" i="10"/>
  <c r="P375" i="10"/>
  <c r="BK375" i="10"/>
  <c r="J375" i="10"/>
  <c r="BE375" i="10" s="1"/>
  <c r="BI373" i="10"/>
  <c r="BH373" i="10"/>
  <c r="BG373" i="10"/>
  <c r="BF373" i="10"/>
  <c r="T373" i="10"/>
  <c r="R373" i="10"/>
  <c r="P373" i="10"/>
  <c r="P367" i="10" s="1"/>
  <c r="BK373" i="10"/>
  <c r="J373" i="10"/>
  <c r="BE373" i="10"/>
  <c r="BI371" i="10"/>
  <c r="BH371" i="10"/>
  <c r="BG371" i="10"/>
  <c r="BF371" i="10"/>
  <c r="T371" i="10"/>
  <c r="T367" i="10" s="1"/>
  <c r="R371" i="10"/>
  <c r="P371" i="10"/>
  <c r="BK371" i="10"/>
  <c r="J371" i="10"/>
  <c r="BE371" i="10" s="1"/>
  <c r="BI368" i="10"/>
  <c r="BH368" i="10"/>
  <c r="BG368" i="10"/>
  <c r="BF368" i="10"/>
  <c r="T368" i="10"/>
  <c r="R368" i="10"/>
  <c r="R367" i="10" s="1"/>
  <c r="P368" i="10"/>
  <c r="BK368" i="10"/>
  <c r="BK367" i="10" s="1"/>
  <c r="J367" i="10" s="1"/>
  <c r="J115" i="10" s="1"/>
  <c r="J368" i="10"/>
  <c r="BE368" i="10"/>
  <c r="BI366" i="10"/>
  <c r="BH366" i="10"/>
  <c r="BG366" i="10"/>
  <c r="BF366" i="10"/>
  <c r="T366" i="10"/>
  <c r="R366" i="10"/>
  <c r="P366" i="10"/>
  <c r="BK366" i="10"/>
  <c r="J366" i="10"/>
  <c r="BE366" i="10"/>
  <c r="BI364" i="10"/>
  <c r="BH364" i="10"/>
  <c r="BG364" i="10"/>
  <c r="BF364" i="10"/>
  <c r="T364" i="10"/>
  <c r="R364" i="10"/>
  <c r="P364" i="10"/>
  <c r="BK364" i="10"/>
  <c r="J364" i="10"/>
  <c r="BE364" i="10" s="1"/>
  <c r="BI361" i="10"/>
  <c r="BH361" i="10"/>
  <c r="BG361" i="10"/>
  <c r="BF361" i="10"/>
  <c r="T361" i="10"/>
  <c r="R361" i="10"/>
  <c r="P361" i="10"/>
  <c r="BK361" i="10"/>
  <c r="J361" i="10"/>
  <c r="BE361" i="10"/>
  <c r="BI359" i="10"/>
  <c r="BH359" i="10"/>
  <c r="BG359" i="10"/>
  <c r="BF359" i="10"/>
  <c r="T359" i="10"/>
  <c r="T358" i="10" s="1"/>
  <c r="R359" i="10"/>
  <c r="R358" i="10"/>
  <c r="P359" i="10"/>
  <c r="P358" i="10" s="1"/>
  <c r="BK359" i="10"/>
  <c r="BK358" i="10"/>
  <c r="J358" i="10"/>
  <c r="J114" i="10" s="1"/>
  <c r="J359" i="10"/>
  <c r="BE359" i="10" s="1"/>
  <c r="BI357" i="10"/>
  <c r="BH357" i="10"/>
  <c r="BG357" i="10"/>
  <c r="BF357" i="10"/>
  <c r="T357" i="10"/>
  <c r="R357" i="10"/>
  <c r="P357" i="10"/>
  <c r="BK357" i="10"/>
  <c r="J357" i="10"/>
  <c r="BE357" i="10" s="1"/>
  <c r="BI355" i="10"/>
  <c r="BH355" i="10"/>
  <c r="BG355" i="10"/>
  <c r="BF355" i="10"/>
  <c r="T355" i="10"/>
  <c r="R355" i="10"/>
  <c r="P355" i="10"/>
  <c r="BK355" i="10"/>
  <c r="J355" i="10"/>
  <c r="BE355" i="10"/>
  <c r="BI353" i="10"/>
  <c r="BH353" i="10"/>
  <c r="BG353" i="10"/>
  <c r="BF353" i="10"/>
  <c r="T353" i="10"/>
  <c r="R353" i="10"/>
  <c r="P353" i="10"/>
  <c r="BK353" i="10"/>
  <c r="J353" i="10"/>
  <c r="BE353" i="10" s="1"/>
  <c r="BI350" i="10"/>
  <c r="BH350" i="10"/>
  <c r="BG350" i="10"/>
  <c r="BF350" i="10"/>
  <c r="T350" i="10"/>
  <c r="R350" i="10"/>
  <c r="P350" i="10"/>
  <c r="BK350" i="10"/>
  <c r="J350" i="10"/>
  <c r="BE350" i="10"/>
  <c r="BI348" i="10"/>
  <c r="BH348" i="10"/>
  <c r="BG348" i="10"/>
  <c r="BF348" i="10"/>
  <c r="T348" i="10"/>
  <c r="R348" i="10"/>
  <c r="P348" i="10"/>
  <c r="BK348" i="10"/>
  <c r="J348" i="10"/>
  <c r="BE348" i="10" s="1"/>
  <c r="BI344" i="10"/>
  <c r="BH344" i="10"/>
  <c r="BG344" i="10"/>
  <c r="BF344" i="10"/>
  <c r="T344" i="10"/>
  <c r="R344" i="10"/>
  <c r="P344" i="10"/>
  <c r="BK344" i="10"/>
  <c r="J344" i="10"/>
  <c r="BE344" i="10"/>
  <c r="BI336" i="10"/>
  <c r="BH336" i="10"/>
  <c r="BG336" i="10"/>
  <c r="BF336" i="10"/>
  <c r="T336" i="10"/>
  <c r="R336" i="10"/>
  <c r="R335" i="10"/>
  <c r="P336" i="10"/>
  <c r="P335" i="10" s="1"/>
  <c r="BK336" i="10"/>
  <c r="BK335" i="10"/>
  <c r="J335" i="10"/>
  <c r="J113" i="10" s="1"/>
  <c r="J336" i="10"/>
  <c r="BE336" i="10" s="1"/>
  <c r="BI334" i="10"/>
  <c r="BH334" i="10"/>
  <c r="BG334" i="10"/>
  <c r="BF334" i="10"/>
  <c r="T334" i="10"/>
  <c r="T333" i="10"/>
  <c r="R334" i="10"/>
  <c r="R333" i="10"/>
  <c r="P334" i="10"/>
  <c r="P333" i="10"/>
  <c r="BK334" i="10"/>
  <c r="BK333" i="10"/>
  <c r="J333" i="10" s="1"/>
  <c r="J112" i="10" s="1"/>
  <c r="J334" i="10"/>
  <c r="BE334" i="10" s="1"/>
  <c r="BI332" i="10"/>
  <c r="BH332" i="10"/>
  <c r="BG332" i="10"/>
  <c r="BF332" i="10"/>
  <c r="T332" i="10"/>
  <c r="R332" i="10"/>
  <c r="P332" i="10"/>
  <c r="BK332" i="10"/>
  <c r="J332" i="10"/>
  <c r="BE332" i="10" s="1"/>
  <c r="BI330" i="10"/>
  <c r="BH330" i="10"/>
  <c r="BG330" i="10"/>
  <c r="BF330" i="10"/>
  <c r="T330" i="10"/>
  <c r="R330" i="10"/>
  <c r="P330" i="10"/>
  <c r="P327" i="10" s="1"/>
  <c r="BK330" i="10"/>
  <c r="J330" i="10"/>
  <c r="BE330" i="10"/>
  <c r="BI329" i="10"/>
  <c r="BH329" i="10"/>
  <c r="BG329" i="10"/>
  <c r="BF329" i="10"/>
  <c r="T329" i="10"/>
  <c r="T327" i="10" s="1"/>
  <c r="R329" i="10"/>
  <c r="P329" i="10"/>
  <c r="BK329" i="10"/>
  <c r="J329" i="10"/>
  <c r="BE329" i="10"/>
  <c r="BI328" i="10"/>
  <c r="BH328" i="10"/>
  <c r="BG328" i="10"/>
  <c r="BF328" i="10"/>
  <c r="T328" i="10"/>
  <c r="R328" i="10"/>
  <c r="R327" i="10" s="1"/>
  <c r="P328" i="10"/>
  <c r="BK328" i="10"/>
  <c r="BK327" i="10" s="1"/>
  <c r="J327" i="10" s="1"/>
  <c r="J111" i="10" s="1"/>
  <c r="J328" i="10"/>
  <c r="BE328" i="10" s="1"/>
  <c r="BI326" i="10"/>
  <c r="BH326" i="10"/>
  <c r="BG326" i="10"/>
  <c r="BF326" i="10"/>
  <c r="T326" i="10"/>
  <c r="R326" i="10"/>
  <c r="P326" i="10"/>
  <c r="BK326" i="10"/>
  <c r="J326" i="10"/>
  <c r="BE326" i="10"/>
  <c r="BI324" i="10"/>
  <c r="BH324" i="10"/>
  <c r="BG324" i="10"/>
  <c r="BF324" i="10"/>
  <c r="T324" i="10"/>
  <c r="R324" i="10"/>
  <c r="P324" i="10"/>
  <c r="BK324" i="10"/>
  <c r="J324" i="10"/>
  <c r="BE324" i="10"/>
  <c r="BI322" i="10"/>
  <c r="BH322" i="10"/>
  <c r="BG322" i="10"/>
  <c r="BF322" i="10"/>
  <c r="T322" i="10"/>
  <c r="R322" i="10"/>
  <c r="P322" i="10"/>
  <c r="BK322" i="10"/>
  <c r="J322" i="10"/>
  <c r="BE322" i="10"/>
  <c r="BI320" i="10"/>
  <c r="BH320" i="10"/>
  <c r="BG320" i="10"/>
  <c r="BF320" i="10"/>
  <c r="T320" i="10"/>
  <c r="R320" i="10"/>
  <c r="P320" i="10"/>
  <c r="BK320" i="10"/>
  <c r="J320" i="10"/>
  <c r="BE320" i="10"/>
  <c r="BI318" i="10"/>
  <c r="BH318" i="10"/>
  <c r="BG318" i="10"/>
  <c r="BF318" i="10"/>
  <c r="T318" i="10"/>
  <c r="R318" i="10"/>
  <c r="P318" i="10"/>
  <c r="BK318" i="10"/>
  <c r="J318" i="10"/>
  <c r="BE318" i="10"/>
  <c r="BI317" i="10"/>
  <c r="BH317" i="10"/>
  <c r="BG317" i="10"/>
  <c r="BF317" i="10"/>
  <c r="T317" i="10"/>
  <c r="R317" i="10"/>
  <c r="P317" i="10"/>
  <c r="BK317" i="10"/>
  <c r="J317" i="10"/>
  <c r="BE317" i="10"/>
  <c r="BI315" i="10"/>
  <c r="BH315" i="10"/>
  <c r="BG315" i="10"/>
  <c r="BF315" i="10"/>
  <c r="T315" i="10"/>
  <c r="R315" i="10"/>
  <c r="P315" i="10"/>
  <c r="BK315" i="10"/>
  <c r="J315" i="10"/>
  <c r="BE315" i="10"/>
  <c r="BI312" i="10"/>
  <c r="BH312" i="10"/>
  <c r="BG312" i="10"/>
  <c r="BF312" i="10"/>
  <c r="T312" i="10"/>
  <c r="T311" i="10"/>
  <c r="R312" i="10"/>
  <c r="R311" i="10"/>
  <c r="P312" i="10"/>
  <c r="P311" i="10"/>
  <c r="BK312" i="10"/>
  <c r="BK311" i="10"/>
  <c r="J311" i="10" s="1"/>
  <c r="J110" i="10" s="1"/>
  <c r="J312" i="10"/>
  <c r="BE312" i="10" s="1"/>
  <c r="BI310" i="10"/>
  <c r="BH310" i="10"/>
  <c r="BG310" i="10"/>
  <c r="BF310" i="10"/>
  <c r="T310" i="10"/>
  <c r="R310" i="10"/>
  <c r="P310" i="10"/>
  <c r="BK310" i="10"/>
  <c r="J310" i="10"/>
  <c r="BE310" i="10"/>
  <c r="BI308" i="10"/>
  <c r="BH308" i="10"/>
  <c r="BG308" i="10"/>
  <c r="BF308" i="10"/>
  <c r="T308" i="10"/>
  <c r="T307" i="10"/>
  <c r="R308" i="10"/>
  <c r="R307" i="10" s="1"/>
  <c r="R306" i="10" s="1"/>
  <c r="P308" i="10"/>
  <c r="P307" i="10"/>
  <c r="BK308" i="10"/>
  <c r="BK307" i="10" s="1"/>
  <c r="J308" i="10"/>
  <c r="BE308" i="10"/>
  <c r="BI305" i="10"/>
  <c r="BH305" i="10"/>
  <c r="BG305" i="10"/>
  <c r="BF305" i="10"/>
  <c r="T305" i="10"/>
  <c r="R305" i="10"/>
  <c r="P305" i="10"/>
  <c r="BK305" i="10"/>
  <c r="J305" i="10"/>
  <c r="BE305" i="10"/>
  <c r="BI304" i="10"/>
  <c r="BH304" i="10"/>
  <c r="BG304" i="10"/>
  <c r="BF304" i="10"/>
  <c r="T304" i="10"/>
  <c r="R304" i="10"/>
  <c r="P304" i="10"/>
  <c r="BK304" i="10"/>
  <c r="J304" i="10"/>
  <c r="BE304" i="10"/>
  <c r="BI302" i="10"/>
  <c r="BH302" i="10"/>
  <c r="BG302" i="10"/>
  <c r="BF302" i="10"/>
  <c r="T302" i="10"/>
  <c r="T301" i="10"/>
  <c r="T300" i="10" s="1"/>
  <c r="R302" i="10"/>
  <c r="R301" i="10" s="1"/>
  <c r="R300" i="10" s="1"/>
  <c r="P302" i="10"/>
  <c r="P301" i="10"/>
  <c r="P300" i="10" s="1"/>
  <c r="BK302" i="10"/>
  <c r="BK301" i="10" s="1"/>
  <c r="J302" i="10"/>
  <c r="BE302" i="10"/>
  <c r="BI299" i="10"/>
  <c r="BH299" i="10"/>
  <c r="BG299" i="10"/>
  <c r="BF299" i="10"/>
  <c r="T299" i="10"/>
  <c r="R299" i="10"/>
  <c r="P299" i="10"/>
  <c r="BK299" i="10"/>
  <c r="J299" i="10"/>
  <c r="BE299" i="10"/>
  <c r="BI297" i="10"/>
  <c r="BH297" i="10"/>
  <c r="BG297" i="10"/>
  <c r="BF297" i="10"/>
  <c r="T297" i="10"/>
  <c r="R297" i="10"/>
  <c r="P297" i="10"/>
  <c r="BK297" i="10"/>
  <c r="J297" i="10"/>
  <c r="BE297" i="10"/>
  <c r="BI296" i="10"/>
  <c r="BH296" i="10"/>
  <c r="BG296" i="10"/>
  <c r="BF296" i="10"/>
  <c r="T296" i="10"/>
  <c r="R296" i="10"/>
  <c r="P296" i="10"/>
  <c r="BK296" i="10"/>
  <c r="J296" i="10"/>
  <c r="BE296" i="10"/>
  <c r="BI293" i="10"/>
  <c r="BH293" i="10"/>
  <c r="BG293" i="10"/>
  <c r="BF293" i="10"/>
  <c r="T293" i="10"/>
  <c r="R293" i="10"/>
  <c r="P293" i="10"/>
  <c r="BK293" i="10"/>
  <c r="J293" i="10"/>
  <c r="BE293" i="10"/>
  <c r="BI288" i="10"/>
  <c r="BH288" i="10"/>
  <c r="BG288" i="10"/>
  <c r="BF288" i="10"/>
  <c r="T288" i="10"/>
  <c r="R288" i="10"/>
  <c r="P288" i="10"/>
  <c r="BK288" i="10"/>
  <c r="J288" i="10"/>
  <c r="BE288" i="10"/>
  <c r="BI280" i="10"/>
  <c r="BH280" i="10"/>
  <c r="BG280" i="10"/>
  <c r="BF280" i="10"/>
  <c r="T280" i="10"/>
  <c r="T279" i="10"/>
  <c r="R280" i="10"/>
  <c r="R279" i="10"/>
  <c r="P280" i="10"/>
  <c r="P279" i="10"/>
  <c r="BK280" i="10"/>
  <c r="BK279" i="10"/>
  <c r="J279" i="10" s="1"/>
  <c r="J105" i="10" s="1"/>
  <c r="J280" i="10"/>
  <c r="BE280" i="10" s="1"/>
  <c r="BI278" i="10"/>
  <c r="BH278" i="10"/>
  <c r="BG278" i="10"/>
  <c r="BF278" i="10"/>
  <c r="T278" i="10"/>
  <c r="R278" i="10"/>
  <c r="P278" i="10"/>
  <c r="BK278" i="10"/>
  <c r="J278" i="10"/>
  <c r="BE278" i="10"/>
  <c r="BI274" i="10"/>
  <c r="BH274" i="10"/>
  <c r="BG274" i="10"/>
  <c r="BF274" i="10"/>
  <c r="T274" i="10"/>
  <c r="R274" i="10"/>
  <c r="P274" i="10"/>
  <c r="BK274" i="10"/>
  <c r="J274" i="10"/>
  <c r="BE274" i="10"/>
  <c r="BI269" i="10"/>
  <c r="BH269" i="10"/>
  <c r="BG269" i="10"/>
  <c r="BF269" i="10"/>
  <c r="T269" i="10"/>
  <c r="R269" i="10"/>
  <c r="P269" i="10"/>
  <c r="BK269" i="10"/>
  <c r="J269" i="10"/>
  <c r="BE269" i="10"/>
  <c r="BI265" i="10"/>
  <c r="BH265" i="10"/>
  <c r="BG265" i="10"/>
  <c r="BF265" i="10"/>
  <c r="T265" i="10"/>
  <c r="R265" i="10"/>
  <c r="P265" i="10"/>
  <c r="BK265" i="10"/>
  <c r="J265" i="10"/>
  <c r="BE265" i="10"/>
  <c r="BI262" i="10"/>
  <c r="BH262" i="10"/>
  <c r="BG262" i="10"/>
  <c r="BF262" i="10"/>
  <c r="T262" i="10"/>
  <c r="R262" i="10"/>
  <c r="P262" i="10"/>
  <c r="BK262" i="10"/>
  <c r="J262" i="10"/>
  <c r="BE262" i="10"/>
  <c r="BI260" i="10"/>
  <c r="BH260" i="10"/>
  <c r="BG260" i="10"/>
  <c r="BF260" i="10"/>
  <c r="T260" i="10"/>
  <c r="R260" i="10"/>
  <c r="P260" i="10"/>
  <c r="BK260" i="10"/>
  <c r="J260" i="10"/>
  <c r="BE260" i="10"/>
  <c r="BI257" i="10"/>
  <c r="BH257" i="10"/>
  <c r="BG257" i="10"/>
  <c r="BF257" i="10"/>
  <c r="T257" i="10"/>
  <c r="T256" i="10"/>
  <c r="R257" i="10"/>
  <c r="R256" i="10"/>
  <c r="P257" i="10"/>
  <c r="P256" i="10"/>
  <c r="BK257" i="10"/>
  <c r="BK256" i="10"/>
  <c r="J256" i="10" s="1"/>
  <c r="J104" i="10" s="1"/>
  <c r="J257" i="10"/>
  <c r="BE257" i="10" s="1"/>
  <c r="BI255" i="10"/>
  <c r="BH255" i="10"/>
  <c r="BG255" i="10"/>
  <c r="BF255" i="10"/>
  <c r="T255" i="10"/>
  <c r="R255" i="10"/>
  <c r="P255" i="10"/>
  <c r="BK255" i="10"/>
  <c r="J255" i="10"/>
  <c r="BE255" i="10"/>
  <c r="BI253" i="10"/>
  <c r="BH253" i="10"/>
  <c r="BG253" i="10"/>
  <c r="BF253" i="10"/>
  <c r="T253" i="10"/>
  <c r="R253" i="10"/>
  <c r="P253" i="10"/>
  <c r="BK253" i="10"/>
  <c r="J253" i="10"/>
  <c r="BE253" i="10"/>
  <c r="BI250" i="10"/>
  <c r="BH250" i="10"/>
  <c r="BG250" i="10"/>
  <c r="BF250" i="10"/>
  <c r="T250" i="10"/>
  <c r="R250" i="10"/>
  <c r="P250" i="10"/>
  <c r="BK250" i="10"/>
  <c r="J250" i="10"/>
  <c r="BE250" i="10"/>
  <c r="BI248" i="10"/>
  <c r="BH248" i="10"/>
  <c r="BG248" i="10"/>
  <c r="BF248" i="10"/>
  <c r="T248" i="10"/>
  <c r="R248" i="10"/>
  <c r="P248" i="10"/>
  <c r="BK248" i="10"/>
  <c r="J248" i="10"/>
  <c r="BE248" i="10"/>
  <c r="BI245" i="10"/>
  <c r="BH245" i="10"/>
  <c r="BG245" i="10"/>
  <c r="BF245" i="10"/>
  <c r="T245" i="10"/>
  <c r="T244" i="10"/>
  <c r="R245" i="10"/>
  <c r="R244" i="10"/>
  <c r="P245" i="10"/>
  <c r="P244" i="10"/>
  <c r="BK245" i="10"/>
  <c r="BK244" i="10"/>
  <c r="J244" i="10" s="1"/>
  <c r="J103" i="10" s="1"/>
  <c r="J245" i="10"/>
  <c r="BE245" i="10" s="1"/>
  <c r="BI243" i="10"/>
  <c r="BH243" i="10"/>
  <c r="BG243" i="10"/>
  <c r="BF243" i="10"/>
  <c r="T243" i="10"/>
  <c r="R243" i="10"/>
  <c r="P243" i="10"/>
  <c r="BK243" i="10"/>
  <c r="J243" i="10"/>
  <c r="BE243" i="10"/>
  <c r="BI239" i="10"/>
  <c r="BH239" i="10"/>
  <c r="BG239" i="10"/>
  <c r="BF239" i="10"/>
  <c r="T239" i="10"/>
  <c r="R239" i="10"/>
  <c r="P239" i="10"/>
  <c r="BK239" i="10"/>
  <c r="J239" i="10"/>
  <c r="BE239" i="10"/>
  <c r="BI237" i="10"/>
  <c r="BH237" i="10"/>
  <c r="BG237" i="10"/>
  <c r="BF237" i="10"/>
  <c r="T237" i="10"/>
  <c r="R237" i="10"/>
  <c r="P237" i="10"/>
  <c r="BK237" i="10"/>
  <c r="J237" i="10"/>
  <c r="BE237" i="10"/>
  <c r="BI235" i="10"/>
  <c r="BH235" i="10"/>
  <c r="BG235" i="10"/>
  <c r="BF235" i="10"/>
  <c r="T235" i="10"/>
  <c r="R235" i="10"/>
  <c r="P235" i="10"/>
  <c r="BK235" i="10"/>
  <c r="J235" i="10"/>
  <c r="BE235" i="10"/>
  <c r="BI232" i="10"/>
  <c r="BH232" i="10"/>
  <c r="BG232" i="10"/>
  <c r="BF232" i="10"/>
  <c r="T232" i="10"/>
  <c r="R232" i="10"/>
  <c r="P232" i="10"/>
  <c r="BK232" i="10"/>
  <c r="J232" i="10"/>
  <c r="BE232" i="10"/>
  <c r="BI230" i="10"/>
  <c r="BH230" i="10"/>
  <c r="BG230" i="10"/>
  <c r="BF230" i="10"/>
  <c r="T230" i="10"/>
  <c r="R230" i="10"/>
  <c r="R213" i="10" s="1"/>
  <c r="P230" i="10"/>
  <c r="BK230" i="10"/>
  <c r="J230" i="10"/>
  <c r="BE230" i="10"/>
  <c r="BI223" i="10"/>
  <c r="BH223" i="10"/>
  <c r="BG223" i="10"/>
  <c r="BF223" i="10"/>
  <c r="T223" i="10"/>
  <c r="R223" i="10"/>
  <c r="P223" i="10"/>
  <c r="BK223" i="10"/>
  <c r="BK213" i="10" s="1"/>
  <c r="J213" i="10" s="1"/>
  <c r="J102" i="10" s="1"/>
  <c r="J223" i="10"/>
  <c r="BE223" i="10"/>
  <c r="BI214" i="10"/>
  <c r="BH214" i="10"/>
  <c r="BG214" i="10"/>
  <c r="BF214" i="10"/>
  <c r="T214" i="10"/>
  <c r="T213" i="10"/>
  <c r="R214" i="10"/>
  <c r="P214" i="10"/>
  <c r="P213" i="10"/>
  <c r="BK214" i="10"/>
  <c r="J214" i="10"/>
  <c r="BE214" i="10" s="1"/>
  <c r="BI212" i="10"/>
  <c r="BH212" i="10"/>
  <c r="BG212" i="10"/>
  <c r="BF212" i="10"/>
  <c r="T212" i="10"/>
  <c r="T211" i="10"/>
  <c r="R212" i="10"/>
  <c r="R211" i="10"/>
  <c r="P212" i="10"/>
  <c r="P211" i="10"/>
  <c r="BK212" i="10"/>
  <c r="BK211" i="10"/>
  <c r="J211" i="10" s="1"/>
  <c r="J101" i="10" s="1"/>
  <c r="J212" i="10"/>
  <c r="BE212" i="10" s="1"/>
  <c r="BI210" i="10"/>
  <c r="BH210" i="10"/>
  <c r="BG210" i="10"/>
  <c r="BF210" i="10"/>
  <c r="T210" i="10"/>
  <c r="R210" i="10"/>
  <c r="P210" i="10"/>
  <c r="BK210" i="10"/>
  <c r="J210" i="10"/>
  <c r="BE210" i="10"/>
  <c r="BI208" i="10"/>
  <c r="BH208" i="10"/>
  <c r="BG208" i="10"/>
  <c r="BF208" i="10"/>
  <c r="T208" i="10"/>
  <c r="R208" i="10"/>
  <c r="P208" i="10"/>
  <c r="BK208" i="10"/>
  <c r="J208" i="10"/>
  <c r="BE208" i="10"/>
  <c r="BI207" i="10"/>
  <c r="BH207" i="10"/>
  <c r="BG207" i="10"/>
  <c r="BF207" i="10"/>
  <c r="T207" i="10"/>
  <c r="R207" i="10"/>
  <c r="P207" i="10"/>
  <c r="BK207" i="10"/>
  <c r="J207" i="10"/>
  <c r="BE207" i="10"/>
  <c r="BI206" i="10"/>
  <c r="BH206" i="10"/>
  <c r="BG206" i="10"/>
  <c r="BF206" i="10"/>
  <c r="T206" i="10"/>
  <c r="T205" i="10"/>
  <c r="R206" i="10"/>
  <c r="R205" i="10"/>
  <c r="P206" i="10"/>
  <c r="P205" i="10"/>
  <c r="BK206" i="10"/>
  <c r="BK205" i="10"/>
  <c r="J205" i="10" s="1"/>
  <c r="J100" i="10" s="1"/>
  <c r="J206" i="10"/>
  <c r="BE206" i="10" s="1"/>
  <c r="BI204" i="10"/>
  <c r="BH204" i="10"/>
  <c r="BG204" i="10"/>
  <c r="BF204" i="10"/>
  <c r="T204" i="10"/>
  <c r="R204" i="10"/>
  <c r="P204" i="10"/>
  <c r="BK204" i="10"/>
  <c r="J204" i="10"/>
  <c r="BE204" i="10"/>
  <c r="BI201" i="10"/>
  <c r="BH201" i="10"/>
  <c r="BG201" i="10"/>
  <c r="BF201" i="10"/>
  <c r="T201" i="10"/>
  <c r="R201" i="10"/>
  <c r="P201" i="10"/>
  <c r="BK201" i="10"/>
  <c r="J201" i="10"/>
  <c r="BE201" i="10"/>
  <c r="BI200" i="10"/>
  <c r="BH200" i="10"/>
  <c r="BG200" i="10"/>
  <c r="BF200" i="10"/>
  <c r="T200" i="10"/>
  <c r="R200" i="10"/>
  <c r="P200" i="10"/>
  <c r="BK200" i="10"/>
  <c r="J200" i="10"/>
  <c r="BE200" i="10"/>
  <c r="BI196" i="10"/>
  <c r="BH196" i="10"/>
  <c r="BG196" i="10"/>
  <c r="BF196" i="10"/>
  <c r="T196" i="10"/>
  <c r="R196" i="10"/>
  <c r="P196" i="10"/>
  <c r="BK196" i="10"/>
  <c r="J196" i="10"/>
  <c r="BE196" i="10"/>
  <c r="BI194" i="10"/>
  <c r="BH194" i="10"/>
  <c r="BG194" i="10"/>
  <c r="BF194" i="10"/>
  <c r="T194" i="10"/>
  <c r="R194" i="10"/>
  <c r="P194" i="10"/>
  <c r="BK194" i="10"/>
  <c r="J194" i="10"/>
  <c r="BE194" i="10"/>
  <c r="BI193" i="10"/>
  <c r="BH193" i="10"/>
  <c r="BG193" i="10"/>
  <c r="BF193" i="10"/>
  <c r="T193" i="10"/>
  <c r="R193" i="10"/>
  <c r="P193" i="10"/>
  <c r="BK193" i="10"/>
  <c r="J193" i="10"/>
  <c r="BE193" i="10"/>
  <c r="BI192" i="10"/>
  <c r="BH192" i="10"/>
  <c r="BG192" i="10"/>
  <c r="BF192" i="10"/>
  <c r="T192" i="10"/>
  <c r="R192" i="10"/>
  <c r="P192" i="10"/>
  <c r="BK192" i="10"/>
  <c r="J192" i="10"/>
  <c r="BE192" i="10"/>
  <c r="BI190" i="10"/>
  <c r="BH190" i="10"/>
  <c r="BG190" i="10"/>
  <c r="BF190" i="10"/>
  <c r="T190" i="10"/>
  <c r="R190" i="10"/>
  <c r="P190" i="10"/>
  <c r="BK190" i="10"/>
  <c r="J190" i="10"/>
  <c r="BE190" i="10"/>
  <c r="BI188" i="10"/>
  <c r="BH188" i="10"/>
  <c r="BG188" i="10"/>
  <c r="BF188" i="10"/>
  <c r="T188" i="10"/>
  <c r="R188" i="10"/>
  <c r="P188" i="10"/>
  <c r="BK188" i="10"/>
  <c r="J188" i="10"/>
  <c r="BE188" i="10"/>
  <c r="BI186" i="10"/>
  <c r="BH186" i="10"/>
  <c r="BG186" i="10"/>
  <c r="BF186" i="10"/>
  <c r="T186" i="10"/>
  <c r="R186" i="10"/>
  <c r="P186" i="10"/>
  <c r="BK186" i="10"/>
  <c r="J186" i="10"/>
  <c r="BE186" i="10"/>
  <c r="BI184" i="10"/>
  <c r="BH184" i="10"/>
  <c r="BG184" i="10"/>
  <c r="BF184" i="10"/>
  <c r="T184" i="10"/>
  <c r="R184" i="10"/>
  <c r="P184" i="10"/>
  <c r="BK184" i="10"/>
  <c r="J184" i="10"/>
  <c r="BE184" i="10"/>
  <c r="BI182" i="10"/>
  <c r="BH182" i="10"/>
  <c r="BG182" i="10"/>
  <c r="BF182" i="10"/>
  <c r="T182" i="10"/>
  <c r="R182" i="10"/>
  <c r="P182" i="10"/>
  <c r="BK182" i="10"/>
  <c r="J182" i="10"/>
  <c r="BE182" i="10"/>
  <c r="BI180" i="10"/>
  <c r="BH180" i="10"/>
  <c r="BG180" i="10"/>
  <c r="BF180" i="10"/>
  <c r="T180" i="10"/>
  <c r="R180" i="10"/>
  <c r="P180" i="10"/>
  <c r="BK180" i="10"/>
  <c r="J180" i="10"/>
  <c r="BE180" i="10"/>
  <c r="BI179" i="10"/>
  <c r="BH179" i="10"/>
  <c r="BG179" i="10"/>
  <c r="BF179" i="10"/>
  <c r="T179" i="10"/>
  <c r="R179" i="10"/>
  <c r="R173" i="10" s="1"/>
  <c r="P179" i="10"/>
  <c r="BK179" i="10"/>
  <c r="J179" i="10"/>
  <c r="BE179" i="10"/>
  <c r="BI177" i="10"/>
  <c r="BH177" i="10"/>
  <c r="BG177" i="10"/>
  <c r="BF177" i="10"/>
  <c r="T177" i="10"/>
  <c r="R177" i="10"/>
  <c r="P177" i="10"/>
  <c r="BK177" i="10"/>
  <c r="BK173" i="10" s="1"/>
  <c r="J173" i="10" s="1"/>
  <c r="J99" i="10" s="1"/>
  <c r="J177" i="10"/>
  <c r="BE177" i="10"/>
  <c r="BI174" i="10"/>
  <c r="BH174" i="10"/>
  <c r="BG174" i="10"/>
  <c r="BF174" i="10"/>
  <c r="T174" i="10"/>
  <c r="T173" i="10"/>
  <c r="R174" i="10"/>
  <c r="P174" i="10"/>
  <c r="P173" i="10"/>
  <c r="BK174" i="10"/>
  <c r="J174" i="10"/>
  <c r="BE174" i="10" s="1"/>
  <c r="BI170" i="10"/>
  <c r="BH170" i="10"/>
  <c r="BG170" i="10"/>
  <c r="BF170" i="10"/>
  <c r="T170" i="10"/>
  <c r="R170" i="10"/>
  <c r="R165" i="10" s="1"/>
  <c r="R164" i="10" s="1"/>
  <c r="P170" i="10"/>
  <c r="BK170" i="10"/>
  <c r="J170" i="10"/>
  <c r="BE170" i="10"/>
  <c r="BI168" i="10"/>
  <c r="BH168" i="10"/>
  <c r="BG168" i="10"/>
  <c r="BF168" i="10"/>
  <c r="T168" i="10"/>
  <c r="R168" i="10"/>
  <c r="P168" i="10"/>
  <c r="BK168" i="10"/>
  <c r="J168" i="10"/>
  <c r="BE168" i="10"/>
  <c r="BI166" i="10"/>
  <c r="F37" i="10"/>
  <c r="BD104" i="1" s="1"/>
  <c r="BH166" i="10"/>
  <c r="F36" i="10" s="1"/>
  <c r="BC104" i="1" s="1"/>
  <c r="BG166" i="10"/>
  <c r="F35" i="10"/>
  <c r="BB104" i="1" s="1"/>
  <c r="BF166" i="10"/>
  <c r="J34" i="10" s="1"/>
  <c r="AW104" i="1" s="1"/>
  <c r="T166" i="10"/>
  <c r="T165" i="10"/>
  <c r="T164" i="10" s="1"/>
  <c r="R166" i="10"/>
  <c r="P166" i="10"/>
  <c r="P165" i="10"/>
  <c r="P164" i="10" s="1"/>
  <c r="BK166" i="10"/>
  <c r="BK165" i="10" s="1"/>
  <c r="J166" i="10"/>
  <c r="BE166" i="10" s="1"/>
  <c r="J160" i="10"/>
  <c r="J159" i="10"/>
  <c r="F159" i="10"/>
  <c r="F157" i="10"/>
  <c r="E155" i="10"/>
  <c r="J92" i="10"/>
  <c r="J91" i="10"/>
  <c r="F91" i="10"/>
  <c r="F89" i="10"/>
  <c r="E87" i="10"/>
  <c r="J18" i="10"/>
  <c r="E18" i="10"/>
  <c r="F160" i="10" s="1"/>
  <c r="J17" i="10"/>
  <c r="J12" i="10"/>
  <c r="J157" i="10" s="1"/>
  <c r="E7" i="10"/>
  <c r="E85" i="10" s="1"/>
  <c r="E153" i="10"/>
  <c r="J39" i="9"/>
  <c r="J38" i="9"/>
  <c r="AY103" i="1"/>
  <c r="J37" i="9"/>
  <c r="AX103" i="1"/>
  <c r="BI301" i="9"/>
  <c r="BH301" i="9"/>
  <c r="BG301" i="9"/>
  <c r="BF301" i="9"/>
  <c r="T301" i="9"/>
  <c r="R301" i="9"/>
  <c r="P301" i="9"/>
  <c r="BK301" i="9"/>
  <c r="J301" i="9"/>
  <c r="BE301" i="9"/>
  <c r="BI299" i="9"/>
  <c r="BH299" i="9"/>
  <c r="BG299" i="9"/>
  <c r="BF299" i="9"/>
  <c r="T299" i="9"/>
  <c r="R299" i="9"/>
  <c r="P299" i="9"/>
  <c r="BK299" i="9"/>
  <c r="J299" i="9"/>
  <c r="BE299" i="9"/>
  <c r="BI298" i="9"/>
  <c r="BH298" i="9"/>
  <c r="BG298" i="9"/>
  <c r="BF298" i="9"/>
  <c r="T298" i="9"/>
  <c r="R298" i="9"/>
  <c r="P298" i="9"/>
  <c r="BK298" i="9"/>
  <c r="J298" i="9"/>
  <c r="BE298" i="9"/>
  <c r="BI296" i="9"/>
  <c r="BH296" i="9"/>
  <c r="BG296" i="9"/>
  <c r="BF296" i="9"/>
  <c r="T296" i="9"/>
  <c r="T295" i="9"/>
  <c r="T294" i="9" s="1"/>
  <c r="R296" i="9"/>
  <c r="R295" i="9" s="1"/>
  <c r="R294" i="9" s="1"/>
  <c r="P296" i="9"/>
  <c r="P295" i="9"/>
  <c r="P294" i="9" s="1"/>
  <c r="BK296" i="9"/>
  <c r="BK295" i="9" s="1"/>
  <c r="J296" i="9"/>
  <c r="BE296" i="9"/>
  <c r="BI293" i="9"/>
  <c r="BH293" i="9"/>
  <c r="BG293" i="9"/>
  <c r="BF293" i="9"/>
  <c r="T293" i="9"/>
  <c r="R293" i="9"/>
  <c r="P293" i="9"/>
  <c r="BK293" i="9"/>
  <c r="J293" i="9"/>
  <c r="BE293" i="9"/>
  <c r="BI292" i="9"/>
  <c r="BH292" i="9"/>
  <c r="BG292" i="9"/>
  <c r="BF292" i="9"/>
  <c r="T292" i="9"/>
  <c r="R292" i="9"/>
  <c r="P292" i="9"/>
  <c r="BK292" i="9"/>
  <c r="J292" i="9"/>
  <c r="BE292" i="9"/>
  <c r="BI291" i="9"/>
  <c r="BH291" i="9"/>
  <c r="BG291" i="9"/>
  <c r="BF291" i="9"/>
  <c r="T291" i="9"/>
  <c r="R291" i="9"/>
  <c r="P291" i="9"/>
  <c r="BK291" i="9"/>
  <c r="J291" i="9"/>
  <c r="BE291" i="9"/>
  <c r="BI290" i="9"/>
  <c r="BH290" i="9"/>
  <c r="BG290" i="9"/>
  <c r="BF290" i="9"/>
  <c r="T290" i="9"/>
  <c r="R290" i="9"/>
  <c r="P290" i="9"/>
  <c r="BK290" i="9"/>
  <c r="J290" i="9"/>
  <c r="BE290" i="9"/>
  <c r="BI288" i="9"/>
  <c r="BH288" i="9"/>
  <c r="BG288" i="9"/>
  <c r="BF288" i="9"/>
  <c r="T288" i="9"/>
  <c r="R288" i="9"/>
  <c r="P288" i="9"/>
  <c r="BK288" i="9"/>
  <c r="J288" i="9"/>
  <c r="BE288" i="9"/>
  <c r="BI286" i="9"/>
  <c r="BH286" i="9"/>
  <c r="BG286" i="9"/>
  <c r="BF286" i="9"/>
  <c r="T286" i="9"/>
  <c r="T285" i="9"/>
  <c r="R286" i="9"/>
  <c r="R285" i="9"/>
  <c r="P286" i="9"/>
  <c r="P285" i="9"/>
  <c r="BK286" i="9"/>
  <c r="BK285" i="9"/>
  <c r="J285" i="9" s="1"/>
  <c r="J109" i="9" s="1"/>
  <c r="J286" i="9"/>
  <c r="BE286" i="9" s="1"/>
  <c r="BI284" i="9"/>
  <c r="BH284" i="9"/>
  <c r="BG284" i="9"/>
  <c r="BF284" i="9"/>
  <c r="T284" i="9"/>
  <c r="R284" i="9"/>
  <c r="P284" i="9"/>
  <c r="BK284" i="9"/>
  <c r="BK282" i="9" s="1"/>
  <c r="J282" i="9" s="1"/>
  <c r="J108" i="9" s="1"/>
  <c r="J284" i="9"/>
  <c r="BE284" i="9"/>
  <c r="BI283" i="9"/>
  <c r="BH283" i="9"/>
  <c r="BG283" i="9"/>
  <c r="BF283" i="9"/>
  <c r="T283" i="9"/>
  <c r="T282" i="9"/>
  <c r="R283" i="9"/>
  <c r="R282" i="9"/>
  <c r="P283" i="9"/>
  <c r="P282" i="9"/>
  <c r="BK283" i="9"/>
  <c r="J283" i="9"/>
  <c r="BE283" i="9" s="1"/>
  <c r="BI281" i="9"/>
  <c r="BH281" i="9"/>
  <c r="BG281" i="9"/>
  <c r="BF281" i="9"/>
  <c r="T281" i="9"/>
  <c r="R281" i="9"/>
  <c r="P281" i="9"/>
  <c r="BK281" i="9"/>
  <c r="J281" i="9"/>
  <c r="BE281" i="9"/>
  <c r="BI280" i="9"/>
  <c r="BH280" i="9"/>
  <c r="BG280" i="9"/>
  <c r="BF280" i="9"/>
  <c r="T280" i="9"/>
  <c r="R280" i="9"/>
  <c r="P280" i="9"/>
  <c r="BK280" i="9"/>
  <c r="J280" i="9"/>
  <c r="BE280" i="9"/>
  <c r="BI279" i="9"/>
  <c r="BH279" i="9"/>
  <c r="BG279" i="9"/>
  <c r="BF279" i="9"/>
  <c r="T279" i="9"/>
  <c r="R279" i="9"/>
  <c r="P279" i="9"/>
  <c r="BK279" i="9"/>
  <c r="J279" i="9"/>
  <c r="BE279" i="9"/>
  <c r="BI276" i="9"/>
  <c r="BH276" i="9"/>
  <c r="BG276" i="9"/>
  <c r="BF276" i="9"/>
  <c r="T276" i="9"/>
  <c r="T275" i="9"/>
  <c r="T274" i="9" s="1"/>
  <c r="R276" i="9"/>
  <c r="R275" i="9" s="1"/>
  <c r="R274" i="9" s="1"/>
  <c r="P276" i="9"/>
  <c r="P275" i="9"/>
  <c r="P274" i="9" s="1"/>
  <c r="BK276" i="9"/>
  <c r="BK275" i="9" s="1"/>
  <c r="J276" i="9"/>
  <c r="BE276" i="9"/>
  <c r="BI273" i="9"/>
  <c r="BH273" i="9"/>
  <c r="BG273" i="9"/>
  <c r="BF273" i="9"/>
  <c r="T273" i="9"/>
  <c r="T272" i="9"/>
  <c r="R273" i="9"/>
  <c r="R272" i="9"/>
  <c r="P273" i="9"/>
  <c r="P272" i="9"/>
  <c r="BK273" i="9"/>
  <c r="BK272" i="9"/>
  <c r="J272" i="9" s="1"/>
  <c r="J105" i="9" s="1"/>
  <c r="J273" i="9"/>
  <c r="BE273" i="9" s="1"/>
  <c r="BI270" i="9"/>
  <c r="BH270" i="9"/>
  <c r="BG270" i="9"/>
  <c r="BF270" i="9"/>
  <c r="T270" i="9"/>
  <c r="R270" i="9"/>
  <c r="P270" i="9"/>
  <c r="BK270" i="9"/>
  <c r="J270" i="9"/>
  <c r="BE270" i="9"/>
  <c r="BI269" i="9"/>
  <c r="BH269" i="9"/>
  <c r="BG269" i="9"/>
  <c r="BF269" i="9"/>
  <c r="T269" i="9"/>
  <c r="R269" i="9"/>
  <c r="P269" i="9"/>
  <c r="BK269" i="9"/>
  <c r="J269" i="9"/>
  <c r="BE269" i="9"/>
  <c r="BI268" i="9"/>
  <c r="BH268" i="9"/>
  <c r="BG268" i="9"/>
  <c r="BF268" i="9"/>
  <c r="T268" i="9"/>
  <c r="R268" i="9"/>
  <c r="P268" i="9"/>
  <c r="BK268" i="9"/>
  <c r="J268" i="9"/>
  <c r="BE268" i="9"/>
  <c r="BI267" i="9"/>
  <c r="BH267" i="9"/>
  <c r="BG267" i="9"/>
  <c r="BF267" i="9"/>
  <c r="T267" i="9"/>
  <c r="R267" i="9"/>
  <c r="P267" i="9"/>
  <c r="BK267" i="9"/>
  <c r="J267" i="9"/>
  <c r="BE267" i="9"/>
  <c r="BI266" i="9"/>
  <c r="BH266" i="9"/>
  <c r="BG266" i="9"/>
  <c r="BF266" i="9"/>
  <c r="T266" i="9"/>
  <c r="R266" i="9"/>
  <c r="P266" i="9"/>
  <c r="BK266" i="9"/>
  <c r="J266" i="9"/>
  <c r="BE266" i="9"/>
  <c r="BI265" i="9"/>
  <c r="BH265" i="9"/>
  <c r="BG265" i="9"/>
  <c r="BF265" i="9"/>
  <c r="T265" i="9"/>
  <c r="R265" i="9"/>
  <c r="P265" i="9"/>
  <c r="BK265" i="9"/>
  <c r="J265" i="9"/>
  <c r="BE265" i="9"/>
  <c r="BI264" i="9"/>
  <c r="BH264" i="9"/>
  <c r="BG264" i="9"/>
  <c r="BF264" i="9"/>
  <c r="T264" i="9"/>
  <c r="R264" i="9"/>
  <c r="P264" i="9"/>
  <c r="BK264" i="9"/>
  <c r="J264" i="9"/>
  <c r="BE264" i="9"/>
  <c r="BI262" i="9"/>
  <c r="BH262" i="9"/>
  <c r="BG262" i="9"/>
  <c r="BF262" i="9"/>
  <c r="T262" i="9"/>
  <c r="R262" i="9"/>
  <c r="P262" i="9"/>
  <c r="BK262" i="9"/>
  <c r="J262" i="9"/>
  <c r="BE262" i="9"/>
  <c r="BI260" i="9"/>
  <c r="BH260" i="9"/>
  <c r="BG260" i="9"/>
  <c r="BF260" i="9"/>
  <c r="T260" i="9"/>
  <c r="R260" i="9"/>
  <c r="R254" i="9" s="1"/>
  <c r="P260" i="9"/>
  <c r="BK260" i="9"/>
  <c r="J260" i="9"/>
  <c r="BE260" i="9"/>
  <c r="BI258" i="9"/>
  <c r="BH258" i="9"/>
  <c r="BG258" i="9"/>
  <c r="BF258" i="9"/>
  <c r="T258" i="9"/>
  <c r="R258" i="9"/>
  <c r="P258" i="9"/>
  <c r="BK258" i="9"/>
  <c r="BK254" i="9" s="1"/>
  <c r="J254" i="9" s="1"/>
  <c r="J104" i="9" s="1"/>
  <c r="J258" i="9"/>
  <c r="BE258" i="9"/>
  <c r="BI255" i="9"/>
  <c r="BH255" i="9"/>
  <c r="BG255" i="9"/>
  <c r="BF255" i="9"/>
  <c r="T255" i="9"/>
  <c r="T254" i="9"/>
  <c r="R255" i="9"/>
  <c r="P255" i="9"/>
  <c r="P254" i="9"/>
  <c r="BK255" i="9"/>
  <c r="J255" i="9"/>
  <c r="BE255" i="9" s="1"/>
  <c r="BI253" i="9"/>
  <c r="BH253" i="9"/>
  <c r="BG253" i="9"/>
  <c r="BF253" i="9"/>
  <c r="T253" i="9"/>
  <c r="R253" i="9"/>
  <c r="R245" i="9" s="1"/>
  <c r="P253" i="9"/>
  <c r="BK253" i="9"/>
  <c r="J253" i="9"/>
  <c r="BE253" i="9"/>
  <c r="BI251" i="9"/>
  <c r="BH251" i="9"/>
  <c r="BG251" i="9"/>
  <c r="BF251" i="9"/>
  <c r="T251" i="9"/>
  <c r="R251" i="9"/>
  <c r="P251" i="9"/>
  <c r="BK251" i="9"/>
  <c r="BK245" i="9" s="1"/>
  <c r="J245" i="9" s="1"/>
  <c r="J103" i="9" s="1"/>
  <c r="J251" i="9"/>
  <c r="BE251" i="9"/>
  <c r="BI246" i="9"/>
  <c r="BH246" i="9"/>
  <c r="BG246" i="9"/>
  <c r="BF246" i="9"/>
  <c r="T246" i="9"/>
  <c r="T245" i="9"/>
  <c r="R246" i="9"/>
  <c r="P246" i="9"/>
  <c r="P245" i="9"/>
  <c r="BK246" i="9"/>
  <c r="J246" i="9"/>
  <c r="BE246" i="9" s="1"/>
  <c r="BI243" i="9"/>
  <c r="BH243" i="9"/>
  <c r="BG243" i="9"/>
  <c r="BF243" i="9"/>
  <c r="T243" i="9"/>
  <c r="R243" i="9"/>
  <c r="P243" i="9"/>
  <c r="BK243" i="9"/>
  <c r="J243" i="9"/>
  <c r="BE243" i="9"/>
  <c r="BI242" i="9"/>
  <c r="BH242" i="9"/>
  <c r="BG242" i="9"/>
  <c r="BF242" i="9"/>
  <c r="T242" i="9"/>
  <c r="R242" i="9"/>
  <c r="P242" i="9"/>
  <c r="BK242" i="9"/>
  <c r="J242" i="9"/>
  <c r="BE242" i="9"/>
  <c r="BI241" i="9"/>
  <c r="BH241" i="9"/>
  <c r="BG241" i="9"/>
  <c r="BF241" i="9"/>
  <c r="T241" i="9"/>
  <c r="R241" i="9"/>
  <c r="R236" i="9" s="1"/>
  <c r="P241" i="9"/>
  <c r="BK241" i="9"/>
  <c r="J241" i="9"/>
  <c r="BE241" i="9"/>
  <c r="BI239" i="9"/>
  <c r="BH239" i="9"/>
  <c r="BG239" i="9"/>
  <c r="BF239" i="9"/>
  <c r="T239" i="9"/>
  <c r="R239" i="9"/>
  <c r="P239" i="9"/>
  <c r="BK239" i="9"/>
  <c r="BK236" i="9" s="1"/>
  <c r="J236" i="9" s="1"/>
  <c r="J102" i="9" s="1"/>
  <c r="J239" i="9"/>
  <c r="BE239" i="9"/>
  <c r="BI237" i="9"/>
  <c r="BH237" i="9"/>
  <c r="BG237" i="9"/>
  <c r="BF237" i="9"/>
  <c r="T237" i="9"/>
  <c r="T236" i="9"/>
  <c r="R237" i="9"/>
  <c r="P237" i="9"/>
  <c r="P236" i="9"/>
  <c r="BK237" i="9"/>
  <c r="J237" i="9"/>
  <c r="BE237" i="9" s="1"/>
  <c r="BI234" i="9"/>
  <c r="BH234" i="9"/>
  <c r="BG234" i="9"/>
  <c r="BF234" i="9"/>
  <c r="T234" i="9"/>
  <c r="R234" i="9"/>
  <c r="P234" i="9"/>
  <c r="BK234" i="9"/>
  <c r="J234" i="9"/>
  <c r="BE234" i="9"/>
  <c r="BI233" i="9"/>
  <c r="BH233" i="9"/>
  <c r="BG233" i="9"/>
  <c r="BF233" i="9"/>
  <c r="T233" i="9"/>
  <c r="R233" i="9"/>
  <c r="P233" i="9"/>
  <c r="BK233" i="9"/>
  <c r="J233" i="9"/>
  <c r="BE233" i="9"/>
  <c r="BI230" i="9"/>
  <c r="BH230" i="9"/>
  <c r="BG230" i="9"/>
  <c r="BF230" i="9"/>
  <c r="T230" i="9"/>
  <c r="R230" i="9"/>
  <c r="R223" i="9" s="1"/>
  <c r="P230" i="9"/>
  <c r="BK230" i="9"/>
  <c r="J230" i="9"/>
  <c r="BE230" i="9"/>
  <c r="BI227" i="9"/>
  <c r="BH227" i="9"/>
  <c r="BG227" i="9"/>
  <c r="BF227" i="9"/>
  <c r="T227" i="9"/>
  <c r="R227" i="9"/>
  <c r="P227" i="9"/>
  <c r="BK227" i="9"/>
  <c r="BK223" i="9" s="1"/>
  <c r="J223" i="9" s="1"/>
  <c r="J101" i="9" s="1"/>
  <c r="J227" i="9"/>
  <c r="BE227" i="9"/>
  <c r="BI224" i="9"/>
  <c r="BH224" i="9"/>
  <c r="BG224" i="9"/>
  <c r="BF224" i="9"/>
  <c r="T224" i="9"/>
  <c r="T223" i="9"/>
  <c r="R224" i="9"/>
  <c r="P224" i="9"/>
  <c r="P223" i="9"/>
  <c r="BK224" i="9"/>
  <c r="J224" i="9"/>
  <c r="BE224" i="9" s="1"/>
  <c r="BI221" i="9"/>
  <c r="BH221" i="9"/>
  <c r="BG221" i="9"/>
  <c r="BF221" i="9"/>
  <c r="T221" i="9"/>
  <c r="R221" i="9"/>
  <c r="P221" i="9"/>
  <c r="BK221" i="9"/>
  <c r="J221" i="9"/>
  <c r="BE221" i="9"/>
  <c r="BI217" i="9"/>
  <c r="BH217" i="9"/>
  <c r="BG217" i="9"/>
  <c r="BF217" i="9"/>
  <c r="T217" i="9"/>
  <c r="R217" i="9"/>
  <c r="P217" i="9"/>
  <c r="BK217" i="9"/>
  <c r="J217" i="9"/>
  <c r="BE217" i="9"/>
  <c r="BI215" i="9"/>
  <c r="BH215" i="9"/>
  <c r="BG215" i="9"/>
  <c r="BF215" i="9"/>
  <c r="T215" i="9"/>
  <c r="R215" i="9"/>
  <c r="P215" i="9"/>
  <c r="BK215" i="9"/>
  <c r="J215" i="9"/>
  <c r="BE215" i="9"/>
  <c r="BI214" i="9"/>
  <c r="BH214" i="9"/>
  <c r="BG214" i="9"/>
  <c r="BF214" i="9"/>
  <c r="T214" i="9"/>
  <c r="R214" i="9"/>
  <c r="P214" i="9"/>
  <c r="BK214" i="9"/>
  <c r="J214" i="9"/>
  <c r="BE214" i="9"/>
  <c r="BI212" i="9"/>
  <c r="BH212" i="9"/>
  <c r="BG212" i="9"/>
  <c r="BF212" i="9"/>
  <c r="T212" i="9"/>
  <c r="R212" i="9"/>
  <c r="P212" i="9"/>
  <c r="BK212" i="9"/>
  <c r="J212" i="9"/>
  <c r="BE212" i="9"/>
  <c r="BI210" i="9"/>
  <c r="BH210" i="9"/>
  <c r="BG210" i="9"/>
  <c r="BF210" i="9"/>
  <c r="T210" i="9"/>
  <c r="R210" i="9"/>
  <c r="P210" i="9"/>
  <c r="BK210" i="9"/>
  <c r="J210" i="9"/>
  <c r="BE210" i="9"/>
  <c r="BI205" i="9"/>
  <c r="BH205" i="9"/>
  <c r="BG205" i="9"/>
  <c r="BF205" i="9"/>
  <c r="T205" i="9"/>
  <c r="R205" i="9"/>
  <c r="P205" i="9"/>
  <c r="BK205" i="9"/>
  <c r="J205" i="9"/>
  <c r="BE205" i="9"/>
  <c r="BI195" i="9"/>
  <c r="BH195" i="9"/>
  <c r="BG195" i="9"/>
  <c r="BF195" i="9"/>
  <c r="T195" i="9"/>
  <c r="R195" i="9"/>
  <c r="P195" i="9"/>
  <c r="BK195" i="9"/>
  <c r="J195" i="9"/>
  <c r="BE195" i="9"/>
  <c r="BI193" i="9"/>
  <c r="BH193" i="9"/>
  <c r="BG193" i="9"/>
  <c r="BF193" i="9"/>
  <c r="T193" i="9"/>
  <c r="R193" i="9"/>
  <c r="P193" i="9"/>
  <c r="BK193" i="9"/>
  <c r="J193" i="9"/>
  <c r="BE193" i="9"/>
  <c r="BI191" i="9"/>
  <c r="BH191" i="9"/>
  <c r="BG191" i="9"/>
  <c r="BF191" i="9"/>
  <c r="T191" i="9"/>
  <c r="R191" i="9"/>
  <c r="P191" i="9"/>
  <c r="BK191" i="9"/>
  <c r="J191" i="9"/>
  <c r="BE191" i="9"/>
  <c r="BI189" i="9"/>
  <c r="BH189" i="9"/>
  <c r="BG189" i="9"/>
  <c r="BF189" i="9"/>
  <c r="T189" i="9"/>
  <c r="R189" i="9"/>
  <c r="P189" i="9"/>
  <c r="BK189" i="9"/>
  <c r="J189" i="9"/>
  <c r="BE189" i="9"/>
  <c r="BI182" i="9"/>
  <c r="BH182" i="9"/>
  <c r="BG182" i="9"/>
  <c r="BF182" i="9"/>
  <c r="T182" i="9"/>
  <c r="R182" i="9"/>
  <c r="P182" i="9"/>
  <c r="BK182" i="9"/>
  <c r="J182" i="9"/>
  <c r="BE182" i="9"/>
  <c r="BI180" i="9"/>
  <c r="BH180" i="9"/>
  <c r="BG180" i="9"/>
  <c r="BF180" i="9"/>
  <c r="T180" i="9"/>
  <c r="R180" i="9"/>
  <c r="P180" i="9"/>
  <c r="BK180" i="9"/>
  <c r="J180" i="9"/>
  <c r="BE180" i="9"/>
  <c r="BI178" i="9"/>
  <c r="BH178" i="9"/>
  <c r="BG178" i="9"/>
  <c r="BF178" i="9"/>
  <c r="T178" i="9"/>
  <c r="R178" i="9"/>
  <c r="P178" i="9"/>
  <c r="BK178" i="9"/>
  <c r="J178" i="9"/>
  <c r="BE178" i="9"/>
  <c r="BI176" i="9"/>
  <c r="BH176" i="9"/>
  <c r="BG176" i="9"/>
  <c r="BF176" i="9"/>
  <c r="T176" i="9"/>
  <c r="R176" i="9"/>
  <c r="P176" i="9"/>
  <c r="BK176" i="9"/>
  <c r="J176" i="9"/>
  <c r="BE176" i="9"/>
  <c r="BI174" i="9"/>
  <c r="BH174" i="9"/>
  <c r="BG174" i="9"/>
  <c r="BF174" i="9"/>
  <c r="T174" i="9"/>
  <c r="R174" i="9"/>
  <c r="P174" i="9"/>
  <c r="BK174" i="9"/>
  <c r="J174" i="9"/>
  <c r="BE174" i="9"/>
  <c r="BI172" i="9"/>
  <c r="BH172" i="9"/>
  <c r="BG172" i="9"/>
  <c r="BF172" i="9"/>
  <c r="T172" i="9"/>
  <c r="R172" i="9"/>
  <c r="P172" i="9"/>
  <c r="BK172" i="9"/>
  <c r="J172" i="9"/>
  <c r="BE172" i="9"/>
  <c r="BI156" i="9"/>
  <c r="BH156" i="9"/>
  <c r="BG156" i="9"/>
  <c r="BF156" i="9"/>
  <c r="T156" i="9"/>
  <c r="R156" i="9"/>
  <c r="P156" i="9"/>
  <c r="BK156" i="9"/>
  <c r="J156" i="9"/>
  <c r="BE156" i="9"/>
  <c r="BI154" i="9"/>
  <c r="BH154" i="9"/>
  <c r="BG154" i="9"/>
  <c r="BF154" i="9"/>
  <c r="T154" i="9"/>
  <c r="R154" i="9"/>
  <c r="P154" i="9"/>
  <c r="BK154" i="9"/>
  <c r="J154" i="9"/>
  <c r="BE154" i="9"/>
  <c r="BI152" i="9"/>
  <c r="BH152" i="9"/>
  <c r="BG152" i="9"/>
  <c r="BF152" i="9"/>
  <c r="T152" i="9"/>
  <c r="R152" i="9"/>
  <c r="P152" i="9"/>
  <c r="BK152" i="9"/>
  <c r="J152" i="9"/>
  <c r="BE152" i="9"/>
  <c r="BI150" i="9"/>
  <c r="BH150" i="9"/>
  <c r="BG150" i="9"/>
  <c r="BF150" i="9"/>
  <c r="T150" i="9"/>
  <c r="R150" i="9"/>
  <c r="P150" i="9"/>
  <c r="BK150" i="9"/>
  <c r="J150" i="9"/>
  <c r="BE150" i="9"/>
  <c r="BI148" i="9"/>
  <c r="BH148" i="9"/>
  <c r="BG148" i="9"/>
  <c r="BF148" i="9"/>
  <c r="T148" i="9"/>
  <c r="R148" i="9"/>
  <c r="P148" i="9"/>
  <c r="BK148" i="9"/>
  <c r="J148" i="9"/>
  <c r="BE148" i="9"/>
  <c r="BI145" i="9"/>
  <c r="BH145" i="9"/>
  <c r="BG145" i="9"/>
  <c r="BF145" i="9"/>
  <c r="T145" i="9"/>
  <c r="R145" i="9"/>
  <c r="P145" i="9"/>
  <c r="BK145" i="9"/>
  <c r="J145" i="9"/>
  <c r="BE145" i="9"/>
  <c r="BI142" i="9"/>
  <c r="BH142" i="9"/>
  <c r="BG142" i="9"/>
  <c r="BF142" i="9"/>
  <c r="T142" i="9"/>
  <c r="R142" i="9"/>
  <c r="P142" i="9"/>
  <c r="BK142" i="9"/>
  <c r="J142" i="9"/>
  <c r="BE142" i="9"/>
  <c r="BI141" i="9"/>
  <c r="BH141" i="9"/>
  <c r="BG141" i="9"/>
  <c r="BF141" i="9"/>
  <c r="T141" i="9"/>
  <c r="R141" i="9"/>
  <c r="P141" i="9"/>
  <c r="BK141" i="9"/>
  <c r="J141" i="9"/>
  <c r="BE141" i="9"/>
  <c r="BI136" i="9"/>
  <c r="F39" i="9"/>
  <c r="BD103" i="1" s="1"/>
  <c r="BH136" i="9"/>
  <c r="F38" i="9" s="1"/>
  <c r="BC103" i="1" s="1"/>
  <c r="BG136" i="9"/>
  <c r="F37" i="9"/>
  <c r="BB103" i="1" s="1"/>
  <c r="BF136" i="9"/>
  <c r="F36" i="9" s="1"/>
  <c r="BA103" i="1" s="1"/>
  <c r="T136" i="9"/>
  <c r="T135" i="9"/>
  <c r="T134" i="9" s="1"/>
  <c r="T133" i="9" s="1"/>
  <c r="R136" i="9"/>
  <c r="R135" i="9"/>
  <c r="R134" i="9" s="1"/>
  <c r="R133" i="9" s="1"/>
  <c r="P136" i="9"/>
  <c r="P135" i="9"/>
  <c r="P134" i="9" s="1"/>
  <c r="P133" i="9" s="1"/>
  <c r="AU103" i="1" s="1"/>
  <c r="BK136" i="9"/>
  <c r="BK135" i="9" s="1"/>
  <c r="J136" i="9"/>
  <c r="BE136" i="9" s="1"/>
  <c r="J130" i="9"/>
  <c r="J129" i="9"/>
  <c r="F129" i="9"/>
  <c r="F127" i="9"/>
  <c r="E125" i="9"/>
  <c r="J94" i="9"/>
  <c r="J93" i="9"/>
  <c r="F93" i="9"/>
  <c r="F91" i="9"/>
  <c r="E89" i="9"/>
  <c r="J20" i="9"/>
  <c r="E20" i="9"/>
  <c r="F130" i="9" s="1"/>
  <c r="F94" i="9"/>
  <c r="J19" i="9"/>
  <c r="J14" i="9"/>
  <c r="J127" i="9" s="1"/>
  <c r="J91" i="9"/>
  <c r="E7" i="9"/>
  <c r="E85" i="9" s="1"/>
  <c r="E121" i="9"/>
  <c r="J39" i="8"/>
  <c r="J38" i="8"/>
  <c r="AY102" i="1"/>
  <c r="J37" i="8"/>
  <c r="AX102" i="1"/>
  <c r="BI268" i="8"/>
  <c r="BH268" i="8"/>
  <c r="BG268" i="8"/>
  <c r="BF268" i="8"/>
  <c r="T268" i="8"/>
  <c r="R268" i="8"/>
  <c r="P268" i="8"/>
  <c r="BK268" i="8"/>
  <c r="J268" i="8"/>
  <c r="BE268" i="8"/>
  <c r="BI266" i="8"/>
  <c r="BH266" i="8"/>
  <c r="BG266" i="8"/>
  <c r="BF266" i="8"/>
  <c r="T266" i="8"/>
  <c r="T265" i="8"/>
  <c r="T264" i="8" s="1"/>
  <c r="R266" i="8"/>
  <c r="R265" i="8" s="1"/>
  <c r="R264" i="8" s="1"/>
  <c r="P266" i="8"/>
  <c r="P265" i="8"/>
  <c r="P264" i="8" s="1"/>
  <c r="BK266" i="8"/>
  <c r="BK265" i="8" s="1"/>
  <c r="J266" i="8"/>
  <c r="BE266" i="8"/>
  <c r="BI263" i="8"/>
  <c r="BH263" i="8"/>
  <c r="BG263" i="8"/>
  <c r="BF263" i="8"/>
  <c r="T263" i="8"/>
  <c r="T262" i="8"/>
  <c r="R263" i="8"/>
  <c r="R262" i="8"/>
  <c r="P263" i="8"/>
  <c r="P262" i="8"/>
  <c r="BK263" i="8"/>
  <c r="BK262" i="8"/>
  <c r="J262" i="8" s="1"/>
  <c r="J107" i="8" s="1"/>
  <c r="J263" i="8"/>
  <c r="BE263" i="8" s="1"/>
  <c r="BI260" i="8"/>
  <c r="BH260" i="8"/>
  <c r="BG260" i="8"/>
  <c r="BF260" i="8"/>
  <c r="T260" i="8"/>
  <c r="R260" i="8"/>
  <c r="P260" i="8"/>
  <c r="BK260" i="8"/>
  <c r="J260" i="8"/>
  <c r="BE260" i="8"/>
  <c r="BI259" i="8"/>
  <c r="BH259" i="8"/>
  <c r="BG259" i="8"/>
  <c r="BF259" i="8"/>
  <c r="T259" i="8"/>
  <c r="R259" i="8"/>
  <c r="P259" i="8"/>
  <c r="BK259" i="8"/>
  <c r="J259" i="8"/>
  <c r="BE259" i="8"/>
  <c r="BI257" i="8"/>
  <c r="BH257" i="8"/>
  <c r="BG257" i="8"/>
  <c r="BF257" i="8"/>
  <c r="T257" i="8"/>
  <c r="R257" i="8"/>
  <c r="P257" i="8"/>
  <c r="BK257" i="8"/>
  <c r="J257" i="8"/>
  <c r="BE257" i="8"/>
  <c r="BI255" i="8"/>
  <c r="BH255" i="8"/>
  <c r="BG255" i="8"/>
  <c r="BF255" i="8"/>
  <c r="T255" i="8"/>
  <c r="R255" i="8"/>
  <c r="P255" i="8"/>
  <c r="BK255" i="8"/>
  <c r="J255" i="8"/>
  <c r="BE255" i="8"/>
  <c r="BI254" i="8"/>
  <c r="BH254" i="8"/>
  <c r="BG254" i="8"/>
  <c r="BF254" i="8"/>
  <c r="T254" i="8"/>
  <c r="T253" i="8"/>
  <c r="R254" i="8"/>
  <c r="R253" i="8"/>
  <c r="P254" i="8"/>
  <c r="P253" i="8"/>
  <c r="BK254" i="8"/>
  <c r="BK253" i="8"/>
  <c r="J253" i="8" s="1"/>
  <c r="J106" i="8" s="1"/>
  <c r="J254" i="8"/>
  <c r="BE254" i="8" s="1"/>
  <c r="BI251" i="8"/>
  <c r="BH251" i="8"/>
  <c r="BG251" i="8"/>
  <c r="BF251" i="8"/>
  <c r="T251" i="8"/>
  <c r="R251" i="8"/>
  <c r="P251" i="8"/>
  <c r="BK251" i="8"/>
  <c r="J251" i="8"/>
  <c r="BE251" i="8"/>
  <c r="BI250" i="8"/>
  <c r="BH250" i="8"/>
  <c r="BG250" i="8"/>
  <c r="BF250" i="8"/>
  <c r="T250" i="8"/>
  <c r="R250" i="8"/>
  <c r="P250" i="8"/>
  <c r="BK250" i="8"/>
  <c r="J250" i="8"/>
  <c r="BE250" i="8"/>
  <c r="BI249" i="8"/>
  <c r="BH249" i="8"/>
  <c r="BG249" i="8"/>
  <c r="BF249" i="8"/>
  <c r="T249" i="8"/>
  <c r="R249" i="8"/>
  <c r="P249" i="8"/>
  <c r="BK249" i="8"/>
  <c r="J249" i="8"/>
  <c r="BE249" i="8"/>
  <c r="BI248" i="8"/>
  <c r="BH248" i="8"/>
  <c r="BG248" i="8"/>
  <c r="BF248" i="8"/>
  <c r="T248" i="8"/>
  <c r="R248" i="8"/>
  <c r="P248" i="8"/>
  <c r="BK248" i="8"/>
  <c r="J248" i="8"/>
  <c r="BE248" i="8"/>
  <c r="BI246" i="8"/>
  <c r="BH246" i="8"/>
  <c r="BG246" i="8"/>
  <c r="BF246" i="8"/>
  <c r="T246" i="8"/>
  <c r="R246" i="8"/>
  <c r="P246" i="8"/>
  <c r="BK246" i="8"/>
  <c r="J246" i="8"/>
  <c r="BE246" i="8"/>
  <c r="BI244" i="8"/>
  <c r="BH244" i="8"/>
  <c r="BG244" i="8"/>
  <c r="BF244" i="8"/>
  <c r="T244" i="8"/>
  <c r="R244" i="8"/>
  <c r="P244" i="8"/>
  <c r="BK244" i="8"/>
  <c r="J244" i="8"/>
  <c r="BE244" i="8"/>
  <c r="BI242" i="8"/>
  <c r="BH242" i="8"/>
  <c r="BG242" i="8"/>
  <c r="BF242" i="8"/>
  <c r="T242" i="8"/>
  <c r="R242" i="8"/>
  <c r="P242" i="8"/>
  <c r="BK242" i="8"/>
  <c r="J242" i="8"/>
  <c r="BE242" i="8"/>
  <c r="BI240" i="8"/>
  <c r="BH240" i="8"/>
  <c r="BG240" i="8"/>
  <c r="BF240" i="8"/>
  <c r="T240" i="8"/>
  <c r="R240" i="8"/>
  <c r="P240" i="8"/>
  <c r="BK240" i="8"/>
  <c r="J240" i="8"/>
  <c r="BE240" i="8"/>
  <c r="BI237" i="8"/>
  <c r="BH237" i="8"/>
  <c r="BG237" i="8"/>
  <c r="BF237" i="8"/>
  <c r="T237" i="8"/>
  <c r="R237" i="8"/>
  <c r="P237" i="8"/>
  <c r="BK237" i="8"/>
  <c r="J237" i="8"/>
  <c r="BE237" i="8"/>
  <c r="BI235" i="8"/>
  <c r="BH235" i="8"/>
  <c r="BG235" i="8"/>
  <c r="BF235" i="8"/>
  <c r="T235" i="8"/>
  <c r="R235" i="8"/>
  <c r="P235" i="8"/>
  <c r="BK235" i="8"/>
  <c r="J235" i="8"/>
  <c r="BE235" i="8"/>
  <c r="BI231" i="8"/>
  <c r="BH231" i="8"/>
  <c r="BG231" i="8"/>
  <c r="BF231" i="8"/>
  <c r="T231" i="8"/>
  <c r="T230" i="8"/>
  <c r="R231" i="8"/>
  <c r="R230" i="8"/>
  <c r="P231" i="8"/>
  <c r="P230" i="8"/>
  <c r="BK231" i="8"/>
  <c r="BK230" i="8"/>
  <c r="J230" i="8" s="1"/>
  <c r="J105" i="8" s="1"/>
  <c r="J231" i="8"/>
  <c r="BE231" i="8" s="1"/>
  <c r="BI227" i="8"/>
  <c r="BH227" i="8"/>
  <c r="BG227" i="8"/>
  <c r="BF227" i="8"/>
  <c r="T227" i="8"/>
  <c r="T226" i="8"/>
  <c r="R227" i="8"/>
  <c r="R226" i="8"/>
  <c r="P227" i="8"/>
  <c r="P226" i="8"/>
  <c r="BK227" i="8"/>
  <c r="BK226" i="8"/>
  <c r="J226" i="8" s="1"/>
  <c r="J104" i="8" s="1"/>
  <c r="J227" i="8"/>
  <c r="BE227" i="8" s="1"/>
  <c r="BI225" i="8"/>
  <c r="BH225" i="8"/>
  <c r="BG225" i="8"/>
  <c r="BF225" i="8"/>
  <c r="T225" i="8"/>
  <c r="R225" i="8"/>
  <c r="P225" i="8"/>
  <c r="BK225" i="8"/>
  <c r="J225" i="8"/>
  <c r="BE225" i="8"/>
  <c r="BI223" i="8"/>
  <c r="BH223" i="8"/>
  <c r="BG223" i="8"/>
  <c r="BF223" i="8"/>
  <c r="T223" i="8"/>
  <c r="R223" i="8"/>
  <c r="R213" i="8" s="1"/>
  <c r="P223" i="8"/>
  <c r="BK223" i="8"/>
  <c r="J223" i="8"/>
  <c r="BE223" i="8"/>
  <c r="BI220" i="8"/>
  <c r="BH220" i="8"/>
  <c r="BG220" i="8"/>
  <c r="BF220" i="8"/>
  <c r="T220" i="8"/>
  <c r="R220" i="8"/>
  <c r="P220" i="8"/>
  <c r="BK220" i="8"/>
  <c r="BK213" i="8" s="1"/>
  <c r="J213" i="8" s="1"/>
  <c r="J103" i="8" s="1"/>
  <c r="J220" i="8"/>
  <c r="BE220" i="8"/>
  <c r="BI214" i="8"/>
  <c r="BH214" i="8"/>
  <c r="BG214" i="8"/>
  <c r="BF214" i="8"/>
  <c r="T214" i="8"/>
  <c r="T213" i="8"/>
  <c r="R214" i="8"/>
  <c r="P214" i="8"/>
  <c r="P213" i="8"/>
  <c r="BK214" i="8"/>
  <c r="J214" i="8"/>
  <c r="BE214" i="8" s="1"/>
  <c r="BI212" i="8"/>
  <c r="BH212" i="8"/>
  <c r="BG212" i="8"/>
  <c r="BF212" i="8"/>
  <c r="T212" i="8"/>
  <c r="T211" i="8"/>
  <c r="R212" i="8"/>
  <c r="R211" i="8"/>
  <c r="P212" i="8"/>
  <c r="P211" i="8"/>
  <c r="BK212" i="8"/>
  <c r="BK211" i="8"/>
  <c r="J211" i="8" s="1"/>
  <c r="J102" i="8" s="1"/>
  <c r="J212" i="8"/>
  <c r="BE212" i="8" s="1"/>
  <c r="BI209" i="8"/>
  <c r="BH209" i="8"/>
  <c r="BG209" i="8"/>
  <c r="BF209" i="8"/>
  <c r="T209" i="8"/>
  <c r="T208" i="8"/>
  <c r="R209" i="8"/>
  <c r="R208" i="8"/>
  <c r="P209" i="8"/>
  <c r="P208" i="8"/>
  <c r="BK209" i="8"/>
  <c r="BK208" i="8"/>
  <c r="J208" i="8" s="1"/>
  <c r="J101" i="8" s="1"/>
  <c r="J209" i="8"/>
  <c r="BE209" i="8" s="1"/>
  <c r="BI207" i="8"/>
  <c r="BH207" i="8"/>
  <c r="BG207" i="8"/>
  <c r="BF207" i="8"/>
  <c r="T207" i="8"/>
  <c r="R207" i="8"/>
  <c r="P207" i="8"/>
  <c r="BK207" i="8"/>
  <c r="J207" i="8"/>
  <c r="BE207" i="8"/>
  <c r="BI205" i="8"/>
  <c r="BH205" i="8"/>
  <c r="BG205" i="8"/>
  <c r="BF205" i="8"/>
  <c r="T205" i="8"/>
  <c r="R205" i="8"/>
  <c r="P205" i="8"/>
  <c r="BK205" i="8"/>
  <c r="J205" i="8"/>
  <c r="BE205" i="8"/>
  <c r="BI203" i="8"/>
  <c r="BH203" i="8"/>
  <c r="BG203" i="8"/>
  <c r="BF203" i="8"/>
  <c r="T203" i="8"/>
  <c r="R203" i="8"/>
  <c r="P203" i="8"/>
  <c r="BK203" i="8"/>
  <c r="J203" i="8"/>
  <c r="BE203" i="8"/>
  <c r="BI199" i="8"/>
  <c r="BH199" i="8"/>
  <c r="BG199" i="8"/>
  <c r="BF199" i="8"/>
  <c r="T199" i="8"/>
  <c r="R199" i="8"/>
  <c r="P199" i="8"/>
  <c r="BK199" i="8"/>
  <c r="J199" i="8"/>
  <c r="BE199" i="8"/>
  <c r="BI196" i="8"/>
  <c r="BH196" i="8"/>
  <c r="BG196" i="8"/>
  <c r="BF196" i="8"/>
  <c r="T196" i="8"/>
  <c r="R196" i="8"/>
  <c r="P196" i="8"/>
  <c r="BK196" i="8"/>
  <c r="J196" i="8"/>
  <c r="BE196" i="8"/>
  <c r="BI195" i="8"/>
  <c r="BH195" i="8"/>
  <c r="BG195" i="8"/>
  <c r="BF195" i="8"/>
  <c r="T195" i="8"/>
  <c r="R195" i="8"/>
  <c r="P195" i="8"/>
  <c r="BK195" i="8"/>
  <c r="J195" i="8"/>
  <c r="BE195" i="8"/>
  <c r="BI193" i="8"/>
  <c r="BH193" i="8"/>
  <c r="BG193" i="8"/>
  <c r="BF193" i="8"/>
  <c r="T193" i="8"/>
  <c r="R193" i="8"/>
  <c r="P193" i="8"/>
  <c r="BK193" i="8"/>
  <c r="J193" i="8"/>
  <c r="BE193" i="8"/>
  <c r="BI191" i="8"/>
  <c r="BH191" i="8"/>
  <c r="BG191" i="8"/>
  <c r="BF191" i="8"/>
  <c r="T191" i="8"/>
  <c r="R191" i="8"/>
  <c r="P191" i="8"/>
  <c r="BK191" i="8"/>
  <c r="J191" i="8"/>
  <c r="BE191" i="8"/>
  <c r="BI185" i="8"/>
  <c r="BH185" i="8"/>
  <c r="BG185" i="8"/>
  <c r="BF185" i="8"/>
  <c r="T185" i="8"/>
  <c r="R185" i="8"/>
  <c r="P185" i="8"/>
  <c r="BK185" i="8"/>
  <c r="J185" i="8"/>
  <c r="BE185" i="8"/>
  <c r="BI183" i="8"/>
  <c r="BH183" i="8"/>
  <c r="BG183" i="8"/>
  <c r="BF183" i="8"/>
  <c r="T183" i="8"/>
  <c r="R183" i="8"/>
  <c r="P183" i="8"/>
  <c r="BK183" i="8"/>
  <c r="J183" i="8"/>
  <c r="BE183" i="8"/>
  <c r="BI174" i="8"/>
  <c r="BH174" i="8"/>
  <c r="BG174" i="8"/>
  <c r="BF174" i="8"/>
  <c r="T174" i="8"/>
  <c r="R174" i="8"/>
  <c r="P174" i="8"/>
  <c r="BK174" i="8"/>
  <c r="J174" i="8"/>
  <c r="BE174" i="8"/>
  <c r="BI172" i="8"/>
  <c r="BH172" i="8"/>
  <c r="BG172" i="8"/>
  <c r="BF172" i="8"/>
  <c r="T172" i="8"/>
  <c r="R172" i="8"/>
  <c r="P172" i="8"/>
  <c r="BK172" i="8"/>
  <c r="J172" i="8"/>
  <c r="BE172" i="8"/>
  <c r="BI170" i="8"/>
  <c r="BH170" i="8"/>
  <c r="BG170" i="8"/>
  <c r="BF170" i="8"/>
  <c r="T170" i="8"/>
  <c r="R170" i="8"/>
  <c r="P170" i="8"/>
  <c r="BK170" i="8"/>
  <c r="J170" i="8"/>
  <c r="BE170" i="8"/>
  <c r="BI168" i="8"/>
  <c r="BH168" i="8"/>
  <c r="BG168" i="8"/>
  <c r="BF168" i="8"/>
  <c r="T168" i="8"/>
  <c r="R168" i="8"/>
  <c r="P168" i="8"/>
  <c r="BK168" i="8"/>
  <c r="J168" i="8"/>
  <c r="BE168" i="8"/>
  <c r="BI163" i="8"/>
  <c r="BH163" i="8"/>
  <c r="BG163" i="8"/>
  <c r="BF163" i="8"/>
  <c r="T163" i="8"/>
  <c r="R163" i="8"/>
  <c r="P163" i="8"/>
  <c r="BK163" i="8"/>
  <c r="J163" i="8"/>
  <c r="BE163" i="8"/>
  <c r="BI162" i="8"/>
  <c r="BH162" i="8"/>
  <c r="BG162" i="8"/>
  <c r="BF162" i="8"/>
  <c r="T162" i="8"/>
  <c r="R162" i="8"/>
  <c r="P162" i="8"/>
  <c r="BK162" i="8"/>
  <c r="J162" i="8"/>
  <c r="BE162" i="8"/>
  <c r="BI159" i="8"/>
  <c r="BH159" i="8"/>
  <c r="BG159" i="8"/>
  <c r="BF159" i="8"/>
  <c r="T159" i="8"/>
  <c r="R159" i="8"/>
  <c r="P159" i="8"/>
  <c r="BK159" i="8"/>
  <c r="J159" i="8"/>
  <c r="BE159" i="8"/>
  <c r="BI157" i="8"/>
  <c r="BH157" i="8"/>
  <c r="BG157" i="8"/>
  <c r="BF157" i="8"/>
  <c r="T157" i="8"/>
  <c r="R157" i="8"/>
  <c r="P157" i="8"/>
  <c r="BK157" i="8"/>
  <c r="J157" i="8"/>
  <c r="BE157" i="8"/>
  <c r="BI155" i="8"/>
  <c r="BH155" i="8"/>
  <c r="BG155" i="8"/>
  <c r="BF155" i="8"/>
  <c r="T155" i="8"/>
  <c r="R155" i="8"/>
  <c r="P155" i="8"/>
  <c r="BK155" i="8"/>
  <c r="J155" i="8"/>
  <c r="BE155" i="8"/>
  <c r="BI153" i="8"/>
  <c r="BH153" i="8"/>
  <c r="BG153" i="8"/>
  <c r="BF153" i="8"/>
  <c r="T153" i="8"/>
  <c r="R153" i="8"/>
  <c r="P153" i="8"/>
  <c r="BK153" i="8"/>
  <c r="J153" i="8"/>
  <c r="BE153" i="8"/>
  <c r="BI151" i="8"/>
  <c r="BH151" i="8"/>
  <c r="BG151" i="8"/>
  <c r="BF151" i="8"/>
  <c r="T151" i="8"/>
  <c r="R151" i="8"/>
  <c r="R133" i="8" s="1"/>
  <c r="R132" i="8" s="1"/>
  <c r="R131" i="8" s="1"/>
  <c r="P151" i="8"/>
  <c r="BK151" i="8"/>
  <c r="J151" i="8"/>
  <c r="BE151" i="8"/>
  <c r="BI141" i="8"/>
  <c r="BH141" i="8"/>
  <c r="BG141" i="8"/>
  <c r="BF141" i="8"/>
  <c r="T141" i="8"/>
  <c r="R141" i="8"/>
  <c r="P141" i="8"/>
  <c r="BK141" i="8"/>
  <c r="J141" i="8"/>
  <c r="BE141" i="8"/>
  <c r="BI134" i="8"/>
  <c r="F39" i="8"/>
  <c r="BD102" i="1" s="1"/>
  <c r="BH134" i="8"/>
  <c r="BG134" i="8"/>
  <c r="F37" i="8"/>
  <c r="BB102" i="1" s="1"/>
  <c r="BF134" i="8"/>
  <c r="T134" i="8"/>
  <c r="T133" i="8"/>
  <c r="T132" i="8" s="1"/>
  <c r="T131" i="8" s="1"/>
  <c r="R134" i="8"/>
  <c r="P134" i="8"/>
  <c r="P133" i="8"/>
  <c r="P132" i="8" s="1"/>
  <c r="P131" i="8" s="1"/>
  <c r="AU102" i="1" s="1"/>
  <c r="BK134" i="8"/>
  <c r="J134" i="8"/>
  <c r="BE134" i="8" s="1"/>
  <c r="F35" i="8" s="1"/>
  <c r="AZ102" i="1" s="1"/>
  <c r="J128" i="8"/>
  <c r="J127" i="8"/>
  <c r="F127" i="8"/>
  <c r="F125" i="8"/>
  <c r="E123" i="8"/>
  <c r="J94" i="8"/>
  <c r="J93" i="8"/>
  <c r="F93" i="8"/>
  <c r="F91" i="8"/>
  <c r="E89" i="8"/>
  <c r="J20" i="8"/>
  <c r="E20" i="8"/>
  <c r="J19" i="8"/>
  <c r="J14" i="8"/>
  <c r="E7" i="8"/>
  <c r="E119" i="8"/>
  <c r="E85" i="8"/>
  <c r="J39" i="7"/>
  <c r="J38" i="7"/>
  <c r="AY101" i="1"/>
  <c r="J37" i="7"/>
  <c r="AX101" i="1"/>
  <c r="BI689" i="7"/>
  <c r="BH689" i="7"/>
  <c r="BG689" i="7"/>
  <c r="BF689" i="7"/>
  <c r="T689" i="7"/>
  <c r="R689" i="7"/>
  <c r="P689" i="7"/>
  <c r="BK689" i="7"/>
  <c r="J689" i="7"/>
  <c r="BE689" i="7"/>
  <c r="BI686" i="7"/>
  <c r="BH686" i="7"/>
  <c r="BG686" i="7"/>
  <c r="BF686" i="7"/>
  <c r="T686" i="7"/>
  <c r="T685" i="7"/>
  <c r="T684" i="7" s="1"/>
  <c r="R686" i="7"/>
  <c r="R685" i="7" s="1"/>
  <c r="R684" i="7" s="1"/>
  <c r="P686" i="7"/>
  <c r="P685" i="7"/>
  <c r="P684" i="7" s="1"/>
  <c r="BK686" i="7"/>
  <c r="BK685" i="7" s="1"/>
  <c r="BK684" i="7" s="1"/>
  <c r="J684" i="7" s="1"/>
  <c r="J109" i="7" s="1"/>
  <c r="J686" i="7"/>
  <c r="BE686" i="7"/>
  <c r="BI683" i="7"/>
  <c r="BH683" i="7"/>
  <c r="BG683" i="7"/>
  <c r="BF683" i="7"/>
  <c r="T683" i="7"/>
  <c r="T682" i="7"/>
  <c r="R683" i="7"/>
  <c r="R682" i="7"/>
  <c r="P683" i="7"/>
  <c r="P682" i="7"/>
  <c r="BK683" i="7"/>
  <c r="BK682" i="7"/>
  <c r="J682" i="7" s="1"/>
  <c r="J108" i="7" s="1"/>
  <c r="J683" i="7"/>
  <c r="BE683" i="7" s="1"/>
  <c r="BI681" i="7"/>
  <c r="BH681" i="7"/>
  <c r="BG681" i="7"/>
  <c r="BF681" i="7"/>
  <c r="T681" i="7"/>
  <c r="R681" i="7"/>
  <c r="P681" i="7"/>
  <c r="BK681" i="7"/>
  <c r="J681" i="7"/>
  <c r="BE681" i="7"/>
  <c r="BI679" i="7"/>
  <c r="BH679" i="7"/>
  <c r="BG679" i="7"/>
  <c r="BF679" i="7"/>
  <c r="T679" i="7"/>
  <c r="R679" i="7"/>
  <c r="P679" i="7"/>
  <c r="BK679" i="7"/>
  <c r="J679" i="7"/>
  <c r="BE679" i="7"/>
  <c r="BI678" i="7"/>
  <c r="BH678" i="7"/>
  <c r="BG678" i="7"/>
  <c r="BF678" i="7"/>
  <c r="T678" i="7"/>
  <c r="R678" i="7"/>
  <c r="P678" i="7"/>
  <c r="BK678" i="7"/>
  <c r="J678" i="7"/>
  <c r="BE678" i="7"/>
  <c r="BI677" i="7"/>
  <c r="BH677" i="7"/>
  <c r="BG677" i="7"/>
  <c r="BF677" i="7"/>
  <c r="T677" i="7"/>
  <c r="R677" i="7"/>
  <c r="P677" i="7"/>
  <c r="BK677" i="7"/>
  <c r="J677" i="7"/>
  <c r="BE677" i="7"/>
  <c r="BI675" i="7"/>
  <c r="BH675" i="7"/>
  <c r="BG675" i="7"/>
  <c r="BF675" i="7"/>
  <c r="T675" i="7"/>
  <c r="R675" i="7"/>
  <c r="P675" i="7"/>
  <c r="BK675" i="7"/>
  <c r="J675" i="7"/>
  <c r="BE675" i="7"/>
  <c r="BI674" i="7"/>
  <c r="BH674" i="7"/>
  <c r="BG674" i="7"/>
  <c r="BF674" i="7"/>
  <c r="T674" i="7"/>
  <c r="R674" i="7"/>
  <c r="P674" i="7"/>
  <c r="BK674" i="7"/>
  <c r="J674" i="7"/>
  <c r="BE674" i="7"/>
  <c r="BI673" i="7"/>
  <c r="BH673" i="7"/>
  <c r="BG673" i="7"/>
  <c r="BF673" i="7"/>
  <c r="T673" i="7"/>
  <c r="R673" i="7"/>
  <c r="P673" i="7"/>
  <c r="BK673" i="7"/>
  <c r="J673" i="7"/>
  <c r="BE673" i="7"/>
  <c r="BI671" i="7"/>
  <c r="BH671" i="7"/>
  <c r="BG671" i="7"/>
  <c r="BF671" i="7"/>
  <c r="T671" i="7"/>
  <c r="R671" i="7"/>
  <c r="P671" i="7"/>
  <c r="BK671" i="7"/>
  <c r="J671" i="7"/>
  <c r="BE671" i="7"/>
  <c r="BI669" i="7"/>
  <c r="BH669" i="7"/>
  <c r="BG669" i="7"/>
  <c r="BF669" i="7"/>
  <c r="T669" i="7"/>
  <c r="R669" i="7"/>
  <c r="R664" i="7" s="1"/>
  <c r="P669" i="7"/>
  <c r="BK669" i="7"/>
  <c r="J669" i="7"/>
  <c r="BE669" i="7"/>
  <c r="BI667" i="7"/>
  <c r="BH667" i="7"/>
  <c r="BG667" i="7"/>
  <c r="BF667" i="7"/>
  <c r="T667" i="7"/>
  <c r="R667" i="7"/>
  <c r="P667" i="7"/>
  <c r="BK667" i="7"/>
  <c r="BK664" i="7" s="1"/>
  <c r="J664" i="7" s="1"/>
  <c r="J107" i="7" s="1"/>
  <c r="J667" i="7"/>
  <c r="BE667" i="7"/>
  <c r="BI665" i="7"/>
  <c r="BH665" i="7"/>
  <c r="BG665" i="7"/>
  <c r="BF665" i="7"/>
  <c r="T665" i="7"/>
  <c r="T664" i="7"/>
  <c r="R665" i="7"/>
  <c r="P665" i="7"/>
  <c r="P664" i="7"/>
  <c r="BK665" i="7"/>
  <c r="J665" i="7"/>
  <c r="BE665" i="7" s="1"/>
  <c r="BI662" i="7"/>
  <c r="BH662" i="7"/>
  <c r="BG662" i="7"/>
  <c r="BF662" i="7"/>
  <c r="T662" i="7"/>
  <c r="R662" i="7"/>
  <c r="P662" i="7"/>
  <c r="BK662" i="7"/>
  <c r="J662" i="7"/>
  <c r="BE662" i="7"/>
  <c r="BI660" i="7"/>
  <c r="BH660" i="7"/>
  <c r="BG660" i="7"/>
  <c r="BF660" i="7"/>
  <c r="T660" i="7"/>
  <c r="R660" i="7"/>
  <c r="P660" i="7"/>
  <c r="BK660" i="7"/>
  <c r="J660" i="7"/>
  <c r="BE660" i="7"/>
  <c r="BI658" i="7"/>
  <c r="BH658" i="7"/>
  <c r="BG658" i="7"/>
  <c r="BF658" i="7"/>
  <c r="T658" i="7"/>
  <c r="R658" i="7"/>
  <c r="P658" i="7"/>
  <c r="BK658" i="7"/>
  <c r="J658" i="7"/>
  <c r="BE658" i="7"/>
  <c r="BI657" i="7"/>
  <c r="BH657" i="7"/>
  <c r="BG657" i="7"/>
  <c r="BF657" i="7"/>
  <c r="T657" i="7"/>
  <c r="R657" i="7"/>
  <c r="P657" i="7"/>
  <c r="BK657" i="7"/>
  <c r="J657" i="7"/>
  <c r="BE657" i="7"/>
  <c r="BI656" i="7"/>
  <c r="BH656" i="7"/>
  <c r="BG656" i="7"/>
  <c r="BF656" i="7"/>
  <c r="T656" i="7"/>
  <c r="R656" i="7"/>
  <c r="P656" i="7"/>
  <c r="BK656" i="7"/>
  <c r="J656" i="7"/>
  <c r="BE656" i="7"/>
  <c r="BI654" i="7"/>
  <c r="BH654" i="7"/>
  <c r="BG654" i="7"/>
  <c r="BF654" i="7"/>
  <c r="T654" i="7"/>
  <c r="R654" i="7"/>
  <c r="P654" i="7"/>
  <c r="BK654" i="7"/>
  <c r="J654" i="7"/>
  <c r="BE654" i="7"/>
  <c r="BI653" i="7"/>
  <c r="BH653" i="7"/>
  <c r="BG653" i="7"/>
  <c r="BF653" i="7"/>
  <c r="T653" i="7"/>
  <c r="R653" i="7"/>
  <c r="P653" i="7"/>
  <c r="BK653" i="7"/>
  <c r="J653" i="7"/>
  <c r="BE653" i="7"/>
  <c r="BI652" i="7"/>
  <c r="BH652" i="7"/>
  <c r="BG652" i="7"/>
  <c r="BF652" i="7"/>
  <c r="T652" i="7"/>
  <c r="R652" i="7"/>
  <c r="P652" i="7"/>
  <c r="BK652" i="7"/>
  <c r="J652" i="7"/>
  <c r="BE652" i="7"/>
  <c r="BI651" i="7"/>
  <c r="BH651" i="7"/>
  <c r="BG651" i="7"/>
  <c r="BF651" i="7"/>
  <c r="T651" i="7"/>
  <c r="R651" i="7"/>
  <c r="P651" i="7"/>
  <c r="BK651" i="7"/>
  <c r="J651" i="7"/>
  <c r="BE651" i="7"/>
  <c r="BI650" i="7"/>
  <c r="BH650" i="7"/>
  <c r="BG650" i="7"/>
  <c r="BF650" i="7"/>
  <c r="T650" i="7"/>
  <c r="R650" i="7"/>
  <c r="P650" i="7"/>
  <c r="BK650" i="7"/>
  <c r="J650" i="7"/>
  <c r="BE650" i="7"/>
  <c r="BI645" i="7"/>
  <c r="BH645" i="7"/>
  <c r="BG645" i="7"/>
  <c r="BF645" i="7"/>
  <c r="T645" i="7"/>
  <c r="R645" i="7"/>
  <c r="P645" i="7"/>
  <c r="BK645" i="7"/>
  <c r="J645" i="7"/>
  <c r="BE645" i="7"/>
  <c r="BI641" i="7"/>
  <c r="BH641" i="7"/>
  <c r="BG641" i="7"/>
  <c r="BF641" i="7"/>
  <c r="T641" i="7"/>
  <c r="R641" i="7"/>
  <c r="P641" i="7"/>
  <c r="BK641" i="7"/>
  <c r="J641" i="7"/>
  <c r="BE641" i="7"/>
  <c r="BI629" i="7"/>
  <c r="BH629" i="7"/>
  <c r="BG629" i="7"/>
  <c r="BF629" i="7"/>
  <c r="T629" i="7"/>
  <c r="R629" i="7"/>
  <c r="P629" i="7"/>
  <c r="BK629" i="7"/>
  <c r="J629" i="7"/>
  <c r="BE629" i="7"/>
  <c r="BI625" i="7"/>
  <c r="BH625" i="7"/>
  <c r="BG625" i="7"/>
  <c r="BF625" i="7"/>
  <c r="T625" i="7"/>
  <c r="R625" i="7"/>
  <c r="P625" i="7"/>
  <c r="BK625" i="7"/>
  <c r="J625" i="7"/>
  <c r="BE625" i="7"/>
  <c r="BI623" i="7"/>
  <c r="BH623" i="7"/>
  <c r="BG623" i="7"/>
  <c r="BF623" i="7"/>
  <c r="T623" i="7"/>
  <c r="R623" i="7"/>
  <c r="P623" i="7"/>
  <c r="BK623" i="7"/>
  <c r="J623" i="7"/>
  <c r="BE623" i="7"/>
  <c r="BI617" i="7"/>
  <c r="BH617" i="7"/>
  <c r="BG617" i="7"/>
  <c r="BF617" i="7"/>
  <c r="T617" i="7"/>
  <c r="R617" i="7"/>
  <c r="P617" i="7"/>
  <c r="BK617" i="7"/>
  <c r="J617" i="7"/>
  <c r="BE617" i="7"/>
  <c r="BI615" i="7"/>
  <c r="BH615" i="7"/>
  <c r="BG615" i="7"/>
  <c r="BF615" i="7"/>
  <c r="T615" i="7"/>
  <c r="R615" i="7"/>
  <c r="P615" i="7"/>
  <c r="BK615" i="7"/>
  <c r="J615" i="7"/>
  <c r="BE615" i="7"/>
  <c r="BI613" i="7"/>
  <c r="BH613" i="7"/>
  <c r="BG613" i="7"/>
  <c r="BF613" i="7"/>
  <c r="T613" i="7"/>
  <c r="R613" i="7"/>
  <c r="P613" i="7"/>
  <c r="BK613" i="7"/>
  <c r="J613" i="7"/>
  <c r="BE613" i="7"/>
  <c r="BI611" i="7"/>
  <c r="BH611" i="7"/>
  <c r="BG611" i="7"/>
  <c r="BF611" i="7"/>
  <c r="T611" i="7"/>
  <c r="R611" i="7"/>
  <c r="P611" i="7"/>
  <c r="BK611" i="7"/>
  <c r="J611" i="7"/>
  <c r="BE611" i="7"/>
  <c r="BI609" i="7"/>
  <c r="BH609" i="7"/>
  <c r="BG609" i="7"/>
  <c r="BF609" i="7"/>
  <c r="T609" i="7"/>
  <c r="R609" i="7"/>
  <c r="P609" i="7"/>
  <c r="BK609" i="7"/>
  <c r="J609" i="7"/>
  <c r="BE609" i="7"/>
  <c r="BI607" i="7"/>
  <c r="BH607" i="7"/>
  <c r="BG607" i="7"/>
  <c r="BF607" i="7"/>
  <c r="T607" i="7"/>
  <c r="R607" i="7"/>
  <c r="P607" i="7"/>
  <c r="BK607" i="7"/>
  <c r="J607" i="7"/>
  <c r="BE607" i="7"/>
  <c r="BI601" i="7"/>
  <c r="BH601" i="7"/>
  <c r="BG601" i="7"/>
  <c r="BF601" i="7"/>
  <c r="T601" i="7"/>
  <c r="R601" i="7"/>
  <c r="P601" i="7"/>
  <c r="BK601" i="7"/>
  <c r="J601" i="7"/>
  <c r="BE601" i="7"/>
  <c r="BI599" i="7"/>
  <c r="BH599" i="7"/>
  <c r="BG599" i="7"/>
  <c r="BF599" i="7"/>
  <c r="T599" i="7"/>
  <c r="R599" i="7"/>
  <c r="P599" i="7"/>
  <c r="BK599" i="7"/>
  <c r="J599" i="7"/>
  <c r="BE599" i="7"/>
  <c r="BI594" i="7"/>
  <c r="BH594" i="7"/>
  <c r="BG594" i="7"/>
  <c r="BF594" i="7"/>
  <c r="T594" i="7"/>
  <c r="R594" i="7"/>
  <c r="P594" i="7"/>
  <c r="BK594" i="7"/>
  <c r="J594" i="7"/>
  <c r="BE594" i="7"/>
  <c r="BI592" i="7"/>
  <c r="BH592" i="7"/>
  <c r="BG592" i="7"/>
  <c r="BF592" i="7"/>
  <c r="T592" i="7"/>
  <c r="R592" i="7"/>
  <c r="P592" i="7"/>
  <c r="BK592" i="7"/>
  <c r="J592" i="7"/>
  <c r="BE592" i="7"/>
  <c r="BI585" i="7"/>
  <c r="BH585" i="7"/>
  <c r="BG585" i="7"/>
  <c r="BF585" i="7"/>
  <c r="T585" i="7"/>
  <c r="R585" i="7"/>
  <c r="P585" i="7"/>
  <c r="BK585" i="7"/>
  <c r="J585" i="7"/>
  <c r="BE585" i="7"/>
  <c r="BI583" i="7"/>
  <c r="BH583" i="7"/>
  <c r="BG583" i="7"/>
  <c r="BF583" i="7"/>
  <c r="T583" i="7"/>
  <c r="R583" i="7"/>
  <c r="P583" i="7"/>
  <c r="BK583" i="7"/>
  <c r="J583" i="7"/>
  <c r="BE583" i="7"/>
  <c r="BI580" i="7"/>
  <c r="BH580" i="7"/>
  <c r="BG580" i="7"/>
  <c r="BF580" i="7"/>
  <c r="T580" i="7"/>
  <c r="R580" i="7"/>
  <c r="P580" i="7"/>
  <c r="BK580" i="7"/>
  <c r="J580" i="7"/>
  <c r="BE580" i="7"/>
  <c r="BI578" i="7"/>
  <c r="BH578" i="7"/>
  <c r="BG578" i="7"/>
  <c r="BF578" i="7"/>
  <c r="T578" i="7"/>
  <c r="R578" i="7"/>
  <c r="P578" i="7"/>
  <c r="BK578" i="7"/>
  <c r="J578" i="7"/>
  <c r="BE578" i="7"/>
  <c r="BI574" i="7"/>
  <c r="BH574" i="7"/>
  <c r="BG574" i="7"/>
  <c r="BF574" i="7"/>
  <c r="T574" i="7"/>
  <c r="T573" i="7"/>
  <c r="R574" i="7"/>
  <c r="R573" i="7"/>
  <c r="P574" i="7"/>
  <c r="P573" i="7"/>
  <c r="BK574" i="7"/>
  <c r="BK573" i="7"/>
  <c r="J573" i="7" s="1"/>
  <c r="J106" i="7" s="1"/>
  <c r="J574" i="7"/>
  <c r="BE574" i="7"/>
  <c r="BI570" i="7"/>
  <c r="BH570" i="7"/>
  <c r="BG570" i="7"/>
  <c r="BF570" i="7"/>
  <c r="T570" i="7"/>
  <c r="T569" i="7" s="1"/>
  <c r="R570" i="7"/>
  <c r="R569" i="7" s="1"/>
  <c r="P570" i="7"/>
  <c r="P569" i="7" s="1"/>
  <c r="BK570" i="7"/>
  <c r="BK569" i="7" s="1"/>
  <c r="J569" i="7" s="1"/>
  <c r="J105" i="7" s="1"/>
  <c r="J570" i="7"/>
  <c r="BE570" i="7"/>
  <c r="BI566" i="7"/>
  <c r="BH566" i="7"/>
  <c r="BG566" i="7"/>
  <c r="BF566" i="7"/>
  <c r="T566" i="7"/>
  <c r="R566" i="7"/>
  <c r="P566" i="7"/>
  <c r="BK566" i="7"/>
  <c r="J566" i="7"/>
  <c r="BE566" i="7" s="1"/>
  <c r="BI564" i="7"/>
  <c r="BH564" i="7"/>
  <c r="BG564" i="7"/>
  <c r="BF564" i="7"/>
  <c r="T564" i="7"/>
  <c r="R564" i="7"/>
  <c r="P564" i="7"/>
  <c r="BK564" i="7"/>
  <c r="J564" i="7"/>
  <c r="BE564" i="7" s="1"/>
  <c r="BI562" i="7"/>
  <c r="BH562" i="7"/>
  <c r="BG562" i="7"/>
  <c r="BF562" i="7"/>
  <c r="T562" i="7"/>
  <c r="R562" i="7"/>
  <c r="P562" i="7"/>
  <c r="BK562" i="7"/>
  <c r="J562" i="7"/>
  <c r="BE562" i="7" s="1"/>
  <c r="BI560" i="7"/>
  <c r="BH560" i="7"/>
  <c r="BG560" i="7"/>
  <c r="BF560" i="7"/>
  <c r="T560" i="7"/>
  <c r="R560" i="7"/>
  <c r="P560" i="7"/>
  <c r="BK560" i="7"/>
  <c r="J560" i="7"/>
  <c r="BE560" i="7" s="1"/>
  <c r="BI558" i="7"/>
  <c r="BH558" i="7"/>
  <c r="BG558" i="7"/>
  <c r="BF558" i="7"/>
  <c r="T558" i="7"/>
  <c r="R558" i="7"/>
  <c r="P558" i="7"/>
  <c r="BK558" i="7"/>
  <c r="J558" i="7"/>
  <c r="BE558" i="7" s="1"/>
  <c r="BI556" i="7"/>
  <c r="BH556" i="7"/>
  <c r="BG556" i="7"/>
  <c r="BF556" i="7"/>
  <c r="T556" i="7"/>
  <c r="R556" i="7"/>
  <c r="P556" i="7"/>
  <c r="BK556" i="7"/>
  <c r="J556" i="7"/>
  <c r="BE556" i="7" s="1"/>
  <c r="BI554" i="7"/>
  <c r="BH554" i="7"/>
  <c r="BG554" i="7"/>
  <c r="BF554" i="7"/>
  <c r="T554" i="7"/>
  <c r="R554" i="7"/>
  <c r="P554" i="7"/>
  <c r="BK554" i="7"/>
  <c r="J554" i="7"/>
  <c r="BE554" i="7" s="1"/>
  <c r="BI553" i="7"/>
  <c r="BH553" i="7"/>
  <c r="BG553" i="7"/>
  <c r="BF553" i="7"/>
  <c r="T553" i="7"/>
  <c r="R553" i="7"/>
  <c r="P553" i="7"/>
  <c r="BK553" i="7"/>
  <c r="J553" i="7"/>
  <c r="BE553" i="7" s="1"/>
  <c r="BI548" i="7"/>
  <c r="BH548" i="7"/>
  <c r="BG548" i="7"/>
  <c r="BF548" i="7"/>
  <c r="T548" i="7"/>
  <c r="R548" i="7"/>
  <c r="P548" i="7"/>
  <c r="BK548" i="7"/>
  <c r="J548" i="7"/>
  <c r="BE548" i="7" s="1"/>
  <c r="BI546" i="7"/>
  <c r="BH546" i="7"/>
  <c r="BG546" i="7"/>
  <c r="BF546" i="7"/>
  <c r="T546" i="7"/>
  <c r="R546" i="7"/>
  <c r="P546" i="7"/>
  <c r="BK546" i="7"/>
  <c r="J546" i="7"/>
  <c r="BE546" i="7" s="1"/>
  <c r="BI544" i="7"/>
  <c r="BH544" i="7"/>
  <c r="BG544" i="7"/>
  <c r="BF544" i="7"/>
  <c r="T544" i="7"/>
  <c r="T543" i="7" s="1"/>
  <c r="R544" i="7"/>
  <c r="R543" i="7" s="1"/>
  <c r="P544" i="7"/>
  <c r="P543" i="7" s="1"/>
  <c r="BK544" i="7"/>
  <c r="BK543" i="7" s="1"/>
  <c r="J543" i="7" s="1"/>
  <c r="J104" i="7" s="1"/>
  <c r="J544" i="7"/>
  <c r="BE544" i="7"/>
  <c r="BI542" i="7"/>
  <c r="BH542" i="7"/>
  <c r="BG542" i="7"/>
  <c r="BF542" i="7"/>
  <c r="T542" i="7"/>
  <c r="R542" i="7"/>
  <c r="P542" i="7"/>
  <c r="BK542" i="7"/>
  <c r="J542" i="7"/>
  <c r="BE542" i="7" s="1"/>
  <c r="BI540" i="7"/>
  <c r="BH540" i="7"/>
  <c r="BG540" i="7"/>
  <c r="BF540" i="7"/>
  <c r="T540" i="7"/>
  <c r="R540" i="7"/>
  <c r="P540" i="7"/>
  <c r="BK540" i="7"/>
  <c r="J540" i="7"/>
  <c r="BE540" i="7" s="1"/>
  <c r="BI536" i="7"/>
  <c r="BH536" i="7"/>
  <c r="BG536" i="7"/>
  <c r="BF536" i="7"/>
  <c r="T536" i="7"/>
  <c r="R536" i="7"/>
  <c r="P536" i="7"/>
  <c r="BK536" i="7"/>
  <c r="J536" i="7"/>
  <c r="BE536" i="7" s="1"/>
  <c r="BI524" i="7"/>
  <c r="BH524" i="7"/>
  <c r="BG524" i="7"/>
  <c r="BF524" i="7"/>
  <c r="T524" i="7"/>
  <c r="T523" i="7" s="1"/>
  <c r="R524" i="7"/>
  <c r="R523" i="7" s="1"/>
  <c r="P524" i="7"/>
  <c r="P523" i="7" s="1"/>
  <c r="BK524" i="7"/>
  <c r="BK523" i="7" s="1"/>
  <c r="J523" i="7" s="1"/>
  <c r="J103" i="7" s="1"/>
  <c r="J524" i="7"/>
  <c r="BE524" i="7"/>
  <c r="BI522" i="7"/>
  <c r="BH522" i="7"/>
  <c r="BG522" i="7"/>
  <c r="BF522" i="7"/>
  <c r="T522" i="7"/>
  <c r="R522" i="7"/>
  <c r="P522" i="7"/>
  <c r="BK522" i="7"/>
  <c r="J522" i="7"/>
  <c r="BE522" i="7" s="1"/>
  <c r="BI521" i="7"/>
  <c r="BH521" i="7"/>
  <c r="BG521" i="7"/>
  <c r="BF521" i="7"/>
  <c r="T521" i="7"/>
  <c r="T520" i="7" s="1"/>
  <c r="R521" i="7"/>
  <c r="R520" i="7" s="1"/>
  <c r="P521" i="7"/>
  <c r="P520" i="7" s="1"/>
  <c r="BK521" i="7"/>
  <c r="BK520" i="7" s="1"/>
  <c r="J520" i="7" s="1"/>
  <c r="J102" i="7" s="1"/>
  <c r="J521" i="7"/>
  <c r="BE521" i="7"/>
  <c r="BI516" i="7"/>
  <c r="BH516" i="7"/>
  <c r="BG516" i="7"/>
  <c r="BF516" i="7"/>
  <c r="T516" i="7"/>
  <c r="T515" i="7" s="1"/>
  <c r="R516" i="7"/>
  <c r="R515" i="7" s="1"/>
  <c r="P516" i="7"/>
  <c r="P515" i="7" s="1"/>
  <c r="BK516" i="7"/>
  <c r="BK515" i="7" s="1"/>
  <c r="J515" i="7" s="1"/>
  <c r="J101" i="7" s="1"/>
  <c r="J516" i="7"/>
  <c r="BE516" i="7"/>
  <c r="BI513" i="7"/>
  <c r="BH513" i="7"/>
  <c r="BG513" i="7"/>
  <c r="BF513" i="7"/>
  <c r="T513" i="7"/>
  <c r="R513" i="7"/>
  <c r="P513" i="7"/>
  <c r="BK513" i="7"/>
  <c r="J513" i="7"/>
  <c r="BE513" i="7" s="1"/>
  <c r="BI509" i="7"/>
  <c r="BH509" i="7"/>
  <c r="BG509" i="7"/>
  <c r="BF509" i="7"/>
  <c r="T509" i="7"/>
  <c r="R509" i="7"/>
  <c r="P509" i="7"/>
  <c r="BK509" i="7"/>
  <c r="J509" i="7"/>
  <c r="BE509" i="7" s="1"/>
  <c r="BI507" i="7"/>
  <c r="BH507" i="7"/>
  <c r="BG507" i="7"/>
  <c r="BF507" i="7"/>
  <c r="T507" i="7"/>
  <c r="R507" i="7"/>
  <c r="P507" i="7"/>
  <c r="BK507" i="7"/>
  <c r="J507" i="7"/>
  <c r="BE507" i="7" s="1"/>
  <c r="BI505" i="7"/>
  <c r="BH505" i="7"/>
  <c r="BG505" i="7"/>
  <c r="BF505" i="7"/>
  <c r="T505" i="7"/>
  <c r="R505" i="7"/>
  <c r="P505" i="7"/>
  <c r="BK505" i="7"/>
  <c r="J505" i="7"/>
  <c r="BE505" i="7" s="1"/>
  <c r="BI504" i="7"/>
  <c r="BH504" i="7"/>
  <c r="BG504" i="7"/>
  <c r="BF504" i="7"/>
  <c r="T504" i="7"/>
  <c r="R504" i="7"/>
  <c r="P504" i="7"/>
  <c r="BK504" i="7"/>
  <c r="J504" i="7"/>
  <c r="BE504" i="7" s="1"/>
  <c r="BI502" i="7"/>
  <c r="BH502" i="7"/>
  <c r="BG502" i="7"/>
  <c r="BF502" i="7"/>
  <c r="T502" i="7"/>
  <c r="R502" i="7"/>
  <c r="P502" i="7"/>
  <c r="BK502" i="7"/>
  <c r="J502" i="7"/>
  <c r="BE502" i="7" s="1"/>
  <c r="BI500" i="7"/>
  <c r="BH500" i="7"/>
  <c r="BG500" i="7"/>
  <c r="BF500" i="7"/>
  <c r="T500" i="7"/>
  <c r="R500" i="7"/>
  <c r="P500" i="7"/>
  <c r="BK500" i="7"/>
  <c r="J500" i="7"/>
  <c r="BE500" i="7" s="1"/>
  <c r="BI486" i="7"/>
  <c r="BH486" i="7"/>
  <c r="BG486" i="7"/>
  <c r="BF486" i="7"/>
  <c r="T486" i="7"/>
  <c r="R486" i="7"/>
  <c r="P486" i="7"/>
  <c r="BK486" i="7"/>
  <c r="J486" i="7"/>
  <c r="BE486" i="7" s="1"/>
  <c r="BI485" i="7"/>
  <c r="BH485" i="7"/>
  <c r="BG485" i="7"/>
  <c r="BF485" i="7"/>
  <c r="T485" i="7"/>
  <c r="R485" i="7"/>
  <c r="P485" i="7"/>
  <c r="BK485" i="7"/>
  <c r="J485" i="7"/>
  <c r="BE485" i="7" s="1"/>
  <c r="BI483" i="7"/>
  <c r="BH483" i="7"/>
  <c r="BG483" i="7"/>
  <c r="BF483" i="7"/>
  <c r="T483" i="7"/>
  <c r="R483" i="7"/>
  <c r="P483" i="7"/>
  <c r="BK483" i="7"/>
  <c r="J483" i="7"/>
  <c r="BE483" i="7" s="1"/>
  <c r="BI444" i="7"/>
  <c r="BH444" i="7"/>
  <c r="BG444" i="7"/>
  <c r="BF444" i="7"/>
  <c r="T444" i="7"/>
  <c r="R444" i="7"/>
  <c r="P444" i="7"/>
  <c r="BK444" i="7"/>
  <c r="J444" i="7"/>
  <c r="BE444" i="7" s="1"/>
  <c r="BI442" i="7"/>
  <c r="BH442" i="7"/>
  <c r="BG442" i="7"/>
  <c r="BF442" i="7"/>
  <c r="T442" i="7"/>
  <c r="R442" i="7"/>
  <c r="P442" i="7"/>
  <c r="BK442" i="7"/>
  <c r="J442" i="7"/>
  <c r="BE442" i="7" s="1"/>
  <c r="BI418" i="7"/>
  <c r="BH418" i="7"/>
  <c r="BG418" i="7"/>
  <c r="BF418" i="7"/>
  <c r="T418" i="7"/>
  <c r="R418" i="7"/>
  <c r="P418" i="7"/>
  <c r="BK418" i="7"/>
  <c r="J418" i="7"/>
  <c r="BE418" i="7" s="1"/>
  <c r="BI416" i="7"/>
  <c r="BH416" i="7"/>
  <c r="BG416" i="7"/>
  <c r="BF416" i="7"/>
  <c r="T416" i="7"/>
  <c r="R416" i="7"/>
  <c r="P416" i="7"/>
  <c r="BK416" i="7"/>
  <c r="J416" i="7"/>
  <c r="BE416" i="7" s="1"/>
  <c r="BI414" i="7"/>
  <c r="BH414" i="7"/>
  <c r="BG414" i="7"/>
  <c r="BF414" i="7"/>
  <c r="T414" i="7"/>
  <c r="R414" i="7"/>
  <c r="P414" i="7"/>
  <c r="BK414" i="7"/>
  <c r="J414" i="7"/>
  <c r="BE414" i="7" s="1"/>
  <c r="BI412" i="7"/>
  <c r="BH412" i="7"/>
  <c r="BG412" i="7"/>
  <c r="BF412" i="7"/>
  <c r="T412" i="7"/>
  <c r="R412" i="7"/>
  <c r="P412" i="7"/>
  <c r="BK412" i="7"/>
  <c r="J412" i="7"/>
  <c r="BE412" i="7" s="1"/>
  <c r="BI407" i="7"/>
  <c r="BH407" i="7"/>
  <c r="BG407" i="7"/>
  <c r="BF407" i="7"/>
  <c r="T407" i="7"/>
  <c r="R407" i="7"/>
  <c r="P407" i="7"/>
  <c r="BK407" i="7"/>
  <c r="J407" i="7"/>
  <c r="BE407" i="7" s="1"/>
  <c r="BI405" i="7"/>
  <c r="BH405" i="7"/>
  <c r="BG405" i="7"/>
  <c r="BF405" i="7"/>
  <c r="T405" i="7"/>
  <c r="R405" i="7"/>
  <c r="P405" i="7"/>
  <c r="BK405" i="7"/>
  <c r="J405" i="7"/>
  <c r="BE405" i="7" s="1"/>
  <c r="BI398" i="7"/>
  <c r="BH398" i="7"/>
  <c r="BG398" i="7"/>
  <c r="BF398" i="7"/>
  <c r="T398" i="7"/>
  <c r="R398" i="7"/>
  <c r="P398" i="7"/>
  <c r="BK398" i="7"/>
  <c r="J398" i="7"/>
  <c r="BE398" i="7" s="1"/>
  <c r="BI397" i="7"/>
  <c r="BH397" i="7"/>
  <c r="BG397" i="7"/>
  <c r="BF397" i="7"/>
  <c r="T397" i="7"/>
  <c r="R397" i="7"/>
  <c r="P397" i="7"/>
  <c r="BK397" i="7"/>
  <c r="J397" i="7"/>
  <c r="BE397" i="7" s="1"/>
  <c r="BI348" i="7"/>
  <c r="BH348" i="7"/>
  <c r="BG348" i="7"/>
  <c r="BF348" i="7"/>
  <c r="T348" i="7"/>
  <c r="R348" i="7"/>
  <c r="P348" i="7"/>
  <c r="BK348" i="7"/>
  <c r="J348" i="7"/>
  <c r="BE348" i="7" s="1"/>
  <c r="BI346" i="7"/>
  <c r="BH346" i="7"/>
  <c r="BG346" i="7"/>
  <c r="BF346" i="7"/>
  <c r="T346" i="7"/>
  <c r="R346" i="7"/>
  <c r="P346" i="7"/>
  <c r="BK346" i="7"/>
  <c r="J346" i="7"/>
  <c r="BE346" i="7" s="1"/>
  <c r="BI344" i="7"/>
  <c r="BH344" i="7"/>
  <c r="BG344" i="7"/>
  <c r="BF344" i="7"/>
  <c r="T344" i="7"/>
  <c r="R344" i="7"/>
  <c r="P344" i="7"/>
  <c r="BK344" i="7"/>
  <c r="J344" i="7"/>
  <c r="BE344" i="7" s="1"/>
  <c r="BI342" i="7"/>
  <c r="BH342" i="7"/>
  <c r="BG342" i="7"/>
  <c r="BF342" i="7"/>
  <c r="T342" i="7"/>
  <c r="R342" i="7"/>
  <c r="P342" i="7"/>
  <c r="BK342" i="7"/>
  <c r="J342" i="7"/>
  <c r="BE342" i="7" s="1"/>
  <c r="BI340" i="7"/>
  <c r="BH340" i="7"/>
  <c r="BG340" i="7"/>
  <c r="BF340" i="7"/>
  <c r="T340" i="7"/>
  <c r="R340" i="7"/>
  <c r="P340" i="7"/>
  <c r="BK340" i="7"/>
  <c r="J340" i="7"/>
  <c r="BE340" i="7" s="1"/>
  <c r="BI338" i="7"/>
  <c r="BH338" i="7"/>
  <c r="BG338" i="7"/>
  <c r="BF338" i="7"/>
  <c r="T338" i="7"/>
  <c r="R338" i="7"/>
  <c r="P338" i="7"/>
  <c r="BK338" i="7"/>
  <c r="J338" i="7"/>
  <c r="BE338" i="7" s="1"/>
  <c r="BI288" i="7"/>
  <c r="BH288" i="7"/>
  <c r="BG288" i="7"/>
  <c r="BF288" i="7"/>
  <c r="T288" i="7"/>
  <c r="R288" i="7"/>
  <c r="P288" i="7"/>
  <c r="BK288" i="7"/>
  <c r="J288" i="7"/>
  <c r="BE288" i="7" s="1"/>
  <c r="BI267" i="7"/>
  <c r="BH267" i="7"/>
  <c r="BG267" i="7"/>
  <c r="BF267" i="7"/>
  <c r="T267" i="7"/>
  <c r="R267" i="7"/>
  <c r="P267" i="7"/>
  <c r="BK267" i="7"/>
  <c r="J267" i="7"/>
  <c r="BE267" i="7" s="1"/>
  <c r="BI265" i="7"/>
  <c r="BH265" i="7"/>
  <c r="BG265" i="7"/>
  <c r="BF265" i="7"/>
  <c r="T265" i="7"/>
  <c r="R265" i="7"/>
  <c r="P265" i="7"/>
  <c r="BK265" i="7"/>
  <c r="J265" i="7"/>
  <c r="BE265" i="7" s="1"/>
  <c r="BI263" i="7"/>
  <c r="BH263" i="7"/>
  <c r="BG263" i="7"/>
  <c r="BF263" i="7"/>
  <c r="T263" i="7"/>
  <c r="R263" i="7"/>
  <c r="P263" i="7"/>
  <c r="BK263" i="7"/>
  <c r="J263" i="7"/>
  <c r="BE263" i="7" s="1"/>
  <c r="BI261" i="7"/>
  <c r="BH261" i="7"/>
  <c r="BG261" i="7"/>
  <c r="BF261" i="7"/>
  <c r="T261" i="7"/>
  <c r="R261" i="7"/>
  <c r="P261" i="7"/>
  <c r="BK261" i="7"/>
  <c r="J261" i="7"/>
  <c r="BE261" i="7" s="1"/>
  <c r="BI259" i="7"/>
  <c r="BH259" i="7"/>
  <c r="BG259" i="7"/>
  <c r="BF259" i="7"/>
  <c r="T259" i="7"/>
  <c r="R259" i="7"/>
  <c r="P259" i="7"/>
  <c r="BK259" i="7"/>
  <c r="J259" i="7"/>
  <c r="BE259" i="7" s="1"/>
  <c r="BI257" i="7"/>
  <c r="BH257" i="7"/>
  <c r="BG257" i="7"/>
  <c r="BF257" i="7"/>
  <c r="T257" i="7"/>
  <c r="R257" i="7"/>
  <c r="P257" i="7"/>
  <c r="BK257" i="7"/>
  <c r="J257" i="7"/>
  <c r="BE257" i="7" s="1"/>
  <c r="BI255" i="7"/>
  <c r="BH255" i="7"/>
  <c r="BG255" i="7"/>
  <c r="BF255" i="7"/>
  <c r="T255" i="7"/>
  <c r="R255" i="7"/>
  <c r="P255" i="7"/>
  <c r="BK255" i="7"/>
  <c r="J255" i="7"/>
  <c r="BE255" i="7" s="1"/>
  <c r="BI253" i="7"/>
  <c r="BH253" i="7"/>
  <c r="BG253" i="7"/>
  <c r="BF253" i="7"/>
  <c r="T253" i="7"/>
  <c r="R253" i="7"/>
  <c r="P253" i="7"/>
  <c r="BK253" i="7"/>
  <c r="J253" i="7"/>
  <c r="BE253" i="7" s="1"/>
  <c r="BI251" i="7"/>
  <c r="BH251" i="7"/>
  <c r="BG251" i="7"/>
  <c r="BF251" i="7"/>
  <c r="T251" i="7"/>
  <c r="R251" i="7"/>
  <c r="P251" i="7"/>
  <c r="BK251" i="7"/>
  <c r="J251" i="7"/>
  <c r="BE251" i="7" s="1"/>
  <c r="BI249" i="7"/>
  <c r="BH249" i="7"/>
  <c r="BG249" i="7"/>
  <c r="BF249" i="7"/>
  <c r="T249" i="7"/>
  <c r="R249" i="7"/>
  <c r="P249" i="7"/>
  <c r="BK249" i="7"/>
  <c r="J249" i="7"/>
  <c r="BE249" i="7" s="1"/>
  <c r="BI242" i="7"/>
  <c r="BH242" i="7"/>
  <c r="BG242" i="7"/>
  <c r="BF242" i="7"/>
  <c r="T242" i="7"/>
  <c r="R242" i="7"/>
  <c r="P242" i="7"/>
  <c r="BK242" i="7"/>
  <c r="J242" i="7"/>
  <c r="BE242" i="7" s="1"/>
  <c r="BI233" i="7"/>
  <c r="BH233" i="7"/>
  <c r="BG233" i="7"/>
  <c r="BF233" i="7"/>
  <c r="T233" i="7"/>
  <c r="R233" i="7"/>
  <c r="P233" i="7"/>
  <c r="BK233" i="7"/>
  <c r="J233" i="7"/>
  <c r="BE233" i="7" s="1"/>
  <c r="BI224" i="7"/>
  <c r="BH224" i="7"/>
  <c r="BG224" i="7"/>
  <c r="BF224" i="7"/>
  <c r="T224" i="7"/>
  <c r="R224" i="7"/>
  <c r="P224" i="7"/>
  <c r="BK224" i="7"/>
  <c r="J224" i="7"/>
  <c r="BE224" i="7" s="1"/>
  <c r="BI220" i="7"/>
  <c r="BH220" i="7"/>
  <c r="BG220" i="7"/>
  <c r="BF220" i="7"/>
  <c r="T220" i="7"/>
  <c r="R220" i="7"/>
  <c r="P220" i="7"/>
  <c r="BK220" i="7"/>
  <c r="J220" i="7"/>
  <c r="BE220" i="7" s="1"/>
  <c r="BI189" i="7"/>
  <c r="BH189" i="7"/>
  <c r="BG189" i="7"/>
  <c r="BF189" i="7"/>
  <c r="T189" i="7"/>
  <c r="R189" i="7"/>
  <c r="P189" i="7"/>
  <c r="BK189" i="7"/>
  <c r="J189" i="7"/>
  <c r="BE189" i="7" s="1"/>
  <c r="BI188" i="7"/>
  <c r="BH188" i="7"/>
  <c r="BG188" i="7"/>
  <c r="BF188" i="7"/>
  <c r="T188" i="7"/>
  <c r="R188" i="7"/>
  <c r="P188" i="7"/>
  <c r="BK188" i="7"/>
  <c r="J188" i="7"/>
  <c r="BE188" i="7" s="1"/>
  <c r="BI186" i="7"/>
  <c r="BH186" i="7"/>
  <c r="BG186" i="7"/>
  <c r="BF186" i="7"/>
  <c r="T186" i="7"/>
  <c r="R186" i="7"/>
  <c r="P186" i="7"/>
  <c r="BK186" i="7"/>
  <c r="J186" i="7"/>
  <c r="BE186" i="7" s="1"/>
  <c r="BI185" i="7"/>
  <c r="BH185" i="7"/>
  <c r="BG185" i="7"/>
  <c r="BF185" i="7"/>
  <c r="T185" i="7"/>
  <c r="R185" i="7"/>
  <c r="P185" i="7"/>
  <c r="BK185" i="7"/>
  <c r="J185" i="7"/>
  <c r="BE185" i="7" s="1"/>
  <c r="BI177" i="7"/>
  <c r="BH177" i="7"/>
  <c r="BG177" i="7"/>
  <c r="BF177" i="7"/>
  <c r="T177" i="7"/>
  <c r="R177" i="7"/>
  <c r="P177" i="7"/>
  <c r="BK177" i="7"/>
  <c r="J177" i="7"/>
  <c r="BE177" i="7" s="1"/>
  <c r="BI168" i="7"/>
  <c r="BH168" i="7"/>
  <c r="BG168" i="7"/>
  <c r="BF168" i="7"/>
  <c r="T168" i="7"/>
  <c r="R168" i="7"/>
  <c r="P168" i="7"/>
  <c r="BK168" i="7"/>
  <c r="J168" i="7"/>
  <c r="BE168" i="7" s="1"/>
  <c r="BI167" i="7"/>
  <c r="BH167" i="7"/>
  <c r="BG167" i="7"/>
  <c r="BF167" i="7"/>
  <c r="T167" i="7"/>
  <c r="R167" i="7"/>
  <c r="P167" i="7"/>
  <c r="BK167" i="7"/>
  <c r="J167" i="7"/>
  <c r="BE167" i="7" s="1"/>
  <c r="BI165" i="7"/>
  <c r="BH165" i="7"/>
  <c r="BG165" i="7"/>
  <c r="BF165" i="7"/>
  <c r="T165" i="7"/>
  <c r="R165" i="7"/>
  <c r="P165" i="7"/>
  <c r="BK165" i="7"/>
  <c r="J165" i="7"/>
  <c r="BE165" i="7" s="1"/>
  <c r="BI164" i="7"/>
  <c r="BH164" i="7"/>
  <c r="BG164" i="7"/>
  <c r="BF164" i="7"/>
  <c r="T164" i="7"/>
  <c r="R164" i="7"/>
  <c r="P164" i="7"/>
  <c r="BK164" i="7"/>
  <c r="J164" i="7"/>
  <c r="BE164" i="7" s="1"/>
  <c r="BI162" i="7"/>
  <c r="BH162" i="7"/>
  <c r="BG162" i="7"/>
  <c r="BF162" i="7"/>
  <c r="T162" i="7"/>
  <c r="R162" i="7"/>
  <c r="P162" i="7"/>
  <c r="BK162" i="7"/>
  <c r="J162" i="7"/>
  <c r="BE162" i="7" s="1"/>
  <c r="BI157" i="7"/>
  <c r="BH157" i="7"/>
  <c r="BG157" i="7"/>
  <c r="BF157" i="7"/>
  <c r="T157" i="7"/>
  <c r="R157" i="7"/>
  <c r="P157" i="7"/>
  <c r="BK157" i="7"/>
  <c r="J157" i="7"/>
  <c r="BE157" i="7" s="1"/>
  <c r="BI152" i="7"/>
  <c r="BH152" i="7"/>
  <c r="BG152" i="7"/>
  <c r="BF152" i="7"/>
  <c r="T152" i="7"/>
  <c r="R152" i="7"/>
  <c r="P152" i="7"/>
  <c r="BK152" i="7"/>
  <c r="J152" i="7"/>
  <c r="BE152" i="7" s="1"/>
  <c r="BI150" i="7"/>
  <c r="BH150" i="7"/>
  <c r="BG150" i="7"/>
  <c r="BF150" i="7"/>
  <c r="T150" i="7"/>
  <c r="R150" i="7"/>
  <c r="P150" i="7"/>
  <c r="BK150" i="7"/>
  <c r="J150" i="7"/>
  <c r="BE150" i="7" s="1"/>
  <c r="BI148" i="7"/>
  <c r="BH148" i="7"/>
  <c r="BG148" i="7"/>
  <c r="BF148" i="7"/>
  <c r="T148" i="7"/>
  <c r="R148" i="7"/>
  <c r="P148" i="7"/>
  <c r="BK148" i="7"/>
  <c r="J148" i="7"/>
  <c r="BE148" i="7" s="1"/>
  <c r="BI146" i="7"/>
  <c r="BH146" i="7"/>
  <c r="BG146" i="7"/>
  <c r="BF146" i="7"/>
  <c r="T146" i="7"/>
  <c r="R146" i="7"/>
  <c r="P146" i="7"/>
  <c r="BK146" i="7"/>
  <c r="J146" i="7"/>
  <c r="BE146" i="7" s="1"/>
  <c r="BI144" i="7"/>
  <c r="BH144" i="7"/>
  <c r="BG144" i="7"/>
  <c r="BF144" i="7"/>
  <c r="T144" i="7"/>
  <c r="R144" i="7"/>
  <c r="P144" i="7"/>
  <c r="BK144" i="7"/>
  <c r="J144" i="7"/>
  <c r="BE144" i="7" s="1"/>
  <c r="BI135" i="7"/>
  <c r="F39" i="7" s="1"/>
  <c r="BD101" i="1" s="1"/>
  <c r="BH135" i="7"/>
  <c r="F38" i="7"/>
  <c r="BC101" i="1" s="1"/>
  <c r="BG135" i="7"/>
  <c r="F37" i="7" s="1"/>
  <c r="BB101" i="1" s="1"/>
  <c r="BF135" i="7"/>
  <c r="J36" i="7"/>
  <c r="AW101" i="1" s="1"/>
  <c r="F36" i="7"/>
  <c r="BA101" i="1" s="1"/>
  <c r="T135" i="7"/>
  <c r="T134" i="7" s="1"/>
  <c r="T133" i="7" s="1"/>
  <c r="T132" i="7" s="1"/>
  <c r="R135" i="7"/>
  <c r="R134" i="7" s="1"/>
  <c r="R133" i="7" s="1"/>
  <c r="R132" i="7" s="1"/>
  <c r="P135" i="7"/>
  <c r="P134" i="7" s="1"/>
  <c r="P133" i="7" s="1"/>
  <c r="P132" i="7" s="1"/>
  <c r="AU101" i="1" s="1"/>
  <c r="BK135" i="7"/>
  <c r="BK134" i="7"/>
  <c r="J134" i="7" s="1"/>
  <c r="J100" i="7" s="1"/>
  <c r="J135" i="7"/>
  <c r="BE135" i="7"/>
  <c r="F35" i="7" s="1"/>
  <c r="AZ101" i="1" s="1"/>
  <c r="J129" i="7"/>
  <c r="J128" i="7"/>
  <c r="F128" i="7"/>
  <c r="F126" i="7"/>
  <c r="E124" i="7"/>
  <c r="J94" i="7"/>
  <c r="J93" i="7"/>
  <c r="F93" i="7"/>
  <c r="F91" i="7"/>
  <c r="E89" i="7"/>
  <c r="J20" i="7"/>
  <c r="E20" i="7"/>
  <c r="F94" i="7" s="1"/>
  <c r="F129" i="7"/>
  <c r="J19" i="7"/>
  <c r="J14" i="7"/>
  <c r="J91" i="7" s="1"/>
  <c r="J126" i="7"/>
  <c r="E7" i="7"/>
  <c r="E120" i="7" s="1"/>
  <c r="J39" i="6"/>
  <c r="J38" i="6"/>
  <c r="AY100" i="1" s="1"/>
  <c r="J37" i="6"/>
  <c r="AX100" i="1" s="1"/>
  <c r="BI355" i="6"/>
  <c r="BH355" i="6"/>
  <c r="BG355" i="6"/>
  <c r="BF355" i="6"/>
  <c r="T355" i="6"/>
  <c r="R355" i="6"/>
  <c r="P355" i="6"/>
  <c r="BK355" i="6"/>
  <c r="J355" i="6"/>
  <c r="BE355" i="6" s="1"/>
  <c r="BI349" i="6"/>
  <c r="BH349" i="6"/>
  <c r="BG349" i="6"/>
  <c r="BF349" i="6"/>
  <c r="T349" i="6"/>
  <c r="R349" i="6"/>
  <c r="P349" i="6"/>
  <c r="BK349" i="6"/>
  <c r="J349" i="6"/>
  <c r="BE349" i="6" s="1"/>
  <c r="BI345" i="6"/>
  <c r="BH345" i="6"/>
  <c r="BG345" i="6"/>
  <c r="BF345" i="6"/>
  <c r="T345" i="6"/>
  <c r="R345" i="6"/>
  <c r="P345" i="6"/>
  <c r="BK345" i="6"/>
  <c r="J345" i="6"/>
  <c r="BE345" i="6" s="1"/>
  <c r="BI338" i="6"/>
  <c r="BH338" i="6"/>
  <c r="BG338" i="6"/>
  <c r="BF338" i="6"/>
  <c r="T338" i="6"/>
  <c r="R338" i="6"/>
  <c r="P338" i="6"/>
  <c r="BK338" i="6"/>
  <c r="J338" i="6"/>
  <c r="BE338" i="6" s="1"/>
  <c r="BI331" i="6"/>
  <c r="BH331" i="6"/>
  <c r="BG331" i="6"/>
  <c r="BF331" i="6"/>
  <c r="T331" i="6"/>
  <c r="R331" i="6"/>
  <c r="P331" i="6"/>
  <c r="BK331" i="6"/>
  <c r="J331" i="6"/>
  <c r="BE331" i="6" s="1"/>
  <c r="BI325" i="6"/>
  <c r="BH325" i="6"/>
  <c r="BG325" i="6"/>
  <c r="BF325" i="6"/>
  <c r="T325" i="6"/>
  <c r="R325" i="6"/>
  <c r="P325" i="6"/>
  <c r="BK325" i="6"/>
  <c r="J325" i="6"/>
  <c r="BE325" i="6" s="1"/>
  <c r="BI321" i="6"/>
  <c r="BH321" i="6"/>
  <c r="BG321" i="6"/>
  <c r="BF321" i="6"/>
  <c r="T321" i="6"/>
  <c r="R321" i="6"/>
  <c r="P321" i="6"/>
  <c r="BK321" i="6"/>
  <c r="J321" i="6"/>
  <c r="BE321" i="6" s="1"/>
  <c r="BI317" i="6"/>
  <c r="BH317" i="6"/>
  <c r="BG317" i="6"/>
  <c r="BF317" i="6"/>
  <c r="T317" i="6"/>
  <c r="R317" i="6"/>
  <c r="P317" i="6"/>
  <c r="BK317" i="6"/>
  <c r="J317" i="6"/>
  <c r="BE317" i="6" s="1"/>
  <c r="BI312" i="6"/>
  <c r="BH312" i="6"/>
  <c r="BG312" i="6"/>
  <c r="BF312" i="6"/>
  <c r="T312" i="6"/>
  <c r="R312" i="6"/>
  <c r="P312" i="6"/>
  <c r="BK312" i="6"/>
  <c r="J312" i="6"/>
  <c r="BE312" i="6" s="1"/>
  <c r="BI310" i="6"/>
  <c r="BH310" i="6"/>
  <c r="BG310" i="6"/>
  <c r="BF310" i="6"/>
  <c r="T310" i="6"/>
  <c r="R310" i="6"/>
  <c r="P310" i="6"/>
  <c r="BK310" i="6"/>
  <c r="J310" i="6"/>
  <c r="BE310" i="6" s="1"/>
  <c r="BI305" i="6"/>
  <c r="BH305" i="6"/>
  <c r="BG305" i="6"/>
  <c r="BF305" i="6"/>
  <c r="T305" i="6"/>
  <c r="R305" i="6"/>
  <c r="P305" i="6"/>
  <c r="BK305" i="6"/>
  <c r="J305" i="6"/>
  <c r="BE305" i="6" s="1"/>
  <c r="BI303" i="6"/>
  <c r="BH303" i="6"/>
  <c r="BG303" i="6"/>
  <c r="BF303" i="6"/>
  <c r="T303" i="6"/>
  <c r="R303" i="6"/>
  <c r="P303" i="6"/>
  <c r="BK303" i="6"/>
  <c r="J303" i="6"/>
  <c r="BE303" i="6" s="1"/>
  <c r="BI299" i="6"/>
  <c r="BH299" i="6"/>
  <c r="BG299" i="6"/>
  <c r="BF299" i="6"/>
  <c r="T299" i="6"/>
  <c r="R299" i="6"/>
  <c r="P299" i="6"/>
  <c r="BK299" i="6"/>
  <c r="J299" i="6"/>
  <c r="BE299" i="6" s="1"/>
  <c r="BI295" i="6"/>
  <c r="BH295" i="6"/>
  <c r="BG295" i="6"/>
  <c r="BF295" i="6"/>
  <c r="T295" i="6"/>
  <c r="T294" i="6" s="1"/>
  <c r="T293" i="6" s="1"/>
  <c r="R295" i="6"/>
  <c r="R294" i="6"/>
  <c r="R293" i="6" s="1"/>
  <c r="P295" i="6"/>
  <c r="P294" i="6" s="1"/>
  <c r="P293" i="6" s="1"/>
  <c r="BK295" i="6"/>
  <c r="BK294" i="6"/>
  <c r="J294" i="6" s="1"/>
  <c r="J105" i="6" s="1"/>
  <c r="J295" i="6"/>
  <c r="BE295" i="6" s="1"/>
  <c r="BI292" i="6"/>
  <c r="BH292" i="6"/>
  <c r="BG292" i="6"/>
  <c r="BF292" i="6"/>
  <c r="T292" i="6"/>
  <c r="T291" i="6" s="1"/>
  <c r="R292" i="6"/>
  <c r="R291" i="6" s="1"/>
  <c r="P292" i="6"/>
  <c r="P291" i="6" s="1"/>
  <c r="BK292" i="6"/>
  <c r="BK291" i="6" s="1"/>
  <c r="J291" i="6" s="1"/>
  <c r="J103" i="6" s="1"/>
  <c r="J292" i="6"/>
  <c r="BE292" i="6"/>
  <c r="BI289" i="6"/>
  <c r="BH289" i="6"/>
  <c r="BG289" i="6"/>
  <c r="BF289" i="6"/>
  <c r="T289" i="6"/>
  <c r="R289" i="6"/>
  <c r="P289" i="6"/>
  <c r="BK289" i="6"/>
  <c r="J289" i="6"/>
  <c r="BE289" i="6" s="1"/>
  <c r="BI287" i="6"/>
  <c r="BH287" i="6"/>
  <c r="BG287" i="6"/>
  <c r="BF287" i="6"/>
  <c r="T287" i="6"/>
  <c r="R287" i="6"/>
  <c r="P287" i="6"/>
  <c r="BK287" i="6"/>
  <c r="J287" i="6"/>
  <c r="BE287" i="6" s="1"/>
  <c r="BI285" i="6"/>
  <c r="BH285" i="6"/>
  <c r="BG285" i="6"/>
  <c r="BF285" i="6"/>
  <c r="T285" i="6"/>
  <c r="R285" i="6"/>
  <c r="P285" i="6"/>
  <c r="BK285" i="6"/>
  <c r="J285" i="6"/>
  <c r="BE285" i="6" s="1"/>
  <c r="BI282" i="6"/>
  <c r="BH282" i="6"/>
  <c r="BG282" i="6"/>
  <c r="BF282" i="6"/>
  <c r="T282" i="6"/>
  <c r="R282" i="6"/>
  <c r="P282" i="6"/>
  <c r="BK282" i="6"/>
  <c r="J282" i="6"/>
  <c r="BE282" i="6" s="1"/>
  <c r="BI277" i="6"/>
  <c r="BH277" i="6"/>
  <c r="BG277" i="6"/>
  <c r="BF277" i="6"/>
  <c r="T277" i="6"/>
  <c r="R277" i="6"/>
  <c r="P277" i="6"/>
  <c r="BK277" i="6"/>
  <c r="J277" i="6"/>
  <c r="BE277" i="6" s="1"/>
  <c r="BI276" i="6"/>
  <c r="BH276" i="6"/>
  <c r="BG276" i="6"/>
  <c r="BF276" i="6"/>
  <c r="T276" i="6"/>
  <c r="R276" i="6"/>
  <c r="P276" i="6"/>
  <c r="BK276" i="6"/>
  <c r="J276" i="6"/>
  <c r="BE276" i="6" s="1"/>
  <c r="BI274" i="6"/>
  <c r="BH274" i="6"/>
  <c r="BG274" i="6"/>
  <c r="BF274" i="6"/>
  <c r="T274" i="6"/>
  <c r="R274" i="6"/>
  <c r="P274" i="6"/>
  <c r="BK274" i="6"/>
  <c r="J274" i="6"/>
  <c r="BE274" i="6" s="1"/>
  <c r="BI270" i="6"/>
  <c r="BH270" i="6"/>
  <c r="BG270" i="6"/>
  <c r="BF270" i="6"/>
  <c r="T270" i="6"/>
  <c r="T269" i="6" s="1"/>
  <c r="R270" i="6"/>
  <c r="R269" i="6" s="1"/>
  <c r="P270" i="6"/>
  <c r="P269" i="6" s="1"/>
  <c r="BK270" i="6"/>
  <c r="BK269" i="6" s="1"/>
  <c r="J269" i="6"/>
  <c r="J102" i="6" s="1"/>
  <c r="J270" i="6"/>
  <c r="BE270" i="6"/>
  <c r="BI268" i="6"/>
  <c r="BH268" i="6"/>
  <c r="BG268" i="6"/>
  <c r="BF268" i="6"/>
  <c r="T268" i="6"/>
  <c r="R268" i="6"/>
  <c r="P268" i="6"/>
  <c r="BK268" i="6"/>
  <c r="J268" i="6"/>
  <c r="BE268" i="6" s="1"/>
  <c r="BI266" i="6"/>
  <c r="BH266" i="6"/>
  <c r="BG266" i="6"/>
  <c r="BF266" i="6"/>
  <c r="T266" i="6"/>
  <c r="R266" i="6"/>
  <c r="P266" i="6"/>
  <c r="BK266" i="6"/>
  <c r="J266" i="6"/>
  <c r="BE266" i="6" s="1"/>
  <c r="BI256" i="6"/>
  <c r="BH256" i="6"/>
  <c r="BG256" i="6"/>
  <c r="BF256" i="6"/>
  <c r="T256" i="6"/>
  <c r="T255" i="6" s="1"/>
  <c r="R256" i="6"/>
  <c r="R255" i="6" s="1"/>
  <c r="P256" i="6"/>
  <c r="BK256" i="6"/>
  <c r="BK255" i="6" s="1"/>
  <c r="J255" i="6" s="1"/>
  <c r="J101" i="6" s="1"/>
  <c r="J256" i="6"/>
  <c r="BE256" i="6" s="1"/>
  <c r="BI254" i="6"/>
  <c r="BH254" i="6"/>
  <c r="BG254" i="6"/>
  <c r="BF254" i="6"/>
  <c r="T254" i="6"/>
  <c r="R254" i="6"/>
  <c r="P254" i="6"/>
  <c r="BK254" i="6"/>
  <c r="J254" i="6"/>
  <c r="BE254" i="6"/>
  <c r="BI252" i="6"/>
  <c r="BH252" i="6"/>
  <c r="BG252" i="6"/>
  <c r="BF252" i="6"/>
  <c r="T252" i="6"/>
  <c r="R252" i="6"/>
  <c r="P252" i="6"/>
  <c r="BK252" i="6"/>
  <c r="J252" i="6"/>
  <c r="BE252" i="6"/>
  <c r="BI250" i="6"/>
  <c r="BH250" i="6"/>
  <c r="BG250" i="6"/>
  <c r="BF250" i="6"/>
  <c r="T250" i="6"/>
  <c r="R250" i="6"/>
  <c r="P250" i="6"/>
  <c r="BK250" i="6"/>
  <c r="J250" i="6"/>
  <c r="BE250" i="6"/>
  <c r="BI244" i="6"/>
  <c r="BH244" i="6"/>
  <c r="BG244" i="6"/>
  <c r="BF244" i="6"/>
  <c r="T244" i="6"/>
  <c r="R244" i="6"/>
  <c r="P244" i="6"/>
  <c r="BK244" i="6"/>
  <c r="J244" i="6"/>
  <c r="BE244" i="6"/>
  <c r="BI242" i="6"/>
  <c r="BH242" i="6"/>
  <c r="BG242" i="6"/>
  <c r="BF242" i="6"/>
  <c r="T242" i="6"/>
  <c r="R242" i="6"/>
  <c r="P242" i="6"/>
  <c r="BK242" i="6"/>
  <c r="J242" i="6"/>
  <c r="BE242" i="6"/>
  <c r="BI240" i="6"/>
  <c r="BH240" i="6"/>
  <c r="BG240" i="6"/>
  <c r="BF240" i="6"/>
  <c r="T240" i="6"/>
  <c r="R240" i="6"/>
  <c r="P240" i="6"/>
  <c r="BK240" i="6"/>
  <c r="J240" i="6"/>
  <c r="BE240" i="6"/>
  <c r="BI236" i="6"/>
  <c r="BH236" i="6"/>
  <c r="BG236" i="6"/>
  <c r="BF236" i="6"/>
  <c r="T236" i="6"/>
  <c r="R236" i="6"/>
  <c r="P236" i="6"/>
  <c r="BK236" i="6"/>
  <c r="J236" i="6"/>
  <c r="BE236" i="6"/>
  <c r="BI233" i="6"/>
  <c r="BH233" i="6"/>
  <c r="BG233" i="6"/>
  <c r="BF233" i="6"/>
  <c r="T233" i="6"/>
  <c r="R233" i="6"/>
  <c r="P233" i="6"/>
  <c r="BK233" i="6"/>
  <c r="J233" i="6"/>
  <c r="BE233" i="6"/>
  <c r="BI230" i="6"/>
  <c r="BH230" i="6"/>
  <c r="BG230" i="6"/>
  <c r="BF230" i="6"/>
  <c r="T230" i="6"/>
  <c r="R230" i="6"/>
  <c r="P230" i="6"/>
  <c r="BK230" i="6"/>
  <c r="J230" i="6"/>
  <c r="BE230" i="6"/>
  <c r="BI228" i="6"/>
  <c r="BH228" i="6"/>
  <c r="BG228" i="6"/>
  <c r="BF228" i="6"/>
  <c r="T228" i="6"/>
  <c r="R228" i="6"/>
  <c r="P228" i="6"/>
  <c r="BK228" i="6"/>
  <c r="J228" i="6"/>
  <c r="BE228" i="6"/>
  <c r="BI219" i="6"/>
  <c r="BH219" i="6"/>
  <c r="BG219" i="6"/>
  <c r="BF219" i="6"/>
  <c r="T219" i="6"/>
  <c r="R219" i="6"/>
  <c r="P219" i="6"/>
  <c r="BK219" i="6"/>
  <c r="J219" i="6"/>
  <c r="BE219" i="6"/>
  <c r="BI218" i="6"/>
  <c r="BH218" i="6"/>
  <c r="BG218" i="6"/>
  <c r="BF218" i="6"/>
  <c r="T218" i="6"/>
  <c r="R218" i="6"/>
  <c r="P218" i="6"/>
  <c r="BK218" i="6"/>
  <c r="J218" i="6"/>
  <c r="BE218" i="6"/>
  <c r="BI216" i="6"/>
  <c r="BH216" i="6"/>
  <c r="BG216" i="6"/>
  <c r="BF216" i="6"/>
  <c r="T216" i="6"/>
  <c r="R216" i="6"/>
  <c r="P216" i="6"/>
  <c r="BK216" i="6"/>
  <c r="J216" i="6"/>
  <c r="BE216" i="6"/>
  <c r="BI214" i="6"/>
  <c r="BH214" i="6"/>
  <c r="BG214" i="6"/>
  <c r="BF214" i="6"/>
  <c r="T214" i="6"/>
  <c r="R214" i="6"/>
  <c r="P214" i="6"/>
  <c r="BK214" i="6"/>
  <c r="J214" i="6"/>
  <c r="BE214" i="6"/>
  <c r="BI204" i="6"/>
  <c r="BH204" i="6"/>
  <c r="BG204" i="6"/>
  <c r="BF204" i="6"/>
  <c r="T204" i="6"/>
  <c r="R204" i="6"/>
  <c r="P204" i="6"/>
  <c r="BK204" i="6"/>
  <c r="J204" i="6"/>
  <c r="BE204" i="6"/>
  <c r="BI202" i="6"/>
  <c r="BH202" i="6"/>
  <c r="BG202" i="6"/>
  <c r="BF202" i="6"/>
  <c r="T202" i="6"/>
  <c r="R202" i="6"/>
  <c r="P202" i="6"/>
  <c r="BK202" i="6"/>
  <c r="J202" i="6"/>
  <c r="BE202" i="6"/>
  <c r="BI198" i="6"/>
  <c r="BH198" i="6"/>
  <c r="BG198" i="6"/>
  <c r="BF198" i="6"/>
  <c r="T198" i="6"/>
  <c r="R198" i="6"/>
  <c r="P198" i="6"/>
  <c r="BK198" i="6"/>
  <c r="J198" i="6"/>
  <c r="BE198" i="6"/>
  <c r="BI196" i="6"/>
  <c r="BH196" i="6"/>
  <c r="BG196" i="6"/>
  <c r="BF196" i="6"/>
  <c r="T196" i="6"/>
  <c r="R196" i="6"/>
  <c r="P196" i="6"/>
  <c r="BK196" i="6"/>
  <c r="J196" i="6"/>
  <c r="BE196" i="6"/>
  <c r="BI187" i="6"/>
  <c r="BH187" i="6"/>
  <c r="BG187" i="6"/>
  <c r="BF187" i="6"/>
  <c r="T187" i="6"/>
  <c r="R187" i="6"/>
  <c r="P187" i="6"/>
  <c r="BK187" i="6"/>
  <c r="J187" i="6"/>
  <c r="BE187" i="6"/>
  <c r="BI184" i="6"/>
  <c r="BH184" i="6"/>
  <c r="BG184" i="6"/>
  <c r="BF184" i="6"/>
  <c r="T184" i="6"/>
  <c r="R184" i="6"/>
  <c r="P184" i="6"/>
  <c r="BK184" i="6"/>
  <c r="J184" i="6"/>
  <c r="BE184" i="6"/>
  <c r="BI179" i="6"/>
  <c r="BH179" i="6"/>
  <c r="BG179" i="6"/>
  <c r="BF179" i="6"/>
  <c r="T179" i="6"/>
  <c r="R179" i="6"/>
  <c r="P179" i="6"/>
  <c r="BK179" i="6"/>
  <c r="J179" i="6"/>
  <c r="BE179" i="6"/>
  <c r="BI176" i="6"/>
  <c r="BH176" i="6"/>
  <c r="BG176" i="6"/>
  <c r="BF176" i="6"/>
  <c r="T176" i="6"/>
  <c r="R176" i="6"/>
  <c r="P176" i="6"/>
  <c r="BK176" i="6"/>
  <c r="J176" i="6"/>
  <c r="BE176" i="6"/>
  <c r="BI168" i="6"/>
  <c r="BH168" i="6"/>
  <c r="BG168" i="6"/>
  <c r="BF168" i="6"/>
  <c r="T168" i="6"/>
  <c r="R168" i="6"/>
  <c r="P168" i="6"/>
  <c r="BK168" i="6"/>
  <c r="J168" i="6"/>
  <c r="BE168" i="6"/>
  <c r="BI167" i="6"/>
  <c r="BH167" i="6"/>
  <c r="BG167" i="6"/>
  <c r="BF167" i="6"/>
  <c r="T167" i="6"/>
  <c r="R167" i="6"/>
  <c r="P167" i="6"/>
  <c r="BK167" i="6"/>
  <c r="J167" i="6"/>
  <c r="BE167" i="6"/>
  <c r="BI165" i="6"/>
  <c r="BH165" i="6"/>
  <c r="BG165" i="6"/>
  <c r="BF165" i="6"/>
  <c r="T165" i="6"/>
  <c r="R165" i="6"/>
  <c r="P165" i="6"/>
  <c r="BK165" i="6"/>
  <c r="J165" i="6"/>
  <c r="BE165" i="6"/>
  <c r="BI164" i="6"/>
  <c r="BH164" i="6"/>
  <c r="BG164" i="6"/>
  <c r="BF164" i="6"/>
  <c r="T164" i="6"/>
  <c r="R164" i="6"/>
  <c r="P164" i="6"/>
  <c r="BK164" i="6"/>
  <c r="J164" i="6"/>
  <c r="BE164" i="6"/>
  <c r="BI159" i="6"/>
  <c r="BH159" i="6"/>
  <c r="BG159" i="6"/>
  <c r="BF159" i="6"/>
  <c r="T159" i="6"/>
  <c r="R159" i="6"/>
  <c r="P159" i="6"/>
  <c r="BK159" i="6"/>
  <c r="J159" i="6"/>
  <c r="BE159" i="6"/>
  <c r="BI155" i="6"/>
  <c r="BH155" i="6"/>
  <c r="BG155" i="6"/>
  <c r="BF155" i="6"/>
  <c r="T155" i="6"/>
  <c r="R155" i="6"/>
  <c r="P155" i="6"/>
  <c r="BK155" i="6"/>
  <c r="J155" i="6"/>
  <c r="BE155" i="6"/>
  <c r="BI153" i="6"/>
  <c r="BH153" i="6"/>
  <c r="BG153" i="6"/>
  <c r="BF153" i="6"/>
  <c r="T153" i="6"/>
  <c r="R153" i="6"/>
  <c r="P153" i="6"/>
  <c r="BK153" i="6"/>
  <c r="J153" i="6"/>
  <c r="BE153" i="6"/>
  <c r="BI151" i="6"/>
  <c r="BH151" i="6"/>
  <c r="BG151" i="6"/>
  <c r="BF151" i="6"/>
  <c r="T151" i="6"/>
  <c r="R151" i="6"/>
  <c r="P151" i="6"/>
  <c r="BK151" i="6"/>
  <c r="J151" i="6"/>
  <c r="BE151" i="6"/>
  <c r="BI149" i="6"/>
  <c r="BH149" i="6"/>
  <c r="BG149" i="6"/>
  <c r="BF149" i="6"/>
  <c r="T149" i="6"/>
  <c r="R149" i="6"/>
  <c r="P149" i="6"/>
  <c r="BK149" i="6"/>
  <c r="J149" i="6"/>
  <c r="BE149" i="6"/>
  <c r="BI147" i="6"/>
  <c r="BH147" i="6"/>
  <c r="BG147" i="6"/>
  <c r="BF147" i="6"/>
  <c r="T147" i="6"/>
  <c r="R147" i="6"/>
  <c r="P147" i="6"/>
  <c r="BK147" i="6"/>
  <c r="J147" i="6"/>
  <c r="BE147" i="6"/>
  <c r="BI138" i="6"/>
  <c r="BH138" i="6"/>
  <c r="BG138" i="6"/>
  <c r="BF138" i="6"/>
  <c r="T138" i="6"/>
  <c r="R138" i="6"/>
  <c r="P138" i="6"/>
  <c r="BK138" i="6"/>
  <c r="J138" i="6"/>
  <c r="BE138" i="6"/>
  <c r="BI130" i="6"/>
  <c r="F39" i="6"/>
  <c r="BD100" i="1" s="1"/>
  <c r="BH130" i="6"/>
  <c r="F38" i="6" s="1"/>
  <c r="BC100" i="1" s="1"/>
  <c r="BG130" i="6"/>
  <c r="F37" i="6"/>
  <c r="BB100" i="1" s="1"/>
  <c r="BF130" i="6"/>
  <c r="J36" i="6" s="1"/>
  <c r="AW100" i="1" s="1"/>
  <c r="T130" i="6"/>
  <c r="T129" i="6"/>
  <c r="T128" i="6" s="1"/>
  <c r="T127" i="6" s="1"/>
  <c r="R130" i="6"/>
  <c r="R129" i="6"/>
  <c r="R128" i="6" s="1"/>
  <c r="R127" i="6" s="1"/>
  <c r="P130" i="6"/>
  <c r="P129" i="6"/>
  <c r="BK130" i="6"/>
  <c r="BK129" i="6" s="1"/>
  <c r="J130" i="6"/>
  <c r="BE130" i="6" s="1"/>
  <c r="J124" i="6"/>
  <c r="J123" i="6"/>
  <c r="F123" i="6"/>
  <c r="F121" i="6"/>
  <c r="E119" i="6"/>
  <c r="J94" i="6"/>
  <c r="J93" i="6"/>
  <c r="F93" i="6"/>
  <c r="F91" i="6"/>
  <c r="E89" i="6"/>
  <c r="J20" i="6"/>
  <c r="E20" i="6"/>
  <c r="F124" i="6" s="1"/>
  <c r="F94" i="6"/>
  <c r="J19" i="6"/>
  <c r="J14" i="6"/>
  <c r="J121" i="6" s="1"/>
  <c r="J91" i="6"/>
  <c r="E7" i="6"/>
  <c r="E115" i="6"/>
  <c r="E85" i="6"/>
  <c r="J39" i="5"/>
  <c r="J38" i="5"/>
  <c r="AY99" i="1"/>
  <c r="J37" i="5"/>
  <c r="AX99" i="1"/>
  <c r="BI360" i="5"/>
  <c r="BH360" i="5"/>
  <c r="BG360" i="5"/>
  <c r="BF360" i="5"/>
  <c r="T360" i="5"/>
  <c r="T359" i="5"/>
  <c r="R360" i="5"/>
  <c r="R359" i="5"/>
  <c r="P360" i="5"/>
  <c r="P359" i="5"/>
  <c r="BK360" i="5"/>
  <c r="BK359" i="5"/>
  <c r="J359" i="5" s="1"/>
  <c r="J107" i="5" s="1"/>
  <c r="J360" i="5"/>
  <c r="BE360" i="5" s="1"/>
  <c r="BI356" i="5"/>
  <c r="BH356" i="5"/>
  <c r="BG356" i="5"/>
  <c r="BF356" i="5"/>
  <c r="T356" i="5"/>
  <c r="R356" i="5"/>
  <c r="P356" i="5"/>
  <c r="BK356" i="5"/>
  <c r="J356" i="5"/>
  <c r="BE356" i="5"/>
  <c r="BI354" i="5"/>
  <c r="BH354" i="5"/>
  <c r="BG354" i="5"/>
  <c r="BF354" i="5"/>
  <c r="T354" i="5"/>
  <c r="R354" i="5"/>
  <c r="P354" i="5"/>
  <c r="BK354" i="5"/>
  <c r="J354" i="5"/>
  <c r="BE354" i="5"/>
  <c r="BI350" i="5"/>
  <c r="BH350" i="5"/>
  <c r="BG350" i="5"/>
  <c r="BF350" i="5"/>
  <c r="T350" i="5"/>
  <c r="T349" i="5"/>
  <c r="R350" i="5"/>
  <c r="R349" i="5"/>
  <c r="P350" i="5"/>
  <c r="P349" i="5"/>
  <c r="BK350" i="5"/>
  <c r="BK349" i="5"/>
  <c r="J349" i="5" s="1"/>
  <c r="J106" i="5" s="1"/>
  <c r="J350" i="5"/>
  <c r="BE350" i="5" s="1"/>
  <c r="BI347" i="5"/>
  <c r="BH347" i="5"/>
  <c r="BG347" i="5"/>
  <c r="BF347" i="5"/>
  <c r="T347" i="5"/>
  <c r="R347" i="5"/>
  <c r="P347" i="5"/>
  <c r="BK347" i="5"/>
  <c r="J347" i="5"/>
  <c r="BE347" i="5"/>
  <c r="BI344" i="5"/>
  <c r="BH344" i="5"/>
  <c r="BG344" i="5"/>
  <c r="BF344" i="5"/>
  <c r="T344" i="5"/>
  <c r="R344" i="5"/>
  <c r="P344" i="5"/>
  <c r="BK344" i="5"/>
  <c r="J344" i="5"/>
  <c r="BE344" i="5"/>
  <c r="BI342" i="5"/>
  <c r="BH342" i="5"/>
  <c r="BG342" i="5"/>
  <c r="BF342" i="5"/>
  <c r="T342" i="5"/>
  <c r="R342" i="5"/>
  <c r="P342" i="5"/>
  <c r="BK342" i="5"/>
  <c r="J342" i="5"/>
  <c r="BE342" i="5"/>
  <c r="BI340" i="5"/>
  <c r="BH340" i="5"/>
  <c r="BG340" i="5"/>
  <c r="BF340" i="5"/>
  <c r="T340" i="5"/>
  <c r="R340" i="5"/>
  <c r="P340" i="5"/>
  <c r="BK340" i="5"/>
  <c r="J340" i="5"/>
  <c r="BE340" i="5"/>
  <c r="BI338" i="5"/>
  <c r="BH338" i="5"/>
  <c r="BG338" i="5"/>
  <c r="BF338" i="5"/>
  <c r="T338" i="5"/>
  <c r="R338" i="5"/>
  <c r="P338" i="5"/>
  <c r="BK338" i="5"/>
  <c r="J338" i="5"/>
  <c r="BE338" i="5"/>
  <c r="BI336" i="5"/>
  <c r="BH336" i="5"/>
  <c r="BG336" i="5"/>
  <c r="BF336" i="5"/>
  <c r="T336" i="5"/>
  <c r="R336" i="5"/>
  <c r="P336" i="5"/>
  <c r="BK336" i="5"/>
  <c r="J336" i="5"/>
  <c r="BE336" i="5"/>
  <c r="BI334" i="5"/>
  <c r="BH334" i="5"/>
  <c r="BG334" i="5"/>
  <c r="BF334" i="5"/>
  <c r="T334" i="5"/>
  <c r="R334" i="5"/>
  <c r="P334" i="5"/>
  <c r="BK334" i="5"/>
  <c r="J334" i="5"/>
  <c r="BE334" i="5"/>
  <c r="BI331" i="5"/>
  <c r="BH331" i="5"/>
  <c r="BG331" i="5"/>
  <c r="BF331" i="5"/>
  <c r="T331" i="5"/>
  <c r="R331" i="5"/>
  <c r="R323" i="5" s="1"/>
  <c r="P331" i="5"/>
  <c r="BK331" i="5"/>
  <c r="J331" i="5"/>
  <c r="BE331" i="5"/>
  <c r="BI329" i="5"/>
  <c r="BH329" i="5"/>
  <c r="BG329" i="5"/>
  <c r="BF329" i="5"/>
  <c r="T329" i="5"/>
  <c r="R329" i="5"/>
  <c r="P329" i="5"/>
  <c r="BK329" i="5"/>
  <c r="BK323" i="5" s="1"/>
  <c r="J323" i="5" s="1"/>
  <c r="J105" i="5" s="1"/>
  <c r="J329" i="5"/>
  <c r="BE329" i="5"/>
  <c r="BI324" i="5"/>
  <c r="BH324" i="5"/>
  <c r="BG324" i="5"/>
  <c r="BF324" i="5"/>
  <c r="T324" i="5"/>
  <c r="T323" i="5"/>
  <c r="R324" i="5"/>
  <c r="P324" i="5"/>
  <c r="P323" i="5"/>
  <c r="BK324" i="5"/>
  <c r="J324" i="5"/>
  <c r="BE324" i="5" s="1"/>
  <c r="BI321" i="5"/>
  <c r="BH321" i="5"/>
  <c r="BG321" i="5"/>
  <c r="BF321" i="5"/>
  <c r="T321" i="5"/>
  <c r="T320" i="5"/>
  <c r="R321" i="5"/>
  <c r="R320" i="5"/>
  <c r="P321" i="5"/>
  <c r="P320" i="5"/>
  <c r="BK321" i="5"/>
  <c r="BK320" i="5"/>
  <c r="J320" i="5" s="1"/>
  <c r="J104" i="5" s="1"/>
  <c r="J321" i="5"/>
  <c r="BE321" i="5" s="1"/>
  <c r="BI316" i="5"/>
  <c r="BH316" i="5"/>
  <c r="BG316" i="5"/>
  <c r="BF316" i="5"/>
  <c r="T316" i="5"/>
  <c r="T315" i="5"/>
  <c r="R316" i="5"/>
  <c r="R315" i="5"/>
  <c r="P316" i="5"/>
  <c r="P315" i="5"/>
  <c r="BK316" i="5"/>
  <c r="BK315" i="5"/>
  <c r="J315" i="5" s="1"/>
  <c r="J103" i="5" s="1"/>
  <c r="J316" i="5"/>
  <c r="BE316" i="5" s="1"/>
  <c r="BI312" i="5"/>
  <c r="BH312" i="5"/>
  <c r="BG312" i="5"/>
  <c r="BF312" i="5"/>
  <c r="T312" i="5"/>
  <c r="R312" i="5"/>
  <c r="P312" i="5"/>
  <c r="BK312" i="5"/>
  <c r="J312" i="5"/>
  <c r="BE312" i="5"/>
  <c r="BI310" i="5"/>
  <c r="BH310" i="5"/>
  <c r="BG310" i="5"/>
  <c r="BF310" i="5"/>
  <c r="T310" i="5"/>
  <c r="R310" i="5"/>
  <c r="P310" i="5"/>
  <c r="BK310" i="5"/>
  <c r="J310" i="5"/>
  <c r="BE310" i="5"/>
  <c r="BI308" i="5"/>
  <c r="BH308" i="5"/>
  <c r="BG308" i="5"/>
  <c r="BF308" i="5"/>
  <c r="T308" i="5"/>
  <c r="R308" i="5"/>
  <c r="P308" i="5"/>
  <c r="BK308" i="5"/>
  <c r="J308" i="5"/>
  <c r="BE308" i="5"/>
  <c r="BI302" i="5"/>
  <c r="BH302" i="5"/>
  <c r="BG302" i="5"/>
  <c r="BF302" i="5"/>
  <c r="T302" i="5"/>
  <c r="T301" i="5"/>
  <c r="R302" i="5"/>
  <c r="R301" i="5"/>
  <c r="P302" i="5"/>
  <c r="P301" i="5"/>
  <c r="BK302" i="5"/>
  <c r="BK301" i="5"/>
  <c r="J301" i="5" s="1"/>
  <c r="J102" i="5" s="1"/>
  <c r="J302" i="5"/>
  <c r="BE302" i="5" s="1"/>
  <c r="BI300" i="5"/>
  <c r="BH300" i="5"/>
  <c r="BG300" i="5"/>
  <c r="BF300" i="5"/>
  <c r="T300" i="5"/>
  <c r="R300" i="5"/>
  <c r="P300" i="5"/>
  <c r="BK300" i="5"/>
  <c r="J300" i="5"/>
  <c r="BE300" i="5"/>
  <c r="BI295" i="5"/>
  <c r="BH295" i="5"/>
  <c r="BG295" i="5"/>
  <c r="BF295" i="5"/>
  <c r="T295" i="5"/>
  <c r="R295" i="5"/>
  <c r="R289" i="5" s="1"/>
  <c r="P295" i="5"/>
  <c r="BK295" i="5"/>
  <c r="J295" i="5"/>
  <c r="BE295" i="5"/>
  <c r="BI293" i="5"/>
  <c r="BH293" i="5"/>
  <c r="BG293" i="5"/>
  <c r="BF293" i="5"/>
  <c r="T293" i="5"/>
  <c r="R293" i="5"/>
  <c r="P293" i="5"/>
  <c r="BK293" i="5"/>
  <c r="BK289" i="5" s="1"/>
  <c r="J289" i="5" s="1"/>
  <c r="J101" i="5" s="1"/>
  <c r="J293" i="5"/>
  <c r="BE293" i="5"/>
  <c r="BI290" i="5"/>
  <c r="BH290" i="5"/>
  <c r="BG290" i="5"/>
  <c r="BF290" i="5"/>
  <c r="T290" i="5"/>
  <c r="T289" i="5"/>
  <c r="R290" i="5"/>
  <c r="P290" i="5"/>
  <c r="P289" i="5"/>
  <c r="BK290" i="5"/>
  <c r="J290" i="5"/>
  <c r="BE290" i="5" s="1"/>
  <c r="BI288" i="5"/>
  <c r="BH288" i="5"/>
  <c r="BG288" i="5"/>
  <c r="BF288" i="5"/>
  <c r="T288" i="5"/>
  <c r="R288" i="5"/>
  <c r="P288" i="5"/>
  <c r="BK288" i="5"/>
  <c r="J288" i="5"/>
  <c r="BE288" i="5"/>
  <c r="BI286" i="5"/>
  <c r="BH286" i="5"/>
  <c r="BG286" i="5"/>
  <c r="BF286" i="5"/>
  <c r="T286" i="5"/>
  <c r="R286" i="5"/>
  <c r="P286" i="5"/>
  <c r="BK286" i="5"/>
  <c r="J286" i="5"/>
  <c r="BE286" i="5"/>
  <c r="BI284" i="5"/>
  <c r="BH284" i="5"/>
  <c r="BG284" i="5"/>
  <c r="BF284" i="5"/>
  <c r="T284" i="5"/>
  <c r="R284" i="5"/>
  <c r="P284" i="5"/>
  <c r="BK284" i="5"/>
  <c r="J284" i="5"/>
  <c r="BE284" i="5"/>
  <c r="BI280" i="5"/>
  <c r="BH280" i="5"/>
  <c r="BG280" i="5"/>
  <c r="BF280" i="5"/>
  <c r="T280" i="5"/>
  <c r="R280" i="5"/>
  <c r="P280" i="5"/>
  <c r="BK280" i="5"/>
  <c r="J280" i="5"/>
  <c r="BE280" i="5"/>
  <c r="BI276" i="5"/>
  <c r="BH276" i="5"/>
  <c r="BG276" i="5"/>
  <c r="BF276" i="5"/>
  <c r="T276" i="5"/>
  <c r="R276" i="5"/>
  <c r="P276" i="5"/>
  <c r="BK276" i="5"/>
  <c r="J276" i="5"/>
  <c r="BE276" i="5"/>
  <c r="BI274" i="5"/>
  <c r="BH274" i="5"/>
  <c r="BG274" i="5"/>
  <c r="BF274" i="5"/>
  <c r="T274" i="5"/>
  <c r="R274" i="5"/>
  <c r="P274" i="5"/>
  <c r="BK274" i="5"/>
  <c r="J274" i="5"/>
  <c r="BE274" i="5"/>
  <c r="BI272" i="5"/>
  <c r="BH272" i="5"/>
  <c r="BG272" i="5"/>
  <c r="BF272" i="5"/>
  <c r="T272" i="5"/>
  <c r="R272" i="5"/>
  <c r="P272" i="5"/>
  <c r="BK272" i="5"/>
  <c r="J272" i="5"/>
  <c r="BE272" i="5"/>
  <c r="BI267" i="5"/>
  <c r="BH267" i="5"/>
  <c r="BG267" i="5"/>
  <c r="BF267" i="5"/>
  <c r="T267" i="5"/>
  <c r="R267" i="5"/>
  <c r="P267" i="5"/>
  <c r="BK267" i="5"/>
  <c r="J267" i="5"/>
  <c r="BE267" i="5"/>
  <c r="BI266" i="5"/>
  <c r="BH266" i="5"/>
  <c r="BG266" i="5"/>
  <c r="BF266" i="5"/>
  <c r="T266" i="5"/>
  <c r="R266" i="5"/>
  <c r="P266" i="5"/>
  <c r="BK266" i="5"/>
  <c r="J266" i="5"/>
  <c r="BE266" i="5"/>
  <c r="BI264" i="5"/>
  <c r="BH264" i="5"/>
  <c r="BG264" i="5"/>
  <c r="BF264" i="5"/>
  <c r="T264" i="5"/>
  <c r="R264" i="5"/>
  <c r="P264" i="5"/>
  <c r="BK264" i="5"/>
  <c r="J264" i="5"/>
  <c r="BE264" i="5"/>
  <c r="BI261" i="5"/>
  <c r="BH261" i="5"/>
  <c r="BG261" i="5"/>
  <c r="BF261" i="5"/>
  <c r="T261" i="5"/>
  <c r="R261" i="5"/>
  <c r="P261" i="5"/>
  <c r="BK261" i="5"/>
  <c r="J261" i="5"/>
  <c r="BE261" i="5"/>
  <c r="BI254" i="5"/>
  <c r="BH254" i="5"/>
  <c r="BG254" i="5"/>
  <c r="BF254" i="5"/>
  <c r="T254" i="5"/>
  <c r="R254" i="5"/>
  <c r="P254" i="5"/>
  <c r="BK254" i="5"/>
  <c r="J254" i="5"/>
  <c r="BE254" i="5"/>
  <c r="BI250" i="5"/>
  <c r="BH250" i="5"/>
  <c r="BG250" i="5"/>
  <c r="BF250" i="5"/>
  <c r="T250" i="5"/>
  <c r="R250" i="5"/>
  <c r="P250" i="5"/>
  <c r="BK250" i="5"/>
  <c r="J250" i="5"/>
  <c r="BE250" i="5"/>
  <c r="BI249" i="5"/>
  <c r="BH249" i="5"/>
  <c r="BG249" i="5"/>
  <c r="BF249" i="5"/>
  <c r="T249" i="5"/>
  <c r="R249" i="5"/>
  <c r="P249" i="5"/>
  <c r="BK249" i="5"/>
  <c r="J249" i="5"/>
  <c r="BE249" i="5"/>
  <c r="BI243" i="5"/>
  <c r="BH243" i="5"/>
  <c r="BG243" i="5"/>
  <c r="BF243" i="5"/>
  <c r="T243" i="5"/>
  <c r="R243" i="5"/>
  <c r="P243" i="5"/>
  <c r="BK243" i="5"/>
  <c r="J243" i="5"/>
  <c r="BE243" i="5"/>
  <c r="BI241" i="5"/>
  <c r="BH241" i="5"/>
  <c r="BG241" i="5"/>
  <c r="BF241" i="5"/>
  <c r="T241" i="5"/>
  <c r="R241" i="5"/>
  <c r="P241" i="5"/>
  <c r="BK241" i="5"/>
  <c r="J241" i="5"/>
  <c r="BE241" i="5"/>
  <c r="BI235" i="5"/>
  <c r="BH235" i="5"/>
  <c r="BG235" i="5"/>
  <c r="BF235" i="5"/>
  <c r="T235" i="5"/>
  <c r="R235" i="5"/>
  <c r="P235" i="5"/>
  <c r="BK235" i="5"/>
  <c r="J235" i="5"/>
  <c r="BE235" i="5"/>
  <c r="BI233" i="5"/>
  <c r="BH233" i="5"/>
  <c r="BG233" i="5"/>
  <c r="BF233" i="5"/>
  <c r="T233" i="5"/>
  <c r="R233" i="5"/>
  <c r="P233" i="5"/>
  <c r="BK233" i="5"/>
  <c r="J233" i="5"/>
  <c r="BE233" i="5"/>
  <c r="BI227" i="5"/>
  <c r="BH227" i="5"/>
  <c r="BG227" i="5"/>
  <c r="BF227" i="5"/>
  <c r="T227" i="5"/>
  <c r="R227" i="5"/>
  <c r="P227" i="5"/>
  <c r="BK227" i="5"/>
  <c r="J227" i="5"/>
  <c r="BE227" i="5"/>
  <c r="BI225" i="5"/>
  <c r="BH225" i="5"/>
  <c r="BG225" i="5"/>
  <c r="BF225" i="5"/>
  <c r="T225" i="5"/>
  <c r="R225" i="5"/>
  <c r="P225" i="5"/>
  <c r="BK225" i="5"/>
  <c r="J225" i="5"/>
  <c r="BE225" i="5"/>
  <c r="BI223" i="5"/>
  <c r="BH223" i="5"/>
  <c r="BG223" i="5"/>
  <c r="BF223" i="5"/>
  <c r="T223" i="5"/>
  <c r="R223" i="5"/>
  <c r="P223" i="5"/>
  <c r="BK223" i="5"/>
  <c r="J223" i="5"/>
  <c r="BE223" i="5"/>
  <c r="BI221" i="5"/>
  <c r="BH221" i="5"/>
  <c r="BG221" i="5"/>
  <c r="BF221" i="5"/>
  <c r="T221" i="5"/>
  <c r="R221" i="5"/>
  <c r="P221" i="5"/>
  <c r="BK221" i="5"/>
  <c r="J221" i="5"/>
  <c r="BE221" i="5"/>
  <c r="BI210" i="5"/>
  <c r="BH210" i="5"/>
  <c r="BG210" i="5"/>
  <c r="BF210" i="5"/>
  <c r="T210" i="5"/>
  <c r="R210" i="5"/>
  <c r="P210" i="5"/>
  <c r="BK210" i="5"/>
  <c r="J210" i="5"/>
  <c r="BE210" i="5"/>
  <c r="BI208" i="5"/>
  <c r="BH208" i="5"/>
  <c r="BG208" i="5"/>
  <c r="BF208" i="5"/>
  <c r="T208" i="5"/>
  <c r="R208" i="5"/>
  <c r="P208" i="5"/>
  <c r="BK208" i="5"/>
  <c r="J208" i="5"/>
  <c r="BE208" i="5"/>
  <c r="BI199" i="5"/>
  <c r="BH199" i="5"/>
  <c r="BG199" i="5"/>
  <c r="BF199" i="5"/>
  <c r="T199" i="5"/>
  <c r="R199" i="5"/>
  <c r="P199" i="5"/>
  <c r="BK199" i="5"/>
  <c r="J199" i="5"/>
  <c r="BE199" i="5"/>
  <c r="BI197" i="5"/>
  <c r="BH197" i="5"/>
  <c r="BG197" i="5"/>
  <c r="BF197" i="5"/>
  <c r="T197" i="5"/>
  <c r="R197" i="5"/>
  <c r="P197" i="5"/>
  <c r="BK197" i="5"/>
  <c r="J197" i="5"/>
  <c r="BE197" i="5"/>
  <c r="BI195" i="5"/>
  <c r="BH195" i="5"/>
  <c r="BG195" i="5"/>
  <c r="BF195" i="5"/>
  <c r="T195" i="5"/>
  <c r="R195" i="5"/>
  <c r="P195" i="5"/>
  <c r="BK195" i="5"/>
  <c r="J195" i="5"/>
  <c r="BE195" i="5"/>
  <c r="BI193" i="5"/>
  <c r="BH193" i="5"/>
  <c r="BG193" i="5"/>
  <c r="BF193" i="5"/>
  <c r="T193" i="5"/>
  <c r="R193" i="5"/>
  <c r="P193" i="5"/>
  <c r="BK193" i="5"/>
  <c r="J193" i="5"/>
  <c r="BE193" i="5"/>
  <c r="BI186" i="5"/>
  <c r="BH186" i="5"/>
  <c r="BG186" i="5"/>
  <c r="BF186" i="5"/>
  <c r="T186" i="5"/>
  <c r="R186" i="5"/>
  <c r="P186" i="5"/>
  <c r="BK186" i="5"/>
  <c r="J186" i="5"/>
  <c r="BE186" i="5"/>
  <c r="BI184" i="5"/>
  <c r="BH184" i="5"/>
  <c r="BG184" i="5"/>
  <c r="BF184" i="5"/>
  <c r="T184" i="5"/>
  <c r="R184" i="5"/>
  <c r="P184" i="5"/>
  <c r="BK184" i="5"/>
  <c r="J184" i="5"/>
  <c r="BE184" i="5"/>
  <c r="BI179" i="5"/>
  <c r="BH179" i="5"/>
  <c r="BG179" i="5"/>
  <c r="BF179" i="5"/>
  <c r="T179" i="5"/>
  <c r="R179" i="5"/>
  <c r="P179" i="5"/>
  <c r="BK179" i="5"/>
  <c r="J179" i="5"/>
  <c r="BE179" i="5"/>
  <c r="BI178" i="5"/>
  <c r="BH178" i="5"/>
  <c r="BG178" i="5"/>
  <c r="BF178" i="5"/>
  <c r="T178" i="5"/>
  <c r="R178" i="5"/>
  <c r="P178" i="5"/>
  <c r="BK178" i="5"/>
  <c r="J178" i="5"/>
  <c r="BE178" i="5"/>
  <c r="BI174" i="5"/>
  <c r="BH174" i="5"/>
  <c r="BG174" i="5"/>
  <c r="BF174" i="5"/>
  <c r="T174" i="5"/>
  <c r="R174" i="5"/>
  <c r="P174" i="5"/>
  <c r="BK174" i="5"/>
  <c r="J174" i="5"/>
  <c r="BE174" i="5"/>
  <c r="BI172" i="5"/>
  <c r="BH172" i="5"/>
  <c r="BG172" i="5"/>
  <c r="BF172" i="5"/>
  <c r="T172" i="5"/>
  <c r="R172" i="5"/>
  <c r="P172" i="5"/>
  <c r="BK172" i="5"/>
  <c r="J172" i="5"/>
  <c r="BE172" i="5"/>
  <c r="BI170" i="5"/>
  <c r="BH170" i="5"/>
  <c r="BG170" i="5"/>
  <c r="BF170" i="5"/>
  <c r="T170" i="5"/>
  <c r="R170" i="5"/>
  <c r="P170" i="5"/>
  <c r="BK170" i="5"/>
  <c r="J170" i="5"/>
  <c r="BE170" i="5"/>
  <c r="BI168" i="5"/>
  <c r="BH168" i="5"/>
  <c r="BG168" i="5"/>
  <c r="BF168" i="5"/>
  <c r="T168" i="5"/>
  <c r="R168" i="5"/>
  <c r="P168" i="5"/>
  <c r="BK168" i="5"/>
  <c r="J168" i="5"/>
  <c r="BE168" i="5"/>
  <c r="BI166" i="5"/>
  <c r="BH166" i="5"/>
  <c r="BG166" i="5"/>
  <c r="BF166" i="5"/>
  <c r="T166" i="5"/>
  <c r="R166" i="5"/>
  <c r="P166" i="5"/>
  <c r="BK166" i="5"/>
  <c r="J166" i="5"/>
  <c r="BE166" i="5"/>
  <c r="BI158" i="5"/>
  <c r="BH158" i="5"/>
  <c r="BG158" i="5"/>
  <c r="BF158" i="5"/>
  <c r="T158" i="5"/>
  <c r="R158" i="5"/>
  <c r="P158" i="5"/>
  <c r="BK158" i="5"/>
  <c r="J158" i="5"/>
  <c r="BE158" i="5"/>
  <c r="BI156" i="5"/>
  <c r="BH156" i="5"/>
  <c r="BG156" i="5"/>
  <c r="BF156" i="5"/>
  <c r="T156" i="5"/>
  <c r="R156" i="5"/>
  <c r="P156" i="5"/>
  <c r="BK156" i="5"/>
  <c r="J156" i="5"/>
  <c r="BE156" i="5"/>
  <c r="BI154" i="5"/>
  <c r="BH154" i="5"/>
  <c r="BG154" i="5"/>
  <c r="BF154" i="5"/>
  <c r="T154" i="5"/>
  <c r="R154" i="5"/>
  <c r="P154" i="5"/>
  <c r="BK154" i="5"/>
  <c r="J154" i="5"/>
  <c r="BE154" i="5"/>
  <c r="BI152" i="5"/>
  <c r="BH152" i="5"/>
  <c r="BG152" i="5"/>
  <c r="BF152" i="5"/>
  <c r="T152" i="5"/>
  <c r="R152" i="5"/>
  <c r="P152" i="5"/>
  <c r="BK152" i="5"/>
  <c r="J152" i="5"/>
  <c r="BE152" i="5"/>
  <c r="BI150" i="5"/>
  <c r="BH150" i="5"/>
  <c r="BG150" i="5"/>
  <c r="BF150" i="5"/>
  <c r="T150" i="5"/>
  <c r="R150" i="5"/>
  <c r="P150" i="5"/>
  <c r="BK150" i="5"/>
  <c r="J150" i="5"/>
  <c r="BE150" i="5"/>
  <c r="BI138" i="5"/>
  <c r="BH138" i="5"/>
  <c r="BG138" i="5"/>
  <c r="BF138" i="5"/>
  <c r="T138" i="5"/>
  <c r="R138" i="5"/>
  <c r="P138" i="5"/>
  <c r="BK138" i="5"/>
  <c r="J138" i="5"/>
  <c r="BE138" i="5"/>
  <c r="BI132" i="5"/>
  <c r="F39" i="5"/>
  <c r="BD99" i="1" s="1"/>
  <c r="BH132" i="5"/>
  <c r="F38" i="5" s="1"/>
  <c r="BC99" i="1" s="1"/>
  <c r="BG132" i="5"/>
  <c r="F37" i="5"/>
  <c r="BB99" i="1" s="1"/>
  <c r="BF132" i="5"/>
  <c r="J36" i="5" s="1"/>
  <c r="AW99" i="1" s="1"/>
  <c r="T132" i="5"/>
  <c r="T131" i="5"/>
  <c r="T130" i="5" s="1"/>
  <c r="T129" i="5" s="1"/>
  <c r="R132" i="5"/>
  <c r="R131" i="5"/>
  <c r="R130" i="5" s="1"/>
  <c r="R129" i="5" s="1"/>
  <c r="P132" i="5"/>
  <c r="P131" i="5"/>
  <c r="P130" i="5" s="1"/>
  <c r="P129" i="5" s="1"/>
  <c r="AU99" i="1" s="1"/>
  <c r="BK132" i="5"/>
  <c r="BK131" i="5" s="1"/>
  <c r="J132" i="5"/>
  <c r="BE132" i="5" s="1"/>
  <c r="J126" i="5"/>
  <c r="J125" i="5"/>
  <c r="F125" i="5"/>
  <c r="F123" i="5"/>
  <c r="E121" i="5"/>
  <c r="J94" i="5"/>
  <c r="J93" i="5"/>
  <c r="F93" i="5"/>
  <c r="F91" i="5"/>
  <c r="E89" i="5"/>
  <c r="J20" i="5"/>
  <c r="E20" i="5"/>
  <c r="F126" i="5" s="1"/>
  <c r="F94" i="5"/>
  <c r="J19" i="5"/>
  <c r="J14" i="5"/>
  <c r="J123" i="5" s="1"/>
  <c r="J91" i="5"/>
  <c r="E7" i="5"/>
  <c r="E117" i="5"/>
  <c r="E85" i="5"/>
  <c r="J39" i="4"/>
  <c r="J38" i="4"/>
  <c r="AY98" i="1"/>
  <c r="J37" i="4"/>
  <c r="AX98" i="1"/>
  <c r="BI625" i="4"/>
  <c r="BH625" i="4"/>
  <c r="BG625" i="4"/>
  <c r="BF625" i="4"/>
  <c r="T625" i="4"/>
  <c r="T624" i="4"/>
  <c r="R625" i="4"/>
  <c r="R624" i="4"/>
  <c r="P625" i="4"/>
  <c r="P624" i="4"/>
  <c r="BK625" i="4"/>
  <c r="BK624" i="4"/>
  <c r="J624" i="4" s="1"/>
  <c r="J106" i="4" s="1"/>
  <c r="J625" i="4"/>
  <c r="BE625" i="4" s="1"/>
  <c r="BI613" i="4"/>
  <c r="BH613" i="4"/>
  <c r="BG613" i="4"/>
  <c r="BF613" i="4"/>
  <c r="T613" i="4"/>
  <c r="R613" i="4"/>
  <c r="P613" i="4"/>
  <c r="BK613" i="4"/>
  <c r="J613" i="4"/>
  <c r="BE613" i="4"/>
  <c r="BI603" i="4"/>
  <c r="BH603" i="4"/>
  <c r="BG603" i="4"/>
  <c r="BF603" i="4"/>
  <c r="T603" i="4"/>
  <c r="R603" i="4"/>
  <c r="R596" i="4" s="1"/>
  <c r="P603" i="4"/>
  <c r="BK603" i="4"/>
  <c r="J603" i="4"/>
  <c r="BE603" i="4"/>
  <c r="BI601" i="4"/>
  <c r="BH601" i="4"/>
  <c r="BG601" i="4"/>
  <c r="BF601" i="4"/>
  <c r="T601" i="4"/>
  <c r="R601" i="4"/>
  <c r="P601" i="4"/>
  <c r="BK601" i="4"/>
  <c r="BK596" i="4" s="1"/>
  <c r="J596" i="4" s="1"/>
  <c r="J105" i="4" s="1"/>
  <c r="J601" i="4"/>
  <c r="BE601" i="4"/>
  <c r="BI597" i="4"/>
  <c r="BH597" i="4"/>
  <c r="BG597" i="4"/>
  <c r="BF597" i="4"/>
  <c r="T597" i="4"/>
  <c r="T596" i="4"/>
  <c r="R597" i="4"/>
  <c r="P597" i="4"/>
  <c r="P596" i="4"/>
  <c r="BK597" i="4"/>
  <c r="J597" i="4"/>
  <c r="BE597" i="4" s="1"/>
  <c r="BI594" i="4"/>
  <c r="BH594" i="4"/>
  <c r="BG594" i="4"/>
  <c r="BF594" i="4"/>
  <c r="T594" i="4"/>
  <c r="R594" i="4"/>
  <c r="P594" i="4"/>
  <c r="BK594" i="4"/>
  <c r="J594" i="4"/>
  <c r="BE594" i="4"/>
  <c r="BI591" i="4"/>
  <c r="BH591" i="4"/>
  <c r="BG591" i="4"/>
  <c r="BF591" i="4"/>
  <c r="T591" i="4"/>
  <c r="R591" i="4"/>
  <c r="P591" i="4"/>
  <c r="BK591" i="4"/>
  <c r="J591" i="4"/>
  <c r="BE591" i="4"/>
  <c r="BI588" i="4"/>
  <c r="BH588" i="4"/>
  <c r="BG588" i="4"/>
  <c r="BF588" i="4"/>
  <c r="T588" i="4"/>
  <c r="R588" i="4"/>
  <c r="P588" i="4"/>
  <c r="BK588" i="4"/>
  <c r="J588" i="4"/>
  <c r="BE588" i="4"/>
  <c r="BI586" i="4"/>
  <c r="BH586" i="4"/>
  <c r="BG586" i="4"/>
  <c r="BF586" i="4"/>
  <c r="T586" i="4"/>
  <c r="R586" i="4"/>
  <c r="P586" i="4"/>
  <c r="BK586" i="4"/>
  <c r="J586" i="4"/>
  <c r="BE586" i="4"/>
  <c r="BI584" i="4"/>
  <c r="BH584" i="4"/>
  <c r="BG584" i="4"/>
  <c r="BF584" i="4"/>
  <c r="T584" i="4"/>
  <c r="R584" i="4"/>
  <c r="P584" i="4"/>
  <c r="BK584" i="4"/>
  <c r="J584" i="4"/>
  <c r="BE584" i="4"/>
  <c r="BI582" i="4"/>
  <c r="BH582" i="4"/>
  <c r="BG582" i="4"/>
  <c r="BF582" i="4"/>
  <c r="T582" i="4"/>
  <c r="R582" i="4"/>
  <c r="P582" i="4"/>
  <c r="BK582" i="4"/>
  <c r="J582" i="4"/>
  <c r="BE582" i="4"/>
  <c r="BI580" i="4"/>
  <c r="BH580" i="4"/>
  <c r="BG580" i="4"/>
  <c r="BF580" i="4"/>
  <c r="T580" i="4"/>
  <c r="R580" i="4"/>
  <c r="P580" i="4"/>
  <c r="BK580" i="4"/>
  <c r="J580" i="4"/>
  <c r="BE580" i="4"/>
  <c r="BI578" i="4"/>
  <c r="BH578" i="4"/>
  <c r="BG578" i="4"/>
  <c r="BF578" i="4"/>
  <c r="T578" i="4"/>
  <c r="R578" i="4"/>
  <c r="P578" i="4"/>
  <c r="BK578" i="4"/>
  <c r="J578" i="4"/>
  <c r="BE578" i="4"/>
  <c r="BI568" i="4"/>
  <c r="BH568" i="4"/>
  <c r="BG568" i="4"/>
  <c r="BF568" i="4"/>
  <c r="T568" i="4"/>
  <c r="R568" i="4"/>
  <c r="R555" i="4" s="1"/>
  <c r="P568" i="4"/>
  <c r="BK568" i="4"/>
  <c r="J568" i="4"/>
  <c r="BE568" i="4"/>
  <c r="BI566" i="4"/>
  <c r="BH566" i="4"/>
  <c r="BG566" i="4"/>
  <c r="BF566" i="4"/>
  <c r="T566" i="4"/>
  <c r="R566" i="4"/>
  <c r="P566" i="4"/>
  <c r="BK566" i="4"/>
  <c r="BK555" i="4" s="1"/>
  <c r="J555" i="4" s="1"/>
  <c r="J104" i="4" s="1"/>
  <c r="J566" i="4"/>
  <c r="BE566" i="4"/>
  <c r="BI556" i="4"/>
  <c r="BH556" i="4"/>
  <c r="BG556" i="4"/>
  <c r="BF556" i="4"/>
  <c r="T556" i="4"/>
  <c r="T555" i="4"/>
  <c r="R556" i="4"/>
  <c r="P556" i="4"/>
  <c r="P555" i="4"/>
  <c r="BK556" i="4"/>
  <c r="J556" i="4"/>
  <c r="BE556" i="4" s="1"/>
  <c r="BI535" i="4"/>
  <c r="BH535" i="4"/>
  <c r="BG535" i="4"/>
  <c r="BF535" i="4"/>
  <c r="T535" i="4"/>
  <c r="T534" i="4"/>
  <c r="R535" i="4"/>
  <c r="R534" i="4"/>
  <c r="P535" i="4"/>
  <c r="P534" i="4"/>
  <c r="BK535" i="4"/>
  <c r="BK534" i="4"/>
  <c r="J534" i="4" s="1"/>
  <c r="J103" i="4" s="1"/>
  <c r="J535" i="4"/>
  <c r="BE535" i="4" s="1"/>
  <c r="BI528" i="4"/>
  <c r="BH528" i="4"/>
  <c r="BG528" i="4"/>
  <c r="BF528" i="4"/>
  <c r="T528" i="4"/>
  <c r="R528" i="4"/>
  <c r="P528" i="4"/>
  <c r="BK528" i="4"/>
  <c r="J528" i="4"/>
  <c r="BE528" i="4"/>
  <c r="BI527" i="4"/>
  <c r="BH527" i="4"/>
  <c r="BG527" i="4"/>
  <c r="BF527" i="4"/>
  <c r="T527" i="4"/>
  <c r="R527" i="4"/>
  <c r="P527" i="4"/>
  <c r="BK527" i="4"/>
  <c r="J527" i="4"/>
  <c r="BE527" i="4"/>
  <c r="BI525" i="4"/>
  <c r="BH525" i="4"/>
  <c r="BG525" i="4"/>
  <c r="BF525" i="4"/>
  <c r="T525" i="4"/>
  <c r="R525" i="4"/>
  <c r="P525" i="4"/>
  <c r="BK525" i="4"/>
  <c r="J525" i="4"/>
  <c r="BE525" i="4"/>
  <c r="BI519" i="4"/>
  <c r="BH519" i="4"/>
  <c r="BG519" i="4"/>
  <c r="BF519" i="4"/>
  <c r="T519" i="4"/>
  <c r="T518" i="4"/>
  <c r="R519" i="4"/>
  <c r="R518" i="4"/>
  <c r="P519" i="4"/>
  <c r="P518" i="4"/>
  <c r="BK519" i="4"/>
  <c r="BK518" i="4"/>
  <c r="J518" i="4" s="1"/>
  <c r="J102" i="4" s="1"/>
  <c r="J519" i="4"/>
  <c r="BE519" i="4" s="1"/>
  <c r="BI517" i="4"/>
  <c r="BH517" i="4"/>
  <c r="BG517" i="4"/>
  <c r="BF517" i="4"/>
  <c r="T517" i="4"/>
  <c r="R517" i="4"/>
  <c r="P517" i="4"/>
  <c r="BK517" i="4"/>
  <c r="J517" i="4"/>
  <c r="BE517" i="4"/>
  <c r="BI507" i="4"/>
  <c r="BH507" i="4"/>
  <c r="BG507" i="4"/>
  <c r="BF507" i="4"/>
  <c r="T507" i="4"/>
  <c r="R507" i="4"/>
  <c r="R494" i="4" s="1"/>
  <c r="P507" i="4"/>
  <c r="BK507" i="4"/>
  <c r="J507" i="4"/>
  <c r="BE507" i="4"/>
  <c r="BI505" i="4"/>
  <c r="BH505" i="4"/>
  <c r="BG505" i="4"/>
  <c r="BF505" i="4"/>
  <c r="T505" i="4"/>
  <c r="R505" i="4"/>
  <c r="P505" i="4"/>
  <c r="BK505" i="4"/>
  <c r="BK494" i="4" s="1"/>
  <c r="J494" i="4" s="1"/>
  <c r="J101" i="4" s="1"/>
  <c r="J505" i="4"/>
  <c r="BE505" i="4"/>
  <c r="BI495" i="4"/>
  <c r="BH495" i="4"/>
  <c r="BG495" i="4"/>
  <c r="BF495" i="4"/>
  <c r="T495" i="4"/>
  <c r="T494" i="4"/>
  <c r="R495" i="4"/>
  <c r="P495" i="4"/>
  <c r="P494" i="4"/>
  <c r="BK495" i="4"/>
  <c r="J495" i="4"/>
  <c r="BE495" i="4" s="1"/>
  <c r="BI492" i="4"/>
  <c r="BH492" i="4"/>
  <c r="BG492" i="4"/>
  <c r="BF492" i="4"/>
  <c r="T492" i="4"/>
  <c r="R492" i="4"/>
  <c r="P492" i="4"/>
  <c r="BK492" i="4"/>
  <c r="J492" i="4"/>
  <c r="BE492" i="4"/>
  <c r="BI490" i="4"/>
  <c r="BH490" i="4"/>
  <c r="BG490" i="4"/>
  <c r="BF490" i="4"/>
  <c r="T490" i="4"/>
  <c r="R490" i="4"/>
  <c r="P490" i="4"/>
  <c r="BK490" i="4"/>
  <c r="J490" i="4"/>
  <c r="BE490" i="4"/>
  <c r="BI486" i="4"/>
  <c r="BH486" i="4"/>
  <c r="BG486" i="4"/>
  <c r="BF486" i="4"/>
  <c r="T486" i="4"/>
  <c r="R486" i="4"/>
  <c r="P486" i="4"/>
  <c r="BK486" i="4"/>
  <c r="J486" i="4"/>
  <c r="BE486" i="4"/>
  <c r="BI475" i="4"/>
  <c r="BH475" i="4"/>
  <c r="BG475" i="4"/>
  <c r="BF475" i="4"/>
  <c r="T475" i="4"/>
  <c r="R475" i="4"/>
  <c r="P475" i="4"/>
  <c r="BK475" i="4"/>
  <c r="J475" i="4"/>
  <c r="BE475" i="4"/>
  <c r="BI473" i="4"/>
  <c r="BH473" i="4"/>
  <c r="BG473" i="4"/>
  <c r="BF473" i="4"/>
  <c r="T473" i="4"/>
  <c r="R473" i="4"/>
  <c r="P473" i="4"/>
  <c r="BK473" i="4"/>
  <c r="J473" i="4"/>
  <c r="BE473" i="4"/>
  <c r="BI471" i="4"/>
  <c r="BH471" i="4"/>
  <c r="BG471" i="4"/>
  <c r="BF471" i="4"/>
  <c r="T471" i="4"/>
  <c r="R471" i="4"/>
  <c r="P471" i="4"/>
  <c r="BK471" i="4"/>
  <c r="J471" i="4"/>
  <c r="BE471" i="4"/>
  <c r="BI435" i="4"/>
  <c r="BH435" i="4"/>
  <c r="BG435" i="4"/>
  <c r="BF435" i="4"/>
  <c r="T435" i="4"/>
  <c r="R435" i="4"/>
  <c r="P435" i="4"/>
  <c r="BK435" i="4"/>
  <c r="J435" i="4"/>
  <c r="BE435" i="4"/>
  <c r="BI434" i="4"/>
  <c r="BH434" i="4"/>
  <c r="BG434" i="4"/>
  <c r="BF434" i="4"/>
  <c r="T434" i="4"/>
  <c r="R434" i="4"/>
  <c r="P434" i="4"/>
  <c r="BK434" i="4"/>
  <c r="J434" i="4"/>
  <c r="BE434" i="4"/>
  <c r="BI432" i="4"/>
  <c r="BH432" i="4"/>
  <c r="BG432" i="4"/>
  <c r="BF432" i="4"/>
  <c r="T432" i="4"/>
  <c r="R432" i="4"/>
  <c r="P432" i="4"/>
  <c r="BK432" i="4"/>
  <c r="J432" i="4"/>
  <c r="BE432" i="4"/>
  <c r="BI429" i="4"/>
  <c r="BH429" i="4"/>
  <c r="BG429" i="4"/>
  <c r="BF429" i="4"/>
  <c r="T429" i="4"/>
  <c r="R429" i="4"/>
  <c r="P429" i="4"/>
  <c r="BK429" i="4"/>
  <c r="J429" i="4"/>
  <c r="BE429" i="4"/>
  <c r="BI382" i="4"/>
  <c r="BH382" i="4"/>
  <c r="BG382" i="4"/>
  <c r="BF382" i="4"/>
  <c r="T382" i="4"/>
  <c r="R382" i="4"/>
  <c r="P382" i="4"/>
  <c r="BK382" i="4"/>
  <c r="J382" i="4"/>
  <c r="BE382" i="4"/>
  <c r="BI371" i="4"/>
  <c r="BH371" i="4"/>
  <c r="BG371" i="4"/>
  <c r="BF371" i="4"/>
  <c r="T371" i="4"/>
  <c r="R371" i="4"/>
  <c r="P371" i="4"/>
  <c r="BK371" i="4"/>
  <c r="J371" i="4"/>
  <c r="BE371" i="4"/>
  <c r="BI370" i="4"/>
  <c r="BH370" i="4"/>
  <c r="BG370" i="4"/>
  <c r="BF370" i="4"/>
  <c r="T370" i="4"/>
  <c r="R370" i="4"/>
  <c r="P370" i="4"/>
  <c r="BK370" i="4"/>
  <c r="J370" i="4"/>
  <c r="BE370" i="4"/>
  <c r="BI364" i="4"/>
  <c r="BH364" i="4"/>
  <c r="BG364" i="4"/>
  <c r="BF364" i="4"/>
  <c r="T364" i="4"/>
  <c r="R364" i="4"/>
  <c r="P364" i="4"/>
  <c r="BK364" i="4"/>
  <c r="J364" i="4"/>
  <c r="BE364" i="4"/>
  <c r="BI362" i="4"/>
  <c r="BH362" i="4"/>
  <c r="BG362" i="4"/>
  <c r="BF362" i="4"/>
  <c r="T362" i="4"/>
  <c r="R362" i="4"/>
  <c r="P362" i="4"/>
  <c r="BK362" i="4"/>
  <c r="J362" i="4"/>
  <c r="BE362" i="4"/>
  <c r="BI354" i="4"/>
  <c r="BH354" i="4"/>
  <c r="BG354" i="4"/>
  <c r="BF354" i="4"/>
  <c r="T354" i="4"/>
  <c r="R354" i="4"/>
  <c r="P354" i="4"/>
  <c r="BK354" i="4"/>
  <c r="J354" i="4"/>
  <c r="BE354" i="4"/>
  <c r="BI352" i="4"/>
  <c r="BH352" i="4"/>
  <c r="BG352" i="4"/>
  <c r="BF352" i="4"/>
  <c r="T352" i="4"/>
  <c r="R352" i="4"/>
  <c r="P352" i="4"/>
  <c r="BK352" i="4"/>
  <c r="J352" i="4"/>
  <c r="BE352" i="4"/>
  <c r="BI346" i="4"/>
  <c r="BH346" i="4"/>
  <c r="BG346" i="4"/>
  <c r="BF346" i="4"/>
  <c r="T346" i="4"/>
  <c r="R346" i="4"/>
  <c r="P346" i="4"/>
  <c r="BK346" i="4"/>
  <c r="J346" i="4"/>
  <c r="BE346" i="4"/>
  <c r="BI344" i="4"/>
  <c r="BH344" i="4"/>
  <c r="BG344" i="4"/>
  <c r="BF344" i="4"/>
  <c r="T344" i="4"/>
  <c r="R344" i="4"/>
  <c r="P344" i="4"/>
  <c r="BK344" i="4"/>
  <c r="J344" i="4"/>
  <c r="BE344" i="4"/>
  <c r="BI342" i="4"/>
  <c r="BH342" i="4"/>
  <c r="BG342" i="4"/>
  <c r="BF342" i="4"/>
  <c r="T342" i="4"/>
  <c r="R342" i="4"/>
  <c r="P342" i="4"/>
  <c r="BK342" i="4"/>
  <c r="J342" i="4"/>
  <c r="BE342" i="4"/>
  <c r="BI340" i="4"/>
  <c r="BH340" i="4"/>
  <c r="BG340" i="4"/>
  <c r="BF340" i="4"/>
  <c r="T340" i="4"/>
  <c r="R340" i="4"/>
  <c r="P340" i="4"/>
  <c r="BK340" i="4"/>
  <c r="J340" i="4"/>
  <c r="BE340" i="4"/>
  <c r="BI308" i="4"/>
  <c r="BH308" i="4"/>
  <c r="BG308" i="4"/>
  <c r="BF308" i="4"/>
  <c r="T308" i="4"/>
  <c r="R308" i="4"/>
  <c r="P308" i="4"/>
  <c r="BK308" i="4"/>
  <c r="J308" i="4"/>
  <c r="BE308" i="4"/>
  <c r="BI306" i="4"/>
  <c r="BH306" i="4"/>
  <c r="BG306" i="4"/>
  <c r="BF306" i="4"/>
  <c r="T306" i="4"/>
  <c r="R306" i="4"/>
  <c r="P306" i="4"/>
  <c r="BK306" i="4"/>
  <c r="J306" i="4"/>
  <c r="BE306" i="4"/>
  <c r="BI280" i="4"/>
  <c r="BH280" i="4"/>
  <c r="BG280" i="4"/>
  <c r="BF280" i="4"/>
  <c r="T280" i="4"/>
  <c r="R280" i="4"/>
  <c r="P280" i="4"/>
  <c r="BK280" i="4"/>
  <c r="J280" i="4"/>
  <c r="BE280" i="4"/>
  <c r="BI278" i="4"/>
  <c r="BH278" i="4"/>
  <c r="BG278" i="4"/>
  <c r="BF278" i="4"/>
  <c r="T278" i="4"/>
  <c r="R278" i="4"/>
  <c r="P278" i="4"/>
  <c r="BK278" i="4"/>
  <c r="J278" i="4"/>
  <c r="BE278" i="4"/>
  <c r="BI276" i="4"/>
  <c r="BH276" i="4"/>
  <c r="BG276" i="4"/>
  <c r="BF276" i="4"/>
  <c r="T276" i="4"/>
  <c r="R276" i="4"/>
  <c r="P276" i="4"/>
  <c r="BK276" i="4"/>
  <c r="J276" i="4"/>
  <c r="BE276" i="4"/>
  <c r="BI274" i="4"/>
  <c r="BH274" i="4"/>
  <c r="BG274" i="4"/>
  <c r="BF274" i="4"/>
  <c r="T274" i="4"/>
  <c r="R274" i="4"/>
  <c r="P274" i="4"/>
  <c r="BK274" i="4"/>
  <c r="J274" i="4"/>
  <c r="BE274" i="4"/>
  <c r="BI267" i="4"/>
  <c r="BH267" i="4"/>
  <c r="BG267" i="4"/>
  <c r="BF267" i="4"/>
  <c r="T267" i="4"/>
  <c r="R267" i="4"/>
  <c r="P267" i="4"/>
  <c r="BK267" i="4"/>
  <c r="J267" i="4"/>
  <c r="BE267" i="4"/>
  <c r="BI265" i="4"/>
  <c r="BH265" i="4"/>
  <c r="BG265" i="4"/>
  <c r="BF265" i="4"/>
  <c r="T265" i="4"/>
  <c r="R265" i="4"/>
  <c r="P265" i="4"/>
  <c r="BK265" i="4"/>
  <c r="J265" i="4"/>
  <c r="BE265" i="4"/>
  <c r="BI259" i="4"/>
  <c r="BH259" i="4"/>
  <c r="BG259" i="4"/>
  <c r="BF259" i="4"/>
  <c r="T259" i="4"/>
  <c r="R259" i="4"/>
  <c r="P259" i="4"/>
  <c r="BK259" i="4"/>
  <c r="J259" i="4"/>
  <c r="BE259" i="4"/>
  <c r="BI258" i="4"/>
  <c r="BH258" i="4"/>
  <c r="BG258" i="4"/>
  <c r="BF258" i="4"/>
  <c r="T258" i="4"/>
  <c r="R258" i="4"/>
  <c r="P258" i="4"/>
  <c r="BK258" i="4"/>
  <c r="J258" i="4"/>
  <c r="BE258" i="4"/>
  <c r="BI249" i="4"/>
  <c r="BH249" i="4"/>
  <c r="BG249" i="4"/>
  <c r="BF249" i="4"/>
  <c r="T249" i="4"/>
  <c r="R249" i="4"/>
  <c r="P249" i="4"/>
  <c r="BK249" i="4"/>
  <c r="J249" i="4"/>
  <c r="BE249" i="4"/>
  <c r="BI247" i="4"/>
  <c r="BH247" i="4"/>
  <c r="BG247" i="4"/>
  <c r="BF247" i="4"/>
  <c r="T247" i="4"/>
  <c r="R247" i="4"/>
  <c r="P247" i="4"/>
  <c r="BK247" i="4"/>
  <c r="J247" i="4"/>
  <c r="BE247" i="4"/>
  <c r="BI245" i="4"/>
  <c r="BH245" i="4"/>
  <c r="BG245" i="4"/>
  <c r="BF245" i="4"/>
  <c r="T245" i="4"/>
  <c r="R245" i="4"/>
  <c r="P245" i="4"/>
  <c r="BK245" i="4"/>
  <c r="J245" i="4"/>
  <c r="BE245" i="4"/>
  <c r="BI243" i="4"/>
  <c r="BH243" i="4"/>
  <c r="BG243" i="4"/>
  <c r="BF243" i="4"/>
  <c r="T243" i="4"/>
  <c r="R243" i="4"/>
  <c r="P243" i="4"/>
  <c r="BK243" i="4"/>
  <c r="J243" i="4"/>
  <c r="BE243" i="4"/>
  <c r="BI241" i="4"/>
  <c r="BH241" i="4"/>
  <c r="BG241" i="4"/>
  <c r="BF241" i="4"/>
  <c r="T241" i="4"/>
  <c r="R241" i="4"/>
  <c r="P241" i="4"/>
  <c r="BK241" i="4"/>
  <c r="J241" i="4"/>
  <c r="BE241" i="4"/>
  <c r="BI228" i="4"/>
  <c r="BH228" i="4"/>
  <c r="BG228" i="4"/>
  <c r="BF228" i="4"/>
  <c r="T228" i="4"/>
  <c r="R228" i="4"/>
  <c r="P228" i="4"/>
  <c r="BK228" i="4"/>
  <c r="J228" i="4"/>
  <c r="BE228" i="4"/>
  <c r="BI225" i="4"/>
  <c r="BH225" i="4"/>
  <c r="BG225" i="4"/>
  <c r="BF225" i="4"/>
  <c r="T225" i="4"/>
  <c r="R225" i="4"/>
  <c r="P225" i="4"/>
  <c r="BK225" i="4"/>
  <c r="J225" i="4"/>
  <c r="BE225" i="4"/>
  <c r="BI221" i="4"/>
  <c r="BH221" i="4"/>
  <c r="BG221" i="4"/>
  <c r="BF221" i="4"/>
  <c r="T221" i="4"/>
  <c r="R221" i="4"/>
  <c r="P221" i="4"/>
  <c r="BK221" i="4"/>
  <c r="J221" i="4"/>
  <c r="BE221" i="4"/>
  <c r="BI219" i="4"/>
  <c r="BH219" i="4"/>
  <c r="BG219" i="4"/>
  <c r="BF219" i="4"/>
  <c r="T219" i="4"/>
  <c r="R219" i="4"/>
  <c r="P219" i="4"/>
  <c r="BK219" i="4"/>
  <c r="J219" i="4"/>
  <c r="BE219" i="4"/>
  <c r="BI216" i="4"/>
  <c r="BH216" i="4"/>
  <c r="BG216" i="4"/>
  <c r="BF216" i="4"/>
  <c r="T216" i="4"/>
  <c r="R216" i="4"/>
  <c r="P216" i="4"/>
  <c r="BK216" i="4"/>
  <c r="J216" i="4"/>
  <c r="BE216" i="4"/>
  <c r="BI212" i="4"/>
  <c r="BH212" i="4"/>
  <c r="BG212" i="4"/>
  <c r="BF212" i="4"/>
  <c r="T212" i="4"/>
  <c r="R212" i="4"/>
  <c r="P212" i="4"/>
  <c r="BK212" i="4"/>
  <c r="J212" i="4"/>
  <c r="BE212" i="4"/>
  <c r="BI210" i="4"/>
  <c r="BH210" i="4"/>
  <c r="BG210" i="4"/>
  <c r="BF210" i="4"/>
  <c r="T210" i="4"/>
  <c r="R210" i="4"/>
  <c r="P210" i="4"/>
  <c r="BK210" i="4"/>
  <c r="J210" i="4"/>
  <c r="BE210" i="4"/>
  <c r="BI207" i="4"/>
  <c r="BH207" i="4"/>
  <c r="BG207" i="4"/>
  <c r="BF207" i="4"/>
  <c r="T207" i="4"/>
  <c r="R207" i="4"/>
  <c r="P207" i="4"/>
  <c r="BK207" i="4"/>
  <c r="J207" i="4"/>
  <c r="BE207" i="4"/>
  <c r="BI149" i="4"/>
  <c r="BH149" i="4"/>
  <c r="BG149" i="4"/>
  <c r="BF149" i="4"/>
  <c r="T149" i="4"/>
  <c r="R149" i="4"/>
  <c r="P149" i="4"/>
  <c r="BK149" i="4"/>
  <c r="J149" i="4"/>
  <c r="BE149" i="4"/>
  <c r="BI147" i="4"/>
  <c r="BH147" i="4"/>
  <c r="BG147" i="4"/>
  <c r="BF147" i="4"/>
  <c r="T147" i="4"/>
  <c r="R147" i="4"/>
  <c r="P147" i="4"/>
  <c r="BK147" i="4"/>
  <c r="J147" i="4"/>
  <c r="BE147" i="4"/>
  <c r="BI145" i="4"/>
  <c r="BH145" i="4"/>
  <c r="BG145" i="4"/>
  <c r="BF145" i="4"/>
  <c r="T145" i="4"/>
  <c r="R145" i="4"/>
  <c r="P145" i="4"/>
  <c r="BK145" i="4"/>
  <c r="J145" i="4"/>
  <c r="BE145" i="4"/>
  <c r="BI131" i="4"/>
  <c r="F39" i="4"/>
  <c r="BD98" i="1" s="1"/>
  <c r="BD97" i="1" s="1"/>
  <c r="BH131" i="4"/>
  <c r="F38" i="4" s="1"/>
  <c r="BC98" i="1" s="1"/>
  <c r="BG131" i="4"/>
  <c r="F37" i="4"/>
  <c r="BB98" i="1" s="1"/>
  <c r="BB97" i="1" s="1"/>
  <c r="AX97" i="1" s="1"/>
  <c r="BF131" i="4"/>
  <c r="J36" i="4" s="1"/>
  <c r="AW98" i="1" s="1"/>
  <c r="T131" i="4"/>
  <c r="T130" i="4"/>
  <c r="T129" i="4" s="1"/>
  <c r="T128" i="4" s="1"/>
  <c r="R131" i="4"/>
  <c r="R130" i="4"/>
  <c r="R129" i="4" s="1"/>
  <c r="R128" i="4" s="1"/>
  <c r="P131" i="4"/>
  <c r="P130" i="4"/>
  <c r="P129" i="4" s="1"/>
  <c r="P128" i="4" s="1"/>
  <c r="AU98" i="1" s="1"/>
  <c r="BK131" i="4"/>
  <c r="BK130" i="4" s="1"/>
  <c r="J131" i="4"/>
  <c r="BE131" i="4" s="1"/>
  <c r="J125" i="4"/>
  <c r="J124" i="4"/>
  <c r="F124" i="4"/>
  <c r="F122" i="4"/>
  <c r="E120" i="4"/>
  <c r="J94" i="4"/>
  <c r="J93" i="4"/>
  <c r="F93" i="4"/>
  <c r="F91" i="4"/>
  <c r="E89" i="4"/>
  <c r="J20" i="4"/>
  <c r="E20" i="4"/>
  <c r="F125" i="4" s="1"/>
  <c r="F94" i="4"/>
  <c r="J19" i="4"/>
  <c r="J14" i="4"/>
  <c r="J122" i="4" s="1"/>
  <c r="J91" i="4"/>
  <c r="E7" i="4"/>
  <c r="E116" i="4"/>
  <c r="E85" i="4"/>
  <c r="J37" i="3"/>
  <c r="J36" i="3"/>
  <c r="AY96" i="1"/>
  <c r="J35" i="3"/>
  <c r="AX96" i="1"/>
  <c r="BI313" i="3"/>
  <c r="BH313" i="3"/>
  <c r="BG313" i="3"/>
  <c r="BF313" i="3"/>
  <c r="T313" i="3"/>
  <c r="T312" i="3"/>
  <c r="R313" i="3"/>
  <c r="R312" i="3"/>
  <c r="P313" i="3"/>
  <c r="P312" i="3"/>
  <c r="BK313" i="3"/>
  <c r="BK312" i="3"/>
  <c r="J312" i="3" s="1"/>
  <c r="J102" i="3" s="1"/>
  <c r="J313" i="3"/>
  <c r="BE313" i="3" s="1"/>
  <c r="BI311" i="3"/>
  <c r="BH311" i="3"/>
  <c r="BG311" i="3"/>
  <c r="BF311" i="3"/>
  <c r="T311" i="3"/>
  <c r="R311" i="3"/>
  <c r="P311" i="3"/>
  <c r="BK311" i="3"/>
  <c r="J311" i="3"/>
  <c r="BE311" i="3"/>
  <c r="BI309" i="3"/>
  <c r="BH309" i="3"/>
  <c r="BG309" i="3"/>
  <c r="BF309" i="3"/>
  <c r="T309" i="3"/>
  <c r="R309" i="3"/>
  <c r="P309" i="3"/>
  <c r="BK309" i="3"/>
  <c r="J309" i="3"/>
  <c r="BE309" i="3"/>
  <c r="BI302" i="3"/>
  <c r="BH302" i="3"/>
  <c r="BG302" i="3"/>
  <c r="BF302" i="3"/>
  <c r="T302" i="3"/>
  <c r="T301" i="3"/>
  <c r="R302" i="3"/>
  <c r="R301" i="3"/>
  <c r="P302" i="3"/>
  <c r="P301" i="3"/>
  <c r="BK302" i="3"/>
  <c r="BK301" i="3"/>
  <c r="J301" i="3" s="1"/>
  <c r="J101" i="3" s="1"/>
  <c r="J302" i="3"/>
  <c r="BE302" i="3" s="1"/>
  <c r="BI299" i="3"/>
  <c r="BH299" i="3"/>
  <c r="BG299" i="3"/>
  <c r="BF299" i="3"/>
  <c r="T299" i="3"/>
  <c r="R299" i="3"/>
  <c r="P299" i="3"/>
  <c r="BK299" i="3"/>
  <c r="J299" i="3"/>
  <c r="BE299" i="3"/>
  <c r="BI297" i="3"/>
  <c r="BH297" i="3"/>
  <c r="BG297" i="3"/>
  <c r="BF297" i="3"/>
  <c r="T297" i="3"/>
  <c r="R297" i="3"/>
  <c r="P297" i="3"/>
  <c r="BK297" i="3"/>
  <c r="J297" i="3"/>
  <c r="BE297" i="3"/>
  <c r="BI295" i="3"/>
  <c r="BH295" i="3"/>
  <c r="BG295" i="3"/>
  <c r="BF295" i="3"/>
  <c r="T295" i="3"/>
  <c r="R295" i="3"/>
  <c r="P295" i="3"/>
  <c r="BK295" i="3"/>
  <c r="J295" i="3"/>
  <c r="BE295" i="3"/>
  <c r="BI293" i="3"/>
  <c r="BH293" i="3"/>
  <c r="BG293" i="3"/>
  <c r="BF293" i="3"/>
  <c r="T293" i="3"/>
  <c r="R293" i="3"/>
  <c r="P293" i="3"/>
  <c r="BK293" i="3"/>
  <c r="J293" i="3"/>
  <c r="BE293" i="3"/>
  <c r="BI291" i="3"/>
  <c r="BH291" i="3"/>
  <c r="BG291" i="3"/>
  <c r="BF291" i="3"/>
  <c r="T291" i="3"/>
  <c r="R291" i="3"/>
  <c r="P291" i="3"/>
  <c r="BK291" i="3"/>
  <c r="J291" i="3"/>
  <c r="BE291" i="3"/>
  <c r="BI284" i="3"/>
  <c r="BH284" i="3"/>
  <c r="BG284" i="3"/>
  <c r="BF284" i="3"/>
  <c r="T284" i="3"/>
  <c r="R284" i="3"/>
  <c r="P284" i="3"/>
  <c r="BK284" i="3"/>
  <c r="J284" i="3"/>
  <c r="BE284" i="3"/>
  <c r="BI283" i="3"/>
  <c r="BH283" i="3"/>
  <c r="BG283" i="3"/>
  <c r="BF283" i="3"/>
  <c r="T283" i="3"/>
  <c r="R283" i="3"/>
  <c r="P283" i="3"/>
  <c r="BK283" i="3"/>
  <c r="J283" i="3"/>
  <c r="BE283" i="3"/>
  <c r="BI280" i="3"/>
  <c r="BH280" i="3"/>
  <c r="BG280" i="3"/>
  <c r="BF280" i="3"/>
  <c r="T280" i="3"/>
  <c r="R280" i="3"/>
  <c r="P280" i="3"/>
  <c r="BK280" i="3"/>
  <c r="J280" i="3"/>
  <c r="BE280" i="3"/>
  <c r="BI278" i="3"/>
  <c r="BH278" i="3"/>
  <c r="BG278" i="3"/>
  <c r="BF278" i="3"/>
  <c r="T278" i="3"/>
  <c r="T277" i="3"/>
  <c r="R278" i="3"/>
  <c r="R277" i="3"/>
  <c r="P278" i="3"/>
  <c r="P277" i="3"/>
  <c r="BK278" i="3"/>
  <c r="BK277" i="3"/>
  <c r="J277" i="3" s="1"/>
  <c r="J100" i="3" s="1"/>
  <c r="J278" i="3"/>
  <c r="BE278" i="3" s="1"/>
  <c r="BI276" i="3"/>
  <c r="BH276" i="3"/>
  <c r="BG276" i="3"/>
  <c r="BF276" i="3"/>
  <c r="T276" i="3"/>
  <c r="R276" i="3"/>
  <c r="P276" i="3"/>
  <c r="BK276" i="3"/>
  <c r="J276" i="3"/>
  <c r="BE276" i="3"/>
  <c r="BI274" i="3"/>
  <c r="BH274" i="3"/>
  <c r="BG274" i="3"/>
  <c r="BF274" i="3"/>
  <c r="T274" i="3"/>
  <c r="R274" i="3"/>
  <c r="P274" i="3"/>
  <c r="BK274" i="3"/>
  <c r="J274" i="3"/>
  <c r="BE274" i="3"/>
  <c r="BI270" i="3"/>
  <c r="BH270" i="3"/>
  <c r="BG270" i="3"/>
  <c r="BF270" i="3"/>
  <c r="T270" i="3"/>
  <c r="T269" i="3"/>
  <c r="R270" i="3"/>
  <c r="R269" i="3"/>
  <c r="P270" i="3"/>
  <c r="P269" i="3"/>
  <c r="BK270" i="3"/>
  <c r="BK269" i="3"/>
  <c r="J269" i="3" s="1"/>
  <c r="J99" i="3" s="1"/>
  <c r="J270" i="3"/>
  <c r="BE270" i="3" s="1"/>
  <c r="BI267" i="3"/>
  <c r="BH267" i="3"/>
  <c r="BG267" i="3"/>
  <c r="BF267" i="3"/>
  <c r="T267" i="3"/>
  <c r="R267" i="3"/>
  <c r="P267" i="3"/>
  <c r="BK267" i="3"/>
  <c r="J267" i="3"/>
  <c r="BE267" i="3"/>
  <c r="BI263" i="3"/>
  <c r="BH263" i="3"/>
  <c r="BG263" i="3"/>
  <c r="BF263" i="3"/>
  <c r="T263" i="3"/>
  <c r="R263" i="3"/>
  <c r="P263" i="3"/>
  <c r="BK263" i="3"/>
  <c r="J263" i="3"/>
  <c r="BE263" i="3"/>
  <c r="BI261" i="3"/>
  <c r="BH261" i="3"/>
  <c r="BG261" i="3"/>
  <c r="BF261" i="3"/>
  <c r="T261" i="3"/>
  <c r="R261" i="3"/>
  <c r="P261" i="3"/>
  <c r="BK261" i="3"/>
  <c r="J261" i="3"/>
  <c r="BE261" i="3"/>
  <c r="BI260" i="3"/>
  <c r="BH260" i="3"/>
  <c r="BG260" i="3"/>
  <c r="BF260" i="3"/>
  <c r="T260" i="3"/>
  <c r="R260" i="3"/>
  <c r="P260" i="3"/>
  <c r="BK260" i="3"/>
  <c r="J260" i="3"/>
  <c r="BE260" i="3"/>
  <c r="BI258" i="3"/>
  <c r="BH258" i="3"/>
  <c r="BG258" i="3"/>
  <c r="BF258" i="3"/>
  <c r="T258" i="3"/>
  <c r="R258" i="3"/>
  <c r="P258" i="3"/>
  <c r="BK258" i="3"/>
  <c r="J258" i="3"/>
  <c r="BE258" i="3"/>
  <c r="BI256" i="3"/>
  <c r="BH256" i="3"/>
  <c r="BG256" i="3"/>
  <c r="BF256" i="3"/>
  <c r="T256" i="3"/>
  <c r="R256" i="3"/>
  <c r="P256" i="3"/>
  <c r="BK256" i="3"/>
  <c r="J256" i="3"/>
  <c r="BE256" i="3"/>
  <c r="BI250" i="3"/>
  <c r="BH250" i="3"/>
  <c r="BG250" i="3"/>
  <c r="BF250" i="3"/>
  <c r="T250" i="3"/>
  <c r="R250" i="3"/>
  <c r="P250" i="3"/>
  <c r="BK250" i="3"/>
  <c r="J250" i="3"/>
  <c r="BE250" i="3"/>
  <c r="BI249" i="3"/>
  <c r="BH249" i="3"/>
  <c r="BG249" i="3"/>
  <c r="BF249" i="3"/>
  <c r="T249" i="3"/>
  <c r="R249" i="3"/>
  <c r="P249" i="3"/>
  <c r="BK249" i="3"/>
  <c r="J249" i="3"/>
  <c r="BE249" i="3"/>
  <c r="BI247" i="3"/>
  <c r="BH247" i="3"/>
  <c r="BG247" i="3"/>
  <c r="BF247" i="3"/>
  <c r="T247" i="3"/>
  <c r="R247" i="3"/>
  <c r="P247" i="3"/>
  <c r="BK247" i="3"/>
  <c r="J247" i="3"/>
  <c r="BE247" i="3"/>
  <c r="BI240" i="3"/>
  <c r="BH240" i="3"/>
  <c r="BG240" i="3"/>
  <c r="BF240" i="3"/>
  <c r="T240" i="3"/>
  <c r="R240" i="3"/>
  <c r="P240" i="3"/>
  <c r="BK240" i="3"/>
  <c r="J240" i="3"/>
  <c r="BE240" i="3"/>
  <c r="BI238" i="3"/>
  <c r="BH238" i="3"/>
  <c r="BG238" i="3"/>
  <c r="BF238" i="3"/>
  <c r="T238" i="3"/>
  <c r="R238" i="3"/>
  <c r="P238" i="3"/>
  <c r="BK238" i="3"/>
  <c r="J238" i="3"/>
  <c r="BE238" i="3"/>
  <c r="BI233" i="3"/>
  <c r="BH233" i="3"/>
  <c r="BG233" i="3"/>
  <c r="BF233" i="3"/>
  <c r="T233" i="3"/>
  <c r="R233" i="3"/>
  <c r="P233" i="3"/>
  <c r="BK233" i="3"/>
  <c r="J233" i="3"/>
  <c r="BE233" i="3"/>
  <c r="BI231" i="3"/>
  <c r="BH231" i="3"/>
  <c r="BG231" i="3"/>
  <c r="BF231" i="3"/>
  <c r="T231" i="3"/>
  <c r="R231" i="3"/>
  <c r="P231" i="3"/>
  <c r="BK231" i="3"/>
  <c r="J231" i="3"/>
  <c r="BE231" i="3"/>
  <c r="BI229" i="3"/>
  <c r="BH229" i="3"/>
  <c r="BG229" i="3"/>
  <c r="BF229" i="3"/>
  <c r="T229" i="3"/>
  <c r="R229" i="3"/>
  <c r="P229" i="3"/>
  <c r="BK229" i="3"/>
  <c r="J229" i="3"/>
  <c r="BE229" i="3"/>
  <c r="BI227" i="3"/>
  <c r="BH227" i="3"/>
  <c r="BG227" i="3"/>
  <c r="BF227" i="3"/>
  <c r="T227" i="3"/>
  <c r="R227" i="3"/>
  <c r="P227" i="3"/>
  <c r="BK227" i="3"/>
  <c r="J227" i="3"/>
  <c r="BE227" i="3"/>
  <c r="BI221" i="3"/>
  <c r="BH221" i="3"/>
  <c r="BG221" i="3"/>
  <c r="BF221" i="3"/>
  <c r="T221" i="3"/>
  <c r="R221" i="3"/>
  <c r="P221" i="3"/>
  <c r="BK221" i="3"/>
  <c r="J221" i="3"/>
  <c r="BE221" i="3"/>
  <c r="BI219" i="3"/>
  <c r="BH219" i="3"/>
  <c r="BG219" i="3"/>
  <c r="BF219" i="3"/>
  <c r="T219" i="3"/>
  <c r="R219" i="3"/>
  <c r="P219" i="3"/>
  <c r="BK219" i="3"/>
  <c r="J219" i="3"/>
  <c r="BE219" i="3"/>
  <c r="BI217" i="3"/>
  <c r="BH217" i="3"/>
  <c r="BG217" i="3"/>
  <c r="BF217" i="3"/>
  <c r="T217" i="3"/>
  <c r="R217" i="3"/>
  <c r="P217" i="3"/>
  <c r="BK217" i="3"/>
  <c r="J217" i="3"/>
  <c r="BE217" i="3"/>
  <c r="BI216" i="3"/>
  <c r="BH216" i="3"/>
  <c r="BG216" i="3"/>
  <c r="BF216" i="3"/>
  <c r="T216" i="3"/>
  <c r="R216" i="3"/>
  <c r="P216" i="3"/>
  <c r="BK216" i="3"/>
  <c r="J216" i="3"/>
  <c r="BE216" i="3"/>
  <c r="BI211" i="3"/>
  <c r="BH211" i="3"/>
  <c r="BG211" i="3"/>
  <c r="BF211" i="3"/>
  <c r="T211" i="3"/>
  <c r="R211" i="3"/>
  <c r="P211" i="3"/>
  <c r="BK211" i="3"/>
  <c r="J211" i="3"/>
  <c r="BE211" i="3"/>
  <c r="BI209" i="3"/>
  <c r="BH209" i="3"/>
  <c r="BG209" i="3"/>
  <c r="BF209" i="3"/>
  <c r="T209" i="3"/>
  <c r="R209" i="3"/>
  <c r="P209" i="3"/>
  <c r="BK209" i="3"/>
  <c r="J209" i="3"/>
  <c r="BE209" i="3"/>
  <c r="BI207" i="3"/>
  <c r="BH207" i="3"/>
  <c r="BG207" i="3"/>
  <c r="BF207" i="3"/>
  <c r="T207" i="3"/>
  <c r="R207" i="3"/>
  <c r="P207" i="3"/>
  <c r="BK207" i="3"/>
  <c r="J207" i="3"/>
  <c r="BE207" i="3"/>
  <c r="BI205" i="3"/>
  <c r="BH205" i="3"/>
  <c r="BG205" i="3"/>
  <c r="BF205" i="3"/>
  <c r="T205" i="3"/>
  <c r="R205" i="3"/>
  <c r="P205" i="3"/>
  <c r="BK205" i="3"/>
  <c r="J205" i="3"/>
  <c r="BE205" i="3"/>
  <c r="BI203" i="3"/>
  <c r="BH203" i="3"/>
  <c r="BG203" i="3"/>
  <c r="BF203" i="3"/>
  <c r="T203" i="3"/>
  <c r="R203" i="3"/>
  <c r="P203" i="3"/>
  <c r="BK203" i="3"/>
  <c r="J203" i="3"/>
  <c r="BE203" i="3"/>
  <c r="BI189" i="3"/>
  <c r="BH189" i="3"/>
  <c r="BG189" i="3"/>
  <c r="BF189" i="3"/>
  <c r="T189" i="3"/>
  <c r="R189" i="3"/>
  <c r="P189" i="3"/>
  <c r="BK189" i="3"/>
  <c r="J189" i="3"/>
  <c r="BE189" i="3"/>
  <c r="BI187" i="3"/>
  <c r="BH187" i="3"/>
  <c r="BG187" i="3"/>
  <c r="BF187" i="3"/>
  <c r="T187" i="3"/>
  <c r="R187" i="3"/>
  <c r="P187" i="3"/>
  <c r="BK187" i="3"/>
  <c r="J187" i="3"/>
  <c r="BE187" i="3"/>
  <c r="BI185" i="3"/>
  <c r="BH185" i="3"/>
  <c r="BG185" i="3"/>
  <c r="BF185" i="3"/>
  <c r="T185" i="3"/>
  <c r="R185" i="3"/>
  <c r="P185" i="3"/>
  <c r="BK185" i="3"/>
  <c r="J185" i="3"/>
  <c r="BE185" i="3"/>
  <c r="BI183" i="3"/>
  <c r="BH183" i="3"/>
  <c r="BG183" i="3"/>
  <c r="BF183" i="3"/>
  <c r="T183" i="3"/>
  <c r="R183" i="3"/>
  <c r="P183" i="3"/>
  <c r="BK183" i="3"/>
  <c r="J183" i="3"/>
  <c r="BE183" i="3"/>
  <c r="BI181" i="3"/>
  <c r="BH181" i="3"/>
  <c r="BG181" i="3"/>
  <c r="BF181" i="3"/>
  <c r="T181" i="3"/>
  <c r="R181" i="3"/>
  <c r="P181" i="3"/>
  <c r="BK181" i="3"/>
  <c r="J181" i="3"/>
  <c r="BE181" i="3"/>
  <c r="BI179" i="3"/>
  <c r="BH179" i="3"/>
  <c r="BG179" i="3"/>
  <c r="BF179" i="3"/>
  <c r="T179" i="3"/>
  <c r="R179" i="3"/>
  <c r="P179" i="3"/>
  <c r="BK179" i="3"/>
  <c r="J179" i="3"/>
  <c r="BE179" i="3"/>
  <c r="BI175" i="3"/>
  <c r="BH175" i="3"/>
  <c r="BG175" i="3"/>
  <c r="BF175" i="3"/>
  <c r="T175" i="3"/>
  <c r="R175" i="3"/>
  <c r="P175" i="3"/>
  <c r="BK175" i="3"/>
  <c r="J175" i="3"/>
  <c r="BE175" i="3"/>
  <c r="BI169" i="3"/>
  <c r="BH169" i="3"/>
  <c r="BG169" i="3"/>
  <c r="BF169" i="3"/>
  <c r="T169" i="3"/>
  <c r="R169" i="3"/>
  <c r="P169" i="3"/>
  <c r="BK169" i="3"/>
  <c r="J169" i="3"/>
  <c r="BE169" i="3"/>
  <c r="BI165" i="3"/>
  <c r="BH165" i="3"/>
  <c r="BG165" i="3"/>
  <c r="BF165" i="3"/>
  <c r="T165" i="3"/>
  <c r="R165" i="3"/>
  <c r="P165" i="3"/>
  <c r="BK165" i="3"/>
  <c r="J165" i="3"/>
  <c r="BE165" i="3"/>
  <c r="BI160" i="3"/>
  <c r="BH160" i="3"/>
  <c r="BG160" i="3"/>
  <c r="BF160" i="3"/>
  <c r="T160" i="3"/>
  <c r="R160" i="3"/>
  <c r="P160" i="3"/>
  <c r="BK160" i="3"/>
  <c r="J160" i="3"/>
  <c r="BE160" i="3"/>
  <c r="BI159" i="3"/>
  <c r="BH159" i="3"/>
  <c r="BG159" i="3"/>
  <c r="BF159" i="3"/>
  <c r="T159" i="3"/>
  <c r="R159" i="3"/>
  <c r="P159" i="3"/>
  <c r="BK159" i="3"/>
  <c r="J159" i="3"/>
  <c r="BE159" i="3"/>
  <c r="BI157" i="3"/>
  <c r="BH157" i="3"/>
  <c r="BG157" i="3"/>
  <c r="BF157" i="3"/>
  <c r="T157" i="3"/>
  <c r="R157" i="3"/>
  <c r="P157" i="3"/>
  <c r="BK157" i="3"/>
  <c r="J157" i="3"/>
  <c r="BE157" i="3"/>
  <c r="BI156" i="3"/>
  <c r="BH156" i="3"/>
  <c r="BG156" i="3"/>
  <c r="BF156" i="3"/>
  <c r="T156" i="3"/>
  <c r="R156" i="3"/>
  <c r="P156" i="3"/>
  <c r="BK156" i="3"/>
  <c r="J156" i="3"/>
  <c r="BE156" i="3"/>
  <c r="BI151" i="3"/>
  <c r="BH151" i="3"/>
  <c r="BG151" i="3"/>
  <c r="BF151" i="3"/>
  <c r="T151" i="3"/>
  <c r="R151" i="3"/>
  <c r="P151" i="3"/>
  <c r="BK151" i="3"/>
  <c r="J151" i="3"/>
  <c r="BE151" i="3"/>
  <c r="BI148" i="3"/>
  <c r="BH148" i="3"/>
  <c r="BG148" i="3"/>
  <c r="BF148" i="3"/>
  <c r="T148" i="3"/>
  <c r="R148" i="3"/>
  <c r="P148" i="3"/>
  <c r="BK148" i="3"/>
  <c r="J148" i="3"/>
  <c r="BE148" i="3"/>
  <c r="BI143" i="3"/>
  <c r="BH143" i="3"/>
  <c r="BG143" i="3"/>
  <c r="BF143" i="3"/>
  <c r="T143" i="3"/>
  <c r="R143" i="3"/>
  <c r="P143" i="3"/>
  <c r="BK143" i="3"/>
  <c r="J143" i="3"/>
  <c r="BE143" i="3"/>
  <c r="BI142" i="3"/>
  <c r="BH142" i="3"/>
  <c r="BG142" i="3"/>
  <c r="BF142" i="3"/>
  <c r="T142" i="3"/>
  <c r="R142" i="3"/>
  <c r="P142" i="3"/>
  <c r="BK142" i="3"/>
  <c r="J142" i="3"/>
  <c r="BE142" i="3"/>
  <c r="BI140" i="3"/>
  <c r="BH140" i="3"/>
  <c r="BG140" i="3"/>
  <c r="BF140" i="3"/>
  <c r="T140" i="3"/>
  <c r="R140" i="3"/>
  <c r="P140" i="3"/>
  <c r="BK140" i="3"/>
  <c r="J140" i="3"/>
  <c r="BE140" i="3"/>
  <c r="BI139" i="3"/>
  <c r="BH139" i="3"/>
  <c r="BG139" i="3"/>
  <c r="BF139" i="3"/>
  <c r="T139" i="3"/>
  <c r="R139" i="3"/>
  <c r="P139" i="3"/>
  <c r="BK139" i="3"/>
  <c r="J139" i="3"/>
  <c r="BE139" i="3"/>
  <c r="BI136" i="3"/>
  <c r="BH136" i="3"/>
  <c r="BG136" i="3"/>
  <c r="BF136" i="3"/>
  <c r="T136" i="3"/>
  <c r="R136" i="3"/>
  <c r="P136" i="3"/>
  <c r="BK136" i="3"/>
  <c r="J136" i="3"/>
  <c r="BE136" i="3"/>
  <c r="BI133" i="3"/>
  <c r="BH133" i="3"/>
  <c r="BG133" i="3"/>
  <c r="BF133" i="3"/>
  <c r="T133" i="3"/>
  <c r="R133" i="3"/>
  <c r="P133" i="3"/>
  <c r="BK133" i="3"/>
  <c r="J133" i="3"/>
  <c r="BE133" i="3"/>
  <c r="BI130" i="3"/>
  <c r="BH130" i="3"/>
  <c r="BG130" i="3"/>
  <c r="BF130" i="3"/>
  <c r="T130" i="3"/>
  <c r="R130" i="3"/>
  <c r="R124" i="3" s="1"/>
  <c r="R123" i="3" s="1"/>
  <c r="R122" i="3" s="1"/>
  <c r="P130" i="3"/>
  <c r="BK130" i="3"/>
  <c r="J130" i="3"/>
  <c r="BE130" i="3"/>
  <c r="BI128" i="3"/>
  <c r="BH128" i="3"/>
  <c r="BG128" i="3"/>
  <c r="BF128" i="3"/>
  <c r="T128" i="3"/>
  <c r="R128" i="3"/>
  <c r="P128" i="3"/>
  <c r="BK128" i="3"/>
  <c r="J128" i="3"/>
  <c r="BE128" i="3"/>
  <c r="BI125" i="3"/>
  <c r="F37" i="3"/>
  <c r="BD96" i="1" s="1"/>
  <c r="BH125" i="3"/>
  <c r="F36" i="3" s="1"/>
  <c r="BC96" i="1" s="1"/>
  <c r="BG125" i="3"/>
  <c r="F35" i="3"/>
  <c r="BB96" i="1" s="1"/>
  <c r="BF125" i="3"/>
  <c r="F34" i="3" s="1"/>
  <c r="BA96" i="1" s="1"/>
  <c r="T125" i="3"/>
  <c r="T124" i="3"/>
  <c r="T123" i="3" s="1"/>
  <c r="T122" i="3" s="1"/>
  <c r="R125" i="3"/>
  <c r="P125" i="3"/>
  <c r="P124" i="3"/>
  <c r="P123" i="3" s="1"/>
  <c r="P122" i="3" s="1"/>
  <c r="AU96" i="1" s="1"/>
  <c r="BK125" i="3"/>
  <c r="BK124" i="3" s="1"/>
  <c r="J125" i="3"/>
  <c r="BE125" i="3" s="1"/>
  <c r="J119" i="3"/>
  <c r="J118" i="3"/>
  <c r="F118" i="3"/>
  <c r="F116" i="3"/>
  <c r="E114" i="3"/>
  <c r="J92" i="3"/>
  <c r="J91" i="3"/>
  <c r="F91" i="3"/>
  <c r="F89" i="3"/>
  <c r="E87" i="3"/>
  <c r="J18" i="3"/>
  <c r="E18" i="3"/>
  <c r="F92" i="3" s="1"/>
  <c r="J17" i="3"/>
  <c r="J12" i="3"/>
  <c r="J89" i="3" s="1"/>
  <c r="E7" i="3"/>
  <c r="E85" i="3" s="1"/>
  <c r="E112" i="3"/>
  <c r="J37" i="2"/>
  <c r="J36" i="2"/>
  <c r="AY95" i="1"/>
  <c r="J35" i="2"/>
  <c r="AX95" i="1"/>
  <c r="BI338" i="2"/>
  <c r="BH338" i="2"/>
  <c r="BG338" i="2"/>
  <c r="BF338" i="2"/>
  <c r="T338" i="2"/>
  <c r="T337" i="2"/>
  <c r="R338" i="2"/>
  <c r="R337" i="2"/>
  <c r="P338" i="2"/>
  <c r="P337" i="2"/>
  <c r="BK338" i="2"/>
  <c r="BK337" i="2"/>
  <c r="J337" i="2" s="1"/>
  <c r="J102" i="2" s="1"/>
  <c r="J338" i="2"/>
  <c r="BE338" i="2" s="1"/>
  <c r="BI336" i="2"/>
  <c r="BH336" i="2"/>
  <c r="BG336" i="2"/>
  <c r="BF336" i="2"/>
  <c r="T336" i="2"/>
  <c r="R336" i="2"/>
  <c r="P336" i="2"/>
  <c r="BK336" i="2"/>
  <c r="J336" i="2"/>
  <c r="BE336" i="2"/>
  <c r="BI335" i="2"/>
  <c r="BH335" i="2"/>
  <c r="BG335" i="2"/>
  <c r="BF335" i="2"/>
  <c r="T335" i="2"/>
  <c r="R335" i="2"/>
  <c r="P335" i="2"/>
  <c r="BK335" i="2"/>
  <c r="J335" i="2"/>
  <c r="BE335" i="2"/>
  <c r="BI334" i="2"/>
  <c r="BH334" i="2"/>
  <c r="BG334" i="2"/>
  <c r="BF334" i="2"/>
  <c r="T334" i="2"/>
  <c r="R334" i="2"/>
  <c r="P334" i="2"/>
  <c r="BK334" i="2"/>
  <c r="J334" i="2"/>
  <c r="BE334" i="2"/>
  <c r="BI333" i="2"/>
  <c r="BH333" i="2"/>
  <c r="BG333" i="2"/>
  <c r="BF333" i="2"/>
  <c r="T333" i="2"/>
  <c r="R333" i="2"/>
  <c r="P333" i="2"/>
  <c r="BK333" i="2"/>
  <c r="J333" i="2"/>
  <c r="BE333" i="2"/>
  <c r="BI332" i="2"/>
  <c r="BH332" i="2"/>
  <c r="BG332" i="2"/>
  <c r="BF332" i="2"/>
  <c r="T332" i="2"/>
  <c r="R332" i="2"/>
  <c r="P332" i="2"/>
  <c r="BK332" i="2"/>
  <c r="J332" i="2"/>
  <c r="BE332" i="2"/>
  <c r="BI331" i="2"/>
  <c r="BH331" i="2"/>
  <c r="BG331" i="2"/>
  <c r="BF331" i="2"/>
  <c r="T331" i="2"/>
  <c r="R331" i="2"/>
  <c r="P331" i="2"/>
  <c r="BK331" i="2"/>
  <c r="J331" i="2"/>
  <c r="BE331" i="2"/>
  <c r="BI330" i="2"/>
  <c r="BH330" i="2"/>
  <c r="BG330" i="2"/>
  <c r="BF330" i="2"/>
  <c r="T330" i="2"/>
  <c r="R330" i="2"/>
  <c r="P330" i="2"/>
  <c r="BK330" i="2"/>
  <c r="J330" i="2"/>
  <c r="BE330" i="2"/>
  <c r="BI329" i="2"/>
  <c r="BH329" i="2"/>
  <c r="BG329" i="2"/>
  <c r="BF329" i="2"/>
  <c r="T329" i="2"/>
  <c r="R329" i="2"/>
  <c r="P329" i="2"/>
  <c r="BK329" i="2"/>
  <c r="J329" i="2"/>
  <c r="BE329" i="2"/>
  <c r="BI328" i="2"/>
  <c r="BH328" i="2"/>
  <c r="BG328" i="2"/>
  <c r="BF328" i="2"/>
  <c r="T328" i="2"/>
  <c r="R328" i="2"/>
  <c r="P328" i="2"/>
  <c r="BK328" i="2"/>
  <c r="J328" i="2"/>
  <c r="BE328" i="2"/>
  <c r="BI327" i="2"/>
  <c r="BH327" i="2"/>
  <c r="BG327" i="2"/>
  <c r="BF327" i="2"/>
  <c r="T327" i="2"/>
  <c r="R327" i="2"/>
  <c r="P327" i="2"/>
  <c r="BK327" i="2"/>
  <c r="J327" i="2"/>
  <c r="BE327" i="2"/>
  <c r="BI326" i="2"/>
  <c r="BH326" i="2"/>
  <c r="BG326" i="2"/>
  <c r="BF326" i="2"/>
  <c r="T326" i="2"/>
  <c r="R326" i="2"/>
  <c r="P326" i="2"/>
  <c r="BK326" i="2"/>
  <c r="J326" i="2"/>
  <c r="BE326" i="2"/>
  <c r="BI325" i="2"/>
  <c r="BH325" i="2"/>
  <c r="BG325" i="2"/>
  <c r="BF325" i="2"/>
  <c r="T325" i="2"/>
  <c r="R325" i="2"/>
  <c r="P325" i="2"/>
  <c r="BK325" i="2"/>
  <c r="J325" i="2"/>
  <c r="BE325" i="2"/>
  <c r="BI323" i="2"/>
  <c r="BH323" i="2"/>
  <c r="BG323" i="2"/>
  <c r="BF323" i="2"/>
  <c r="T323" i="2"/>
  <c r="R323" i="2"/>
  <c r="P323" i="2"/>
  <c r="BK323" i="2"/>
  <c r="J323" i="2"/>
  <c r="BE323" i="2"/>
  <c r="BI316" i="2"/>
  <c r="BH316" i="2"/>
  <c r="BG316" i="2"/>
  <c r="BF316" i="2"/>
  <c r="T316" i="2"/>
  <c r="T315" i="2"/>
  <c r="R316" i="2"/>
  <c r="R315" i="2"/>
  <c r="P316" i="2"/>
  <c r="P315" i="2"/>
  <c r="BK316" i="2"/>
  <c r="BK315" i="2"/>
  <c r="J315" i="2" s="1"/>
  <c r="J101" i="2" s="1"/>
  <c r="J316" i="2"/>
  <c r="BE316" i="2" s="1"/>
  <c r="BI313" i="2"/>
  <c r="BH313" i="2"/>
  <c r="BG313" i="2"/>
  <c r="BF313" i="2"/>
  <c r="T313" i="2"/>
  <c r="R313" i="2"/>
  <c r="P313" i="2"/>
  <c r="BK313" i="2"/>
  <c r="J313" i="2"/>
  <c r="BE313" i="2"/>
  <c r="BI311" i="2"/>
  <c r="BH311" i="2"/>
  <c r="BG311" i="2"/>
  <c r="BF311" i="2"/>
  <c r="T311" i="2"/>
  <c r="R311" i="2"/>
  <c r="P311" i="2"/>
  <c r="BK311" i="2"/>
  <c r="J311" i="2"/>
  <c r="BE311" i="2"/>
  <c r="BI309" i="2"/>
  <c r="BH309" i="2"/>
  <c r="BG309" i="2"/>
  <c r="BF309" i="2"/>
  <c r="T309" i="2"/>
  <c r="R309" i="2"/>
  <c r="P309" i="2"/>
  <c r="BK309" i="2"/>
  <c r="J309" i="2"/>
  <c r="BE309" i="2"/>
  <c r="BI307" i="2"/>
  <c r="BH307" i="2"/>
  <c r="BG307" i="2"/>
  <c r="BF307" i="2"/>
  <c r="T307" i="2"/>
  <c r="R307" i="2"/>
  <c r="P307" i="2"/>
  <c r="BK307" i="2"/>
  <c r="J307" i="2"/>
  <c r="BE307" i="2"/>
  <c r="BI305" i="2"/>
  <c r="BH305" i="2"/>
  <c r="BG305" i="2"/>
  <c r="BF305" i="2"/>
  <c r="T305" i="2"/>
  <c r="R305" i="2"/>
  <c r="P305" i="2"/>
  <c r="BK305" i="2"/>
  <c r="J305" i="2"/>
  <c r="BE305" i="2"/>
  <c r="BI298" i="2"/>
  <c r="BH298" i="2"/>
  <c r="BG298" i="2"/>
  <c r="BF298" i="2"/>
  <c r="T298" i="2"/>
  <c r="R298" i="2"/>
  <c r="P298" i="2"/>
  <c r="BK298" i="2"/>
  <c r="J298" i="2"/>
  <c r="BE298" i="2"/>
  <c r="BI296" i="2"/>
  <c r="BH296" i="2"/>
  <c r="BG296" i="2"/>
  <c r="BF296" i="2"/>
  <c r="T296" i="2"/>
  <c r="R296" i="2"/>
  <c r="P296" i="2"/>
  <c r="BK296" i="2"/>
  <c r="J296" i="2"/>
  <c r="BE296" i="2"/>
  <c r="BI295" i="2"/>
  <c r="BH295" i="2"/>
  <c r="BG295" i="2"/>
  <c r="BF295" i="2"/>
  <c r="T295" i="2"/>
  <c r="R295" i="2"/>
  <c r="P295" i="2"/>
  <c r="BK295" i="2"/>
  <c r="J295" i="2"/>
  <c r="BE295" i="2"/>
  <c r="BI290" i="2"/>
  <c r="BH290" i="2"/>
  <c r="BG290" i="2"/>
  <c r="BF290" i="2"/>
  <c r="T290" i="2"/>
  <c r="R290" i="2"/>
  <c r="P290" i="2"/>
  <c r="BK290" i="2"/>
  <c r="J290" i="2"/>
  <c r="BE290" i="2"/>
  <c r="BI288" i="2"/>
  <c r="BH288" i="2"/>
  <c r="BG288" i="2"/>
  <c r="BF288" i="2"/>
  <c r="T288" i="2"/>
  <c r="R288" i="2"/>
  <c r="R283" i="2" s="1"/>
  <c r="P288" i="2"/>
  <c r="BK288" i="2"/>
  <c r="J288" i="2"/>
  <c r="BE288" i="2"/>
  <c r="BI286" i="2"/>
  <c r="BH286" i="2"/>
  <c r="BG286" i="2"/>
  <c r="BF286" i="2"/>
  <c r="T286" i="2"/>
  <c r="R286" i="2"/>
  <c r="P286" i="2"/>
  <c r="BK286" i="2"/>
  <c r="BK283" i="2" s="1"/>
  <c r="J283" i="2" s="1"/>
  <c r="J100" i="2" s="1"/>
  <c r="J286" i="2"/>
  <c r="BE286" i="2"/>
  <c r="BI284" i="2"/>
  <c r="BH284" i="2"/>
  <c r="BG284" i="2"/>
  <c r="BF284" i="2"/>
  <c r="T284" i="2"/>
  <c r="T283" i="2"/>
  <c r="R284" i="2"/>
  <c r="P284" i="2"/>
  <c r="P283" i="2"/>
  <c r="BK284" i="2"/>
  <c r="J284" i="2"/>
  <c r="BE284" i="2" s="1"/>
  <c r="BI280" i="2"/>
  <c r="BH280" i="2"/>
  <c r="BG280" i="2"/>
  <c r="BF280" i="2"/>
  <c r="T280" i="2"/>
  <c r="R280" i="2"/>
  <c r="P280" i="2"/>
  <c r="BK280" i="2"/>
  <c r="J280" i="2"/>
  <c r="BE280" i="2"/>
  <c r="BI279" i="2"/>
  <c r="BH279" i="2"/>
  <c r="BG279" i="2"/>
  <c r="BF279" i="2"/>
  <c r="T279" i="2"/>
  <c r="R279" i="2"/>
  <c r="P279" i="2"/>
  <c r="BK279" i="2"/>
  <c r="J279" i="2"/>
  <c r="BE279" i="2"/>
  <c r="BI278" i="2"/>
  <c r="BH278" i="2"/>
  <c r="BG278" i="2"/>
  <c r="BF278" i="2"/>
  <c r="T278" i="2"/>
  <c r="R278" i="2"/>
  <c r="P278" i="2"/>
  <c r="BK278" i="2"/>
  <c r="J278" i="2"/>
  <c r="BE278" i="2"/>
  <c r="BI277" i="2"/>
  <c r="BH277" i="2"/>
  <c r="BG277" i="2"/>
  <c r="BF277" i="2"/>
  <c r="T277" i="2"/>
  <c r="R277" i="2"/>
  <c r="P277" i="2"/>
  <c r="BK277" i="2"/>
  <c r="J277" i="2"/>
  <c r="BE277" i="2"/>
  <c r="BI276" i="2"/>
  <c r="BH276" i="2"/>
  <c r="BG276" i="2"/>
  <c r="BF276" i="2"/>
  <c r="T276" i="2"/>
  <c r="R276" i="2"/>
  <c r="P276" i="2"/>
  <c r="BK276" i="2"/>
  <c r="J276" i="2"/>
  <c r="BE276" i="2"/>
  <c r="BI275" i="2"/>
  <c r="BH275" i="2"/>
  <c r="BG275" i="2"/>
  <c r="BF275" i="2"/>
  <c r="T275" i="2"/>
  <c r="R275" i="2"/>
  <c r="P275" i="2"/>
  <c r="BK275" i="2"/>
  <c r="J275" i="2"/>
  <c r="BE275" i="2"/>
  <c r="BI273" i="2"/>
  <c r="BH273" i="2"/>
  <c r="BG273" i="2"/>
  <c r="BF273" i="2"/>
  <c r="T273" i="2"/>
  <c r="R273" i="2"/>
  <c r="P273" i="2"/>
  <c r="BK273" i="2"/>
  <c r="J273" i="2"/>
  <c r="BE273" i="2"/>
  <c r="BI267" i="2"/>
  <c r="BH267" i="2"/>
  <c r="BG267" i="2"/>
  <c r="BF267" i="2"/>
  <c r="T267" i="2"/>
  <c r="T266" i="2"/>
  <c r="R267" i="2"/>
  <c r="R266" i="2"/>
  <c r="P267" i="2"/>
  <c r="P266" i="2"/>
  <c r="BK267" i="2"/>
  <c r="BK266" i="2"/>
  <c r="J266" i="2" s="1"/>
  <c r="J99" i="2" s="1"/>
  <c r="J267" i="2"/>
  <c r="BE267" i="2" s="1"/>
  <c r="BI265" i="2"/>
  <c r="BH265" i="2"/>
  <c r="BG265" i="2"/>
  <c r="BF265" i="2"/>
  <c r="T265" i="2"/>
  <c r="R265" i="2"/>
  <c r="P265" i="2"/>
  <c r="BK265" i="2"/>
  <c r="J265" i="2"/>
  <c r="BE265" i="2"/>
  <c r="BI263" i="2"/>
  <c r="BH263" i="2"/>
  <c r="BG263" i="2"/>
  <c r="BF263" i="2"/>
  <c r="T263" i="2"/>
  <c r="R263" i="2"/>
  <c r="P263" i="2"/>
  <c r="BK263" i="2"/>
  <c r="J263" i="2"/>
  <c r="BE263" i="2"/>
  <c r="BI261" i="2"/>
  <c r="BH261" i="2"/>
  <c r="BG261" i="2"/>
  <c r="BF261" i="2"/>
  <c r="T261" i="2"/>
  <c r="R261" i="2"/>
  <c r="P261" i="2"/>
  <c r="BK261" i="2"/>
  <c r="J261" i="2"/>
  <c r="BE261" i="2"/>
  <c r="BI255" i="2"/>
  <c r="BH255" i="2"/>
  <c r="BG255" i="2"/>
  <c r="BF255" i="2"/>
  <c r="T255" i="2"/>
  <c r="R255" i="2"/>
  <c r="P255" i="2"/>
  <c r="BK255" i="2"/>
  <c r="J255" i="2"/>
  <c r="BE255" i="2"/>
  <c r="BI254" i="2"/>
  <c r="BH254" i="2"/>
  <c r="BG254" i="2"/>
  <c r="BF254" i="2"/>
  <c r="T254" i="2"/>
  <c r="R254" i="2"/>
  <c r="P254" i="2"/>
  <c r="BK254" i="2"/>
  <c r="J254" i="2"/>
  <c r="BE254" i="2"/>
  <c r="BI252" i="2"/>
  <c r="BH252" i="2"/>
  <c r="BG252" i="2"/>
  <c r="BF252" i="2"/>
  <c r="T252" i="2"/>
  <c r="R252" i="2"/>
  <c r="P252" i="2"/>
  <c r="BK252" i="2"/>
  <c r="J252" i="2"/>
  <c r="BE252" i="2"/>
  <c r="BI250" i="2"/>
  <c r="BH250" i="2"/>
  <c r="BG250" i="2"/>
  <c r="BF250" i="2"/>
  <c r="T250" i="2"/>
  <c r="R250" i="2"/>
  <c r="P250" i="2"/>
  <c r="BK250" i="2"/>
  <c r="J250" i="2"/>
  <c r="BE250" i="2"/>
  <c r="BI237" i="2"/>
  <c r="BH237" i="2"/>
  <c r="BG237" i="2"/>
  <c r="BF237" i="2"/>
  <c r="T237" i="2"/>
  <c r="R237" i="2"/>
  <c r="P237" i="2"/>
  <c r="BK237" i="2"/>
  <c r="J237" i="2"/>
  <c r="BE237" i="2"/>
  <c r="BI235" i="2"/>
  <c r="BH235" i="2"/>
  <c r="BG235" i="2"/>
  <c r="BF235" i="2"/>
  <c r="T235" i="2"/>
  <c r="R235" i="2"/>
  <c r="P235" i="2"/>
  <c r="BK235" i="2"/>
  <c r="J235" i="2"/>
  <c r="BE235" i="2"/>
  <c r="BI233" i="2"/>
  <c r="BH233" i="2"/>
  <c r="BG233" i="2"/>
  <c r="BF233" i="2"/>
  <c r="T233" i="2"/>
  <c r="R233" i="2"/>
  <c r="P233" i="2"/>
  <c r="BK233" i="2"/>
  <c r="J233" i="2"/>
  <c r="BE233" i="2"/>
  <c r="BI231" i="2"/>
  <c r="BH231" i="2"/>
  <c r="BG231" i="2"/>
  <c r="BF231" i="2"/>
  <c r="T231" i="2"/>
  <c r="R231" i="2"/>
  <c r="P231" i="2"/>
  <c r="BK231" i="2"/>
  <c r="J231" i="2"/>
  <c r="BE231" i="2"/>
  <c r="BI227" i="2"/>
  <c r="BH227" i="2"/>
  <c r="BG227" i="2"/>
  <c r="BF227" i="2"/>
  <c r="T227" i="2"/>
  <c r="R227" i="2"/>
  <c r="P227" i="2"/>
  <c r="BK227" i="2"/>
  <c r="J227" i="2"/>
  <c r="BE227" i="2"/>
  <c r="BI225" i="2"/>
  <c r="BH225" i="2"/>
  <c r="BG225" i="2"/>
  <c r="BF225" i="2"/>
  <c r="T225" i="2"/>
  <c r="R225" i="2"/>
  <c r="P225" i="2"/>
  <c r="BK225" i="2"/>
  <c r="J225" i="2"/>
  <c r="BE225" i="2"/>
  <c r="BI223" i="2"/>
  <c r="BH223" i="2"/>
  <c r="BG223" i="2"/>
  <c r="BF223" i="2"/>
  <c r="T223" i="2"/>
  <c r="R223" i="2"/>
  <c r="P223" i="2"/>
  <c r="BK223" i="2"/>
  <c r="J223" i="2"/>
  <c r="BE223" i="2"/>
  <c r="BI222" i="2"/>
  <c r="BH222" i="2"/>
  <c r="BG222" i="2"/>
  <c r="BF222" i="2"/>
  <c r="T222" i="2"/>
  <c r="R222" i="2"/>
  <c r="P222" i="2"/>
  <c r="BK222" i="2"/>
  <c r="J222" i="2"/>
  <c r="BE222" i="2"/>
  <c r="BI214" i="2"/>
  <c r="BH214" i="2"/>
  <c r="BG214" i="2"/>
  <c r="BF214" i="2"/>
  <c r="T214" i="2"/>
  <c r="R214" i="2"/>
  <c r="P214" i="2"/>
  <c r="BK214" i="2"/>
  <c r="J214" i="2"/>
  <c r="BE214" i="2"/>
  <c r="BI212" i="2"/>
  <c r="BH212" i="2"/>
  <c r="BG212" i="2"/>
  <c r="BF212" i="2"/>
  <c r="T212" i="2"/>
  <c r="R212" i="2"/>
  <c r="P212" i="2"/>
  <c r="BK212" i="2"/>
  <c r="J212" i="2"/>
  <c r="BE212" i="2"/>
  <c r="BI210" i="2"/>
  <c r="BH210" i="2"/>
  <c r="BG210" i="2"/>
  <c r="BF210" i="2"/>
  <c r="T210" i="2"/>
  <c r="R210" i="2"/>
  <c r="P210" i="2"/>
  <c r="BK210" i="2"/>
  <c r="J210" i="2"/>
  <c r="BE210" i="2"/>
  <c r="BI208" i="2"/>
  <c r="BH208" i="2"/>
  <c r="BG208" i="2"/>
  <c r="BF208" i="2"/>
  <c r="T208" i="2"/>
  <c r="R208" i="2"/>
  <c r="P208" i="2"/>
  <c r="BK208" i="2"/>
  <c r="J208" i="2"/>
  <c r="BE208" i="2"/>
  <c r="BI206" i="2"/>
  <c r="BH206" i="2"/>
  <c r="BG206" i="2"/>
  <c r="BF206" i="2"/>
  <c r="T206" i="2"/>
  <c r="R206" i="2"/>
  <c r="P206" i="2"/>
  <c r="BK206" i="2"/>
  <c r="J206" i="2"/>
  <c r="BE206" i="2"/>
  <c r="BI190" i="2"/>
  <c r="BH190" i="2"/>
  <c r="BG190" i="2"/>
  <c r="BF190" i="2"/>
  <c r="T190" i="2"/>
  <c r="R190" i="2"/>
  <c r="P190" i="2"/>
  <c r="BK190" i="2"/>
  <c r="J190" i="2"/>
  <c r="BE190" i="2"/>
  <c r="BI188" i="2"/>
  <c r="BH188" i="2"/>
  <c r="BG188" i="2"/>
  <c r="BF188" i="2"/>
  <c r="T188" i="2"/>
  <c r="R188" i="2"/>
  <c r="P188" i="2"/>
  <c r="BK188" i="2"/>
  <c r="J188" i="2"/>
  <c r="BE188" i="2"/>
  <c r="BI186" i="2"/>
  <c r="BH186" i="2"/>
  <c r="BG186" i="2"/>
  <c r="BF186" i="2"/>
  <c r="T186" i="2"/>
  <c r="R186" i="2"/>
  <c r="P186" i="2"/>
  <c r="BK186" i="2"/>
  <c r="J186" i="2"/>
  <c r="BE186" i="2"/>
  <c r="BI184" i="2"/>
  <c r="BH184" i="2"/>
  <c r="BG184" i="2"/>
  <c r="BF184" i="2"/>
  <c r="T184" i="2"/>
  <c r="R184" i="2"/>
  <c r="P184" i="2"/>
  <c r="BK184" i="2"/>
  <c r="J184" i="2"/>
  <c r="BE184" i="2"/>
  <c r="BI182" i="2"/>
  <c r="BH182" i="2"/>
  <c r="BG182" i="2"/>
  <c r="BF182" i="2"/>
  <c r="T182" i="2"/>
  <c r="R182" i="2"/>
  <c r="P182" i="2"/>
  <c r="BK182" i="2"/>
  <c r="J182" i="2"/>
  <c r="BE182" i="2"/>
  <c r="BI180" i="2"/>
  <c r="BH180" i="2"/>
  <c r="BG180" i="2"/>
  <c r="BF180" i="2"/>
  <c r="T180" i="2"/>
  <c r="R180" i="2"/>
  <c r="P180" i="2"/>
  <c r="BK180" i="2"/>
  <c r="J180" i="2"/>
  <c r="BE180" i="2"/>
  <c r="BI177" i="2"/>
  <c r="BH177" i="2"/>
  <c r="BG177" i="2"/>
  <c r="BF177" i="2"/>
  <c r="T177" i="2"/>
  <c r="R177" i="2"/>
  <c r="P177" i="2"/>
  <c r="BK177" i="2"/>
  <c r="J177" i="2"/>
  <c r="BE177" i="2"/>
  <c r="BI173" i="2"/>
  <c r="BH173" i="2"/>
  <c r="BG173" i="2"/>
  <c r="BF173" i="2"/>
  <c r="T173" i="2"/>
  <c r="R173" i="2"/>
  <c r="P173" i="2"/>
  <c r="BK173" i="2"/>
  <c r="J173" i="2"/>
  <c r="BE173" i="2"/>
  <c r="BI172" i="2"/>
  <c r="BH172" i="2"/>
  <c r="BG172" i="2"/>
  <c r="BF172" i="2"/>
  <c r="T172" i="2"/>
  <c r="R172" i="2"/>
  <c r="P172" i="2"/>
  <c r="BK172" i="2"/>
  <c r="J172" i="2"/>
  <c r="BE172" i="2"/>
  <c r="BI170" i="2"/>
  <c r="BH170" i="2"/>
  <c r="BG170" i="2"/>
  <c r="BF170" i="2"/>
  <c r="T170" i="2"/>
  <c r="R170" i="2"/>
  <c r="P170" i="2"/>
  <c r="BK170" i="2"/>
  <c r="J170" i="2"/>
  <c r="BE170" i="2"/>
  <c r="BI169" i="2"/>
  <c r="BH169" i="2"/>
  <c r="BG169" i="2"/>
  <c r="BF169" i="2"/>
  <c r="T169" i="2"/>
  <c r="R169" i="2"/>
  <c r="P169" i="2"/>
  <c r="BK169" i="2"/>
  <c r="J169" i="2"/>
  <c r="BE169" i="2"/>
  <c r="BI167" i="2"/>
  <c r="BH167" i="2"/>
  <c r="BG167" i="2"/>
  <c r="BF167" i="2"/>
  <c r="T167" i="2"/>
  <c r="R167" i="2"/>
  <c r="P167" i="2"/>
  <c r="BK167" i="2"/>
  <c r="J167" i="2"/>
  <c r="BE167" i="2"/>
  <c r="BI162" i="2"/>
  <c r="BH162" i="2"/>
  <c r="BG162" i="2"/>
  <c r="BF162" i="2"/>
  <c r="T162" i="2"/>
  <c r="R162" i="2"/>
  <c r="P162" i="2"/>
  <c r="BK162" i="2"/>
  <c r="J162" i="2"/>
  <c r="BE162" i="2"/>
  <c r="BI161" i="2"/>
  <c r="BH161" i="2"/>
  <c r="BG161" i="2"/>
  <c r="BF161" i="2"/>
  <c r="T161" i="2"/>
  <c r="R161" i="2"/>
  <c r="P161" i="2"/>
  <c r="BK161" i="2"/>
  <c r="J161" i="2"/>
  <c r="BE161" i="2"/>
  <c r="BI159" i="2"/>
  <c r="BH159" i="2"/>
  <c r="BG159" i="2"/>
  <c r="BF159" i="2"/>
  <c r="T159" i="2"/>
  <c r="R159" i="2"/>
  <c r="P159" i="2"/>
  <c r="BK159" i="2"/>
  <c r="J159" i="2"/>
  <c r="BE159" i="2"/>
  <c r="BI158" i="2"/>
  <c r="BH158" i="2"/>
  <c r="BG158" i="2"/>
  <c r="BF158" i="2"/>
  <c r="T158" i="2"/>
  <c r="R158" i="2"/>
  <c r="P158" i="2"/>
  <c r="BK158" i="2"/>
  <c r="J158" i="2"/>
  <c r="BE158" i="2"/>
  <c r="BI152" i="2"/>
  <c r="BH152" i="2"/>
  <c r="BG152" i="2"/>
  <c r="BF152" i="2"/>
  <c r="T152" i="2"/>
  <c r="R152" i="2"/>
  <c r="P152" i="2"/>
  <c r="BK152" i="2"/>
  <c r="J152" i="2"/>
  <c r="BE152" i="2"/>
  <c r="BI146" i="2"/>
  <c r="BH146" i="2"/>
  <c r="BG146" i="2"/>
  <c r="BF146" i="2"/>
  <c r="T146" i="2"/>
  <c r="R146" i="2"/>
  <c r="P146" i="2"/>
  <c r="BK146" i="2"/>
  <c r="J146" i="2"/>
  <c r="BE146" i="2"/>
  <c r="BI143" i="2"/>
  <c r="BH143" i="2"/>
  <c r="BG143" i="2"/>
  <c r="BF143" i="2"/>
  <c r="T143" i="2"/>
  <c r="R143" i="2"/>
  <c r="P143" i="2"/>
  <c r="BK143" i="2"/>
  <c r="J143" i="2"/>
  <c r="BE143" i="2"/>
  <c r="BI141" i="2"/>
  <c r="BH141" i="2"/>
  <c r="BG141" i="2"/>
  <c r="BF141" i="2"/>
  <c r="T141" i="2"/>
  <c r="R141" i="2"/>
  <c r="P141" i="2"/>
  <c r="BK141" i="2"/>
  <c r="J141" i="2"/>
  <c r="BE141" i="2"/>
  <c r="BI138" i="2"/>
  <c r="BH138" i="2"/>
  <c r="BG138" i="2"/>
  <c r="BF138" i="2"/>
  <c r="T138" i="2"/>
  <c r="R138" i="2"/>
  <c r="P138" i="2"/>
  <c r="BK138" i="2"/>
  <c r="J138" i="2"/>
  <c r="BE138" i="2"/>
  <c r="BI136" i="2"/>
  <c r="BH136" i="2"/>
  <c r="BG136" i="2"/>
  <c r="BF136" i="2"/>
  <c r="T136" i="2"/>
  <c r="R136" i="2"/>
  <c r="P136" i="2"/>
  <c r="BK136" i="2"/>
  <c r="J136" i="2"/>
  <c r="BE136" i="2"/>
  <c r="BI130" i="2"/>
  <c r="BH130" i="2"/>
  <c r="BG130" i="2"/>
  <c r="BF130" i="2"/>
  <c r="T130" i="2"/>
  <c r="R130" i="2"/>
  <c r="P130" i="2"/>
  <c r="BK130" i="2"/>
  <c r="J130" i="2"/>
  <c r="BE130" i="2"/>
  <c r="BI128" i="2"/>
  <c r="BH128" i="2"/>
  <c r="BG128" i="2"/>
  <c r="BF128" i="2"/>
  <c r="T128" i="2"/>
  <c r="R128" i="2"/>
  <c r="P128" i="2"/>
  <c r="BK128" i="2"/>
  <c r="J128" i="2"/>
  <c r="BE128" i="2"/>
  <c r="BI125" i="2"/>
  <c r="F37" i="2"/>
  <c r="BD95" i="1" s="1"/>
  <c r="BD94" i="1" s="1"/>
  <c r="W33" i="1" s="1"/>
  <c r="BH125" i="2"/>
  <c r="F36" i="2" s="1"/>
  <c r="BC95" i="1" s="1"/>
  <c r="BG125" i="2"/>
  <c r="F35" i="2"/>
  <c r="BB95" i="1" s="1"/>
  <c r="BB94" i="1" s="1"/>
  <c r="BF125" i="2"/>
  <c r="J34" i="2" s="1"/>
  <c r="AW95" i="1" s="1"/>
  <c r="T125" i="2"/>
  <c r="T124" i="2"/>
  <c r="T123" i="2" s="1"/>
  <c r="T122" i="2" s="1"/>
  <c r="R125" i="2"/>
  <c r="R124" i="2"/>
  <c r="R123" i="2" s="1"/>
  <c r="R122" i="2" s="1"/>
  <c r="P125" i="2"/>
  <c r="P124" i="2"/>
  <c r="P123" i="2" s="1"/>
  <c r="P122" i="2" s="1"/>
  <c r="AU95" i="1" s="1"/>
  <c r="BK125" i="2"/>
  <c r="BK124" i="2" s="1"/>
  <c r="J125" i="2"/>
  <c r="BE125" i="2" s="1"/>
  <c r="J119" i="2"/>
  <c r="J118" i="2"/>
  <c r="F118" i="2"/>
  <c r="F116" i="2"/>
  <c r="E114" i="2"/>
  <c r="J92" i="2"/>
  <c r="J91" i="2"/>
  <c r="F91" i="2"/>
  <c r="F89" i="2"/>
  <c r="E87" i="2"/>
  <c r="J18" i="2"/>
  <c r="E18" i="2"/>
  <c r="F119" i="2" s="1"/>
  <c r="F92" i="2"/>
  <c r="J17" i="2"/>
  <c r="J12" i="2"/>
  <c r="J116" i="2" s="1"/>
  <c r="J89" i="2"/>
  <c r="E7" i="2"/>
  <c r="E112" i="2"/>
  <c r="E85" i="2"/>
  <c r="AS97" i="1"/>
  <c r="AS94" i="1"/>
  <c r="L90" i="1"/>
  <c r="AM90" i="1"/>
  <c r="AM89" i="1"/>
  <c r="L89" i="1"/>
  <c r="AM87" i="1"/>
  <c r="L87" i="1"/>
  <c r="L85" i="1"/>
  <c r="L84" i="1"/>
  <c r="J33" i="3" l="1"/>
  <c r="AV96" i="1" s="1"/>
  <c r="F33" i="3"/>
  <c r="AZ96" i="1" s="1"/>
  <c r="J130" i="4"/>
  <c r="J100" i="4" s="1"/>
  <c r="BK129" i="4"/>
  <c r="F33" i="2"/>
  <c r="AZ95" i="1" s="1"/>
  <c r="J33" i="2"/>
  <c r="AV95" i="1" s="1"/>
  <c r="AT95" i="1" s="1"/>
  <c r="J124" i="3"/>
  <c r="J98" i="3" s="1"/>
  <c r="BK123" i="3"/>
  <c r="F35" i="5"/>
  <c r="AZ99" i="1" s="1"/>
  <c r="J35" i="5"/>
  <c r="AV99" i="1" s="1"/>
  <c r="AT99" i="1" s="1"/>
  <c r="J124" i="2"/>
  <c r="J98" i="2" s="1"/>
  <c r="BK123" i="2"/>
  <c r="W31" i="1"/>
  <c r="AX94" i="1"/>
  <c r="J131" i="5"/>
  <c r="J100" i="5" s="1"/>
  <c r="BK130" i="5"/>
  <c r="F35" i="6"/>
  <c r="AZ100" i="1" s="1"/>
  <c r="J35" i="6"/>
  <c r="AV100" i="1" s="1"/>
  <c r="AT100" i="1" s="1"/>
  <c r="F35" i="4"/>
  <c r="AZ98" i="1" s="1"/>
  <c r="J35" i="4"/>
  <c r="AV98" i="1" s="1"/>
  <c r="AT98" i="1" s="1"/>
  <c r="J129" i="6"/>
  <c r="J100" i="6" s="1"/>
  <c r="BK128" i="6"/>
  <c r="F34" i="2"/>
  <c r="BA95" i="1" s="1"/>
  <c r="J116" i="3"/>
  <c r="F119" i="3"/>
  <c r="J34" i="3"/>
  <c r="AW96" i="1" s="1"/>
  <c r="F36" i="4"/>
  <c r="BA98" i="1" s="1"/>
  <c r="F36" i="5"/>
  <c r="BA99" i="1" s="1"/>
  <c r="F36" i="6"/>
  <c r="BA100" i="1" s="1"/>
  <c r="P255" i="6"/>
  <c r="P128" i="6" s="1"/>
  <c r="P127" i="6" s="1"/>
  <c r="AU100" i="1" s="1"/>
  <c r="AU97" i="1" s="1"/>
  <c r="J35" i="7"/>
  <c r="AV101" i="1" s="1"/>
  <c r="AT101" i="1" s="1"/>
  <c r="F128" i="8"/>
  <c r="F94" i="8"/>
  <c r="BK133" i="8"/>
  <c r="BK274" i="9"/>
  <c r="J274" i="9" s="1"/>
  <c r="J106" i="9" s="1"/>
  <c r="J275" i="9"/>
  <c r="J107" i="9" s="1"/>
  <c r="J33" i="10"/>
  <c r="AV104" i="1" s="1"/>
  <c r="AT104" i="1" s="1"/>
  <c r="F33" i="10"/>
  <c r="AZ104" i="1" s="1"/>
  <c r="BK293" i="6"/>
  <c r="J293" i="6" s="1"/>
  <c r="J104" i="6" s="1"/>
  <c r="E85" i="7"/>
  <c r="BK133" i="7"/>
  <c r="J685" i="7"/>
  <c r="J110" i="7" s="1"/>
  <c r="J35" i="8"/>
  <c r="AV102" i="1" s="1"/>
  <c r="F35" i="9"/>
  <c r="AZ103" i="1" s="1"/>
  <c r="J35" i="9"/>
  <c r="AV103" i="1" s="1"/>
  <c r="BK164" i="10"/>
  <c r="J165" i="10"/>
  <c r="J98" i="10" s="1"/>
  <c r="J125" i="8"/>
  <c r="J91" i="8"/>
  <c r="J36" i="8"/>
  <c r="AW102" i="1" s="1"/>
  <c r="F36" i="8"/>
  <c r="BA102" i="1" s="1"/>
  <c r="F38" i="8"/>
  <c r="BC102" i="1" s="1"/>
  <c r="BC97" i="1" s="1"/>
  <c r="J265" i="8"/>
  <c r="J109" i="8" s="1"/>
  <c r="BK264" i="8"/>
  <c r="J264" i="8" s="1"/>
  <c r="J108" i="8" s="1"/>
  <c r="J135" i="9"/>
  <c r="J100" i="9" s="1"/>
  <c r="BK134" i="9"/>
  <c r="BK300" i="10"/>
  <c r="J300" i="10" s="1"/>
  <c r="J106" i="10" s="1"/>
  <c r="J301" i="10"/>
  <c r="J107" i="10" s="1"/>
  <c r="J307" i="10"/>
  <c r="J109" i="10" s="1"/>
  <c r="BK306" i="10"/>
  <c r="J306" i="10" s="1"/>
  <c r="J108" i="10" s="1"/>
  <c r="T306" i="10"/>
  <c r="T163" i="10" s="1"/>
  <c r="BK294" i="9"/>
  <c r="J294" i="9" s="1"/>
  <c r="J110" i="9" s="1"/>
  <c r="J295" i="9"/>
  <c r="J111" i="9" s="1"/>
  <c r="P306" i="10"/>
  <c r="P163" i="10" s="1"/>
  <c r="AU104" i="1" s="1"/>
  <c r="P129" i="11"/>
  <c r="AU105" i="1" s="1"/>
  <c r="J126" i="12"/>
  <c r="J98" i="12" s="1"/>
  <c r="BK120" i="12"/>
  <c r="J120" i="12" s="1"/>
  <c r="J36" i="9"/>
  <c r="AW103" i="1" s="1"/>
  <c r="F34" i="10"/>
  <c r="BA104" i="1" s="1"/>
  <c r="J457" i="10"/>
  <c r="J127" i="10" s="1"/>
  <c r="BK456" i="10"/>
  <c r="J456" i="10" s="1"/>
  <c r="J126" i="10" s="1"/>
  <c r="J33" i="12"/>
  <c r="AV106" i="1" s="1"/>
  <c r="AT106" i="1" s="1"/>
  <c r="J89" i="10"/>
  <c r="F92" i="10"/>
  <c r="J532" i="10"/>
  <c r="J136" i="10" s="1"/>
  <c r="BK531" i="10"/>
  <c r="J531" i="10" s="1"/>
  <c r="J135" i="10" s="1"/>
  <c r="F33" i="11"/>
  <c r="AZ105" i="1" s="1"/>
  <c r="J33" i="11"/>
  <c r="AV105" i="1" s="1"/>
  <c r="BK307" i="11"/>
  <c r="J307" i="11" s="1"/>
  <c r="J105" i="11" s="1"/>
  <c r="J308" i="11"/>
  <c r="J106" i="11" s="1"/>
  <c r="J33" i="13"/>
  <c r="AV107" i="1" s="1"/>
  <c r="AT107" i="1" s="1"/>
  <c r="F33" i="13"/>
  <c r="AZ107" i="1" s="1"/>
  <c r="T335" i="10"/>
  <c r="R381" i="10"/>
  <c r="R163" i="10" s="1"/>
  <c r="J131" i="11"/>
  <c r="J98" i="11" s="1"/>
  <c r="BK130" i="11"/>
  <c r="P307" i="11"/>
  <c r="R120" i="12"/>
  <c r="J118" i="13"/>
  <c r="J97" i="13" s="1"/>
  <c r="BK117" i="13"/>
  <c r="J117" i="13" s="1"/>
  <c r="F33" i="12"/>
  <c r="AZ106" i="1" s="1"/>
  <c r="F34" i="12"/>
  <c r="BA106" i="1" s="1"/>
  <c r="J111" i="13"/>
  <c r="F114" i="13"/>
  <c r="BK381" i="10"/>
  <c r="J381" i="10" s="1"/>
  <c r="J117" i="10" s="1"/>
  <c r="J34" i="11"/>
  <c r="AW105" i="1" s="1"/>
  <c r="BK337" i="11"/>
  <c r="J337" i="11" s="1"/>
  <c r="J108" i="11" s="1"/>
  <c r="E85" i="12"/>
  <c r="J92" i="12"/>
  <c r="AY97" i="1" l="1"/>
  <c r="BC94" i="1"/>
  <c r="AU94" i="1"/>
  <c r="AT102" i="1"/>
  <c r="BA97" i="1"/>
  <c r="AW97" i="1" s="1"/>
  <c r="BA94" i="1"/>
  <c r="AZ97" i="1"/>
  <c r="AV97" i="1" s="1"/>
  <c r="AT97" i="1" s="1"/>
  <c r="J130" i="5"/>
  <c r="J99" i="5" s="1"/>
  <c r="BK129" i="5"/>
  <c r="J129" i="5" s="1"/>
  <c r="J96" i="12"/>
  <c r="J30" i="12"/>
  <c r="J164" i="10"/>
  <c r="J97" i="10" s="1"/>
  <c r="BK163" i="10"/>
  <c r="J163" i="10" s="1"/>
  <c r="BK132" i="8"/>
  <c r="J133" i="8"/>
  <c r="J100" i="8" s="1"/>
  <c r="J128" i="6"/>
  <c r="J99" i="6" s="1"/>
  <c r="BK127" i="6"/>
  <c r="J127" i="6" s="1"/>
  <c r="J123" i="2"/>
  <c r="J97" i="2" s="1"/>
  <c r="BK122" i="2"/>
  <c r="J122" i="2" s="1"/>
  <c r="AZ94" i="1"/>
  <c r="J96" i="13"/>
  <c r="J30" i="13"/>
  <c r="BK129" i="11"/>
  <c r="J129" i="11" s="1"/>
  <c r="J130" i="11"/>
  <c r="J97" i="11" s="1"/>
  <c r="AT105" i="1"/>
  <c r="BK133" i="9"/>
  <c r="J133" i="9" s="1"/>
  <c r="J134" i="9"/>
  <c r="J99" i="9" s="1"/>
  <c r="AT103" i="1"/>
  <c r="BK132" i="7"/>
  <c r="J132" i="7" s="1"/>
  <c r="J133" i="7"/>
  <c r="J99" i="7" s="1"/>
  <c r="J123" i="3"/>
  <c r="J97" i="3" s="1"/>
  <c r="BK122" i="3"/>
  <c r="J122" i="3" s="1"/>
  <c r="AT96" i="1"/>
  <c r="J129" i="4"/>
  <c r="J99" i="4" s="1"/>
  <c r="BK128" i="4"/>
  <c r="J128" i="4" s="1"/>
  <c r="W29" i="1" l="1"/>
  <c r="AV94" i="1"/>
  <c r="J96" i="11"/>
  <c r="J30" i="11"/>
  <c r="J96" i="2"/>
  <c r="J30" i="2"/>
  <c r="AG106" i="1"/>
  <c r="AN106" i="1" s="1"/>
  <c r="J39" i="12"/>
  <c r="J39" i="13"/>
  <c r="AG107" i="1"/>
  <c r="AN107" i="1" s="1"/>
  <c r="J132" i="8"/>
  <c r="J99" i="8" s="1"/>
  <c r="BK131" i="8"/>
  <c r="J131" i="8" s="1"/>
  <c r="W30" i="1"/>
  <c r="AW94" i="1"/>
  <c r="AK30" i="1" s="1"/>
  <c r="W32" i="1"/>
  <c r="AY94" i="1"/>
  <c r="J30" i="3"/>
  <c r="J96" i="3"/>
  <c r="J98" i="4"/>
  <c r="J32" i="4"/>
  <c r="J98" i="9"/>
  <c r="J32" i="9"/>
  <c r="J98" i="7"/>
  <c r="J32" i="7"/>
  <c r="J98" i="6"/>
  <c r="J32" i="6"/>
  <c r="J96" i="10"/>
  <c r="J30" i="10"/>
  <c r="J98" i="5"/>
  <c r="J32" i="5"/>
  <c r="AG101" i="1" l="1"/>
  <c r="AN101" i="1" s="1"/>
  <c r="J41" i="7"/>
  <c r="J41" i="4"/>
  <c r="AG98" i="1"/>
  <c r="J98" i="8"/>
  <c r="J32" i="8"/>
  <c r="AG105" i="1"/>
  <c r="AN105" i="1" s="1"/>
  <c r="J39" i="11"/>
  <c r="J39" i="10"/>
  <c r="AG104" i="1"/>
  <c r="AN104" i="1" s="1"/>
  <c r="J41" i="6"/>
  <c r="AG100" i="1"/>
  <c r="AN100" i="1" s="1"/>
  <c r="J39" i="2"/>
  <c r="AG95" i="1"/>
  <c r="AT94" i="1"/>
  <c r="AK29" i="1"/>
  <c r="J41" i="5"/>
  <c r="AG99" i="1"/>
  <c r="AN99" i="1" s="1"/>
  <c r="AG103" i="1"/>
  <c r="AN103" i="1" s="1"/>
  <c r="J41" i="9"/>
  <c r="J39" i="3"/>
  <c r="AG96" i="1"/>
  <c r="AN96" i="1" s="1"/>
  <c r="AN98" i="1" l="1"/>
  <c r="J41" i="8"/>
  <c r="AG102" i="1"/>
  <c r="AN102" i="1" s="1"/>
  <c r="AN95" i="1"/>
  <c r="AG97" i="1" l="1"/>
  <c r="AN97" i="1" l="1"/>
  <c r="AG94" i="1"/>
  <c r="AN94" i="1" l="1"/>
  <c r="AK26" i="1"/>
  <c r="AK35" i="1" s="1"/>
</calcChain>
</file>

<file path=xl/sharedStrings.xml><?xml version="1.0" encoding="utf-8"?>
<sst xmlns="http://schemas.openxmlformats.org/spreadsheetml/2006/main" count="34648" uniqueCount="3508">
  <si>
    <t>Export Komplet</t>
  </si>
  <si>
    <t/>
  </si>
  <si>
    <t>2.0</t>
  </si>
  <si>
    <t>ZAMOK</t>
  </si>
  <si>
    <t>False</t>
  </si>
  <si>
    <t>{4b7bfe42-5715-435d-b772-d19ba20808d8}</t>
  </si>
  <si>
    <t>0,01</t>
  </si>
  <si>
    <t>21</t>
  </si>
  <si>
    <t>15</t>
  </si>
  <si>
    <t>REKAPITULACE STAVBY</t>
  </si>
  <si>
    <t>v ---  níže se nacházejí doplnkové a pomocné údaje k sestavám  --- v</t>
  </si>
  <si>
    <t>Návod na vyplnění</t>
  </si>
  <si>
    <t>0,001</t>
  </si>
  <si>
    <t>Kód:</t>
  </si>
  <si>
    <t>18080b</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</si>
  <si>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</si>
  <si>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</si>
  <si>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HOSPODAŘENÍ SE SRÁŽKOVÝMI VODAMI - ZŠ NA VÝSLUNÍ Č.P. 2047</t>
  </si>
  <si>
    <t>KSO:</t>
  </si>
  <si>
    <t>CC-CZ:</t>
  </si>
  <si>
    <t>Místo:</t>
  </si>
  <si>
    <t>UHERSKÝ BROD</t>
  </si>
  <si>
    <t>Datum:</t>
  </si>
  <si>
    <t>23. 7. 2019</t>
  </si>
  <si>
    <t>Zadavatel:</t>
  </si>
  <si>
    <t>IČ:</t>
  </si>
  <si>
    <t>MĚSTO UHERSKÝ BROD</t>
  </si>
  <si>
    <t>DIČ:</t>
  </si>
  <si>
    <t>Uchazeč:</t>
  </si>
  <si>
    <t>Vyplň údaj</t>
  </si>
  <si>
    <t>Projektant:</t>
  </si>
  <si>
    <t>JV PROJEKT V.H. s.r.o.   Brno</t>
  </si>
  <si>
    <t>True</t>
  </si>
  <si>
    <t>Zpracovatel:</t>
  </si>
  <si>
    <t>Obrtel M.</t>
  </si>
  <si>
    <t>Poznámka:</t>
  </si>
  <si>
    <t>Soupis prací je sestaven za využití položek cenových soustav ÚRS, RTS aj. (CS). Cenové a technické podmínky položek CS ÚRS, které nejsou uvedeny v soupisu prací (tzv. úvodní části katalogů) jsou neomezeně dálkově k dispozici na www.cs-urs.cz. Položky soupisu prací, které nemají ve sloupci "Cenová soustava" uveden žádný údaj, nepochází z CS. Tyto položky byly vytvořeny pouze pro tento rozpočet a nenacházejí se v žádné cenové soustavě.  Výkaz výměr, který se vztahuje k více položkám je nahrazen odpovídajícím slovem  "FIGUROU".  Figura je uvedena ve sloupci "Kód" v položce, kde byla spočítána. Pokud byl v rozpočtu uveden konkrétní obchodní název materiálu nebo výrobku, byl použit s cílem zadavatele stanovit minimální kvalitativní standard. Je možné použít jakýkoliv obdobný výrobek.</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</si>
  <si>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</si>
  <si>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</si>
  <si>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</si>
  <si>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</si>
  <si>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</si>
  <si>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</si>
  <si>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</si>
  <si>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</si>
  <si>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</si>
  <si>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</si>
  <si>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</si>
  <si>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</si>
  <si>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</si>
  <si>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</si>
  <si>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</si>
  <si>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</si>
  <si>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</si>
  <si>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</si>
  <si>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</si>
  <si>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</si>
  <si>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</si>
  <si>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</si>
  <si>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</si>
  <si>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</si>
  <si>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</si>
  <si>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</si>
  <si>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</si>
  <si>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</si>
  <si>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</si>
  <si>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</si>
  <si>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</si>
  <si>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</si>
  <si>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</si>
  <si>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</si>
  <si>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</si>
  <si>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</si>
  <si>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</si>
  <si>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</si>
  <si>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</si>
  <si>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</si>
  <si>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</si>
  <si>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</si>
  <si>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</si>
  <si>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</si>
  <si>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</si>
  <si>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</si>
  <si>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PRODLOUŽENÍ DEŠŤOVÉ KANALIZACE</t>
  </si>
  <si>
    <t>ING</t>
  </si>
  <si>
    <t>1</t>
  </si>
  <si>
    <t>{e31be268-498a-4314-bf6b-414cad586b84}</t>
  </si>
  <si>
    <t>827 29</t>
  </si>
  <si>
    <t>2</t>
  </si>
  <si>
    <t>SO 02</t>
  </si>
  <si>
    <t>PŘÍPOJKA DEŠŤOVÉ KANALIZACE</t>
  </si>
  <si>
    <t>{638b9260-037d-4d29-b129-60ff84ac47dc}</t>
  </si>
  <si>
    <t>SO 03</t>
  </si>
  <si>
    <t>AREÁLOVÉ HOSPODAŘENÍ S DEŠŤOVOU VODOU</t>
  </si>
  <si>
    <t>{b568a12d-8d29-4101-8ff2-9c123b48f0d8}</t>
  </si>
  <si>
    <t>SO 03.11</t>
  </si>
  <si>
    <t>zasakovací průlehy</t>
  </si>
  <si>
    <t>Soupis</t>
  </si>
  <si>
    <t>{f1caa2d0-1ecc-4220-b36d-256b30c633cb}</t>
  </si>
  <si>
    <t>SO 03.12</t>
  </si>
  <si>
    <t>zasakovací průleh - atrium</t>
  </si>
  <si>
    <t>{b07eb532-e44b-4c5c-b5dc-bf9b9d31c1df}</t>
  </si>
  <si>
    <t>SO 03.2</t>
  </si>
  <si>
    <t>akumulační a retenční nádrže</t>
  </si>
  <si>
    <t>{3c5c78a1-5749-4a1a-a640-61ec66d9d7ca}</t>
  </si>
  <si>
    <t>SO 03.31</t>
  </si>
  <si>
    <t>areálová dešťová kanalizace</t>
  </si>
  <si>
    <t>{4b83aa69-e8d3-47cb-b743-3f343fbb2fa7}</t>
  </si>
  <si>
    <t>SO 03.32</t>
  </si>
  <si>
    <t>areálová dešťová kanalizace - atrium</t>
  </si>
  <si>
    <t>{740cf5f9-11ad-4ba0-b50b-060866480f32}</t>
  </si>
  <si>
    <t>SO 03.4</t>
  </si>
  <si>
    <t>areálový vodovod</t>
  </si>
  <si>
    <t>{2e582e1e-ceb0-4720-a09f-5c3c0929e6fe}</t>
  </si>
  <si>
    <t>827 19</t>
  </si>
  <si>
    <t>SO 04</t>
  </si>
  <si>
    <t>OBJEKTY POZEMNÍHO STAVITELSTVÍ – ÚPRAVA ODVODNĚNÍ STŘECH A OKAPŮ</t>
  </si>
  <si>
    <t>{ae8dad0f-7c2e-48c2-8ce3-e5b8956134c0}</t>
  </si>
  <si>
    <t>801 32</t>
  </si>
  <si>
    <t>SO 05</t>
  </si>
  <si>
    <t>PROPUSTNÁ ZPEVNĚNÁ PLOCHA V ATRIU</t>
  </si>
  <si>
    <t>{84e66302-4864-4d93-b8ec-7f053013650a}</t>
  </si>
  <si>
    <t>SO 06</t>
  </si>
  <si>
    <t>ELEKTROINSTALACE</t>
  </si>
  <si>
    <t>STA</t>
  </si>
  <si>
    <t>{d20d4353-c2fd-46b1-b07f-8ec55a249ffb}</t>
  </si>
  <si>
    <t>828 79</t>
  </si>
  <si>
    <t>90</t>
  </si>
  <si>
    <t>OSTATNÍ NÁKLADY</t>
  </si>
  <si>
    <t>{b60b954e-ffe9-46c7-8356-781a559dd338}</t>
  </si>
  <si>
    <t>ASFALT</t>
  </si>
  <si>
    <t>192</t>
  </si>
  <si>
    <t>ASFALTfreza</t>
  </si>
  <si>
    <t>KRYCÍ LIST SOUPISU PRACÍ</t>
  </si>
  <si>
    <t>ASFALTryha</t>
  </si>
  <si>
    <t>39,758</t>
  </si>
  <si>
    <t>LOZE</t>
  </si>
  <si>
    <t>4,264</t>
  </si>
  <si>
    <t>OBRUBNIK</t>
  </si>
  <si>
    <t>OBSYP</t>
  </si>
  <si>
    <t>16,401</t>
  </si>
  <si>
    <t>Objekt:</t>
  </si>
  <si>
    <t>ODVOZ1</t>
  </si>
  <si>
    <t>79,658</t>
  </si>
  <si>
    <t>SO 01 - PRODLOUŽENÍ DEŠŤOVÉ KANALIZACE</t>
  </si>
  <si>
    <t>POTRUBI</t>
  </si>
  <si>
    <t>2,2</t>
  </si>
  <si>
    <t>PP300</t>
  </si>
  <si>
    <t>27,4</t>
  </si>
  <si>
    <t>PP300p</t>
  </si>
  <si>
    <t>28</t>
  </si>
  <si>
    <t>šířkaryhy</t>
  </si>
  <si>
    <t>1,1</t>
  </si>
  <si>
    <t>VYKOP1</t>
  </si>
  <si>
    <t>74,51</t>
  </si>
  <si>
    <t>VYKOP11</t>
  </si>
  <si>
    <t>VYKOPR</t>
  </si>
  <si>
    <t>5,148</t>
  </si>
  <si>
    <t>ZAMKOVA</t>
  </si>
  <si>
    <t>1,617</t>
  </si>
  <si>
    <t>ZASYP</t>
  </si>
  <si>
    <t>50,542</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</si>
  <si>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</si>
  <si>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</si>
  <si>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</si>
  <si>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</si>
  <si>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</si>
  <si>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</si>
  <si>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</si>
  <si>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</si>
  <si>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</si>
  <si>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</si>
  <si>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</si>
  <si>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</si>
  <si>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</si>
  <si>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</si>
  <si>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</si>
  <si>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</si>
  <si>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</si>
  <si>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</si>
  <si>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</si>
  <si>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</si>
  <si>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</si>
  <si>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</si>
  <si>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</si>
  <si>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</si>
  <si>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</si>
  <si>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</si>
  <si>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</si>
  <si>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</si>
  <si>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</si>
  <si>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113202111.1</t>
  </si>
  <si>
    <t>Vytrhání obrub krajníků obrubníků stojatých k zpětnému použití</t>
  </si>
  <si>
    <t>m</t>
  </si>
  <si>
    <t>vlastní</t>
  </si>
  <si>
    <t>4</t>
  </si>
  <si>
    <t>2075754686</t>
  </si>
  <si>
    <t>VV</t>
  </si>
  <si>
    <t>2,0</t>
  </si>
  <si>
    <t>Součet</t>
  </si>
  <si>
    <t>979021112</t>
  </si>
  <si>
    <t>Očištění vybouraných obrubníků a krajníků chodníkových při překopech inženýrských sítí</t>
  </si>
  <si>
    <t>CS ÚRS 2018 02</t>
  </si>
  <si>
    <t>-1288891752</t>
  </si>
  <si>
    <t>3</t>
  </si>
  <si>
    <t>113106023.1</t>
  </si>
  <si>
    <t>Rozebrání dlažeb při překopech komunikací pro pěší ze zámkové dlažby ručně k zpětnému použití</t>
  </si>
  <si>
    <t>m2</t>
  </si>
  <si>
    <t>225688705</t>
  </si>
  <si>
    <t>" výměry z povrchů ve výkresu podélného profilu "</t>
  </si>
  <si>
    <t xml:space="preserve">" zámková dlažba "     </t>
  </si>
  <si>
    <t>šířkaryhy*1,47</t>
  </si>
  <si>
    <t>Mezisoučet</t>
  </si>
  <si>
    <t>979051121</t>
  </si>
  <si>
    <t>Očištění zámkových dlaždic se spárováním z kameniva těženého při překopech inženýrských sítí</t>
  </si>
  <si>
    <t>-891866583</t>
  </si>
  <si>
    <t>5</t>
  </si>
  <si>
    <t>113107422</t>
  </si>
  <si>
    <t>Odstranění podkladu z kameniva drceného tl 200 mm při překopech strojně pl do 15 m2</t>
  </si>
  <si>
    <t>264332533</t>
  </si>
  <si>
    <t>" vybourání komnikace nad rýhou "</t>
  </si>
  <si>
    <t>6</t>
  </si>
  <si>
    <t>113107412</t>
  </si>
  <si>
    <t>Odstranění podkladu z kameniva těženého tl 200 mm při překopech strojně pl do 15 m2</t>
  </si>
  <si>
    <t>-2005236349</t>
  </si>
  <si>
    <t>7</t>
  </si>
  <si>
    <t>113107423</t>
  </si>
  <si>
    <t>Odstranění podkladu z kameniva drceného tl 300 mm při překopech strojně pl do 15 m2</t>
  </si>
  <si>
    <t>1269616865</t>
  </si>
  <si>
    <t>8</t>
  </si>
  <si>
    <t>113107430</t>
  </si>
  <si>
    <t>Odstranění podkladu z betonu prostého tl 100 mm při překopech strojně pl do 15 m2</t>
  </si>
  <si>
    <t>1463122835</t>
  </si>
  <si>
    <t>šířkaryhy*(28,53-2,5-2,5/2)</t>
  </si>
  <si>
    <t>" šachta ŠD1 "     2,5*2,5</t>
  </si>
  <si>
    <t>" šachta ŠD2 "     2,5*2,5</t>
  </si>
  <si>
    <t>9</t>
  </si>
  <si>
    <t>919735122</t>
  </si>
  <si>
    <t>Řezání stávajícího betonového krytu hl do 100 mm</t>
  </si>
  <si>
    <t>-1093714843</t>
  </si>
  <si>
    <t>2*(28,53-2,5-2,5/2)</t>
  </si>
  <si>
    <t>" šachta ŠD1 "     2,5*4</t>
  </si>
  <si>
    <t>" šachta ŠD2 "     2,5*4</t>
  </si>
  <si>
    <t>10</t>
  </si>
  <si>
    <t>997221551</t>
  </si>
  <si>
    <t>Vodorovná doprava suti ze sypkých materiálů do 1 km</t>
  </si>
  <si>
    <t>t</t>
  </si>
  <si>
    <t>-530205660</t>
  </si>
  <si>
    <t>11</t>
  </si>
  <si>
    <t>997221559</t>
  </si>
  <si>
    <t>Příplatek ZKD 1 km u vodorovné dopravy suti ze sypkých materiálů</t>
  </si>
  <si>
    <t>-1523363384</t>
  </si>
  <si>
    <t>28,405*5 'Přepočtené koeficientem množství</t>
  </si>
  <si>
    <t>12</t>
  </si>
  <si>
    <t>979098110.1</t>
  </si>
  <si>
    <t>Poplatek za skládku suti      (bez živice)</t>
  </si>
  <si>
    <t>-1717990638</t>
  </si>
  <si>
    <t>13</t>
  </si>
  <si>
    <t>113154124</t>
  </si>
  <si>
    <t>Frézování živičného krytu tl 100 mm pruh š 1 m pl do 500 m2 bez překážek v trase</t>
  </si>
  <si>
    <t>1323436317</t>
  </si>
  <si>
    <t xml:space="preserve">" asfalt silnice - celoplošně "     </t>
  </si>
  <si>
    <t>192,0</t>
  </si>
  <si>
    <t>14</t>
  </si>
  <si>
    <t>919735112</t>
  </si>
  <si>
    <t>Řezání stávajícího živičného krytu hl do 100 mm</t>
  </si>
  <si>
    <t>1830686187</t>
  </si>
  <si>
    <t>" asfalt silnice - celoplošně "     5,1+23,2</t>
  </si>
  <si>
    <t>392939929</t>
  </si>
  <si>
    <t>16</t>
  </si>
  <si>
    <t>-1962971670</t>
  </si>
  <si>
    <t>49,152*5 'Přepočtené koeficientem množství</t>
  </si>
  <si>
    <t>17</t>
  </si>
  <si>
    <t>979098110.2</t>
  </si>
  <si>
    <t>Poplatek za skládku suti - živice</t>
  </si>
  <si>
    <t>1945407114</t>
  </si>
  <si>
    <t>18</t>
  </si>
  <si>
    <t>119001411</t>
  </si>
  <si>
    <t>Dočasné zajištění potrubí betonového, ŽB nebo kameninového DN do 200</t>
  </si>
  <si>
    <t>2085934217</t>
  </si>
  <si>
    <t>" křížení inženýrských sítí - kanal. přápojka "</t>
  </si>
  <si>
    <t>šířkaryhy*2</t>
  </si>
  <si>
    <t>19</t>
  </si>
  <si>
    <t>130001101</t>
  </si>
  <si>
    <t>Příplatek za ztížení vykopávky v blízkosti podzemního vedení</t>
  </si>
  <si>
    <t>m3</t>
  </si>
  <si>
    <t>-1620280103</t>
  </si>
  <si>
    <t>POTRUBI*1,8*1,3</t>
  </si>
  <si>
    <t>20</t>
  </si>
  <si>
    <t>132212202</t>
  </si>
  <si>
    <t>Hloubení rýh š přes 600 do 2000 mm ručním nebo pneum nářadím v nesoudržných horninách tř. 3</t>
  </si>
  <si>
    <t>-1409251717</t>
  </si>
  <si>
    <t>" okolo inž. sítí - ve tř. 3 - 70% "    VYKOPR*0,7</t>
  </si>
  <si>
    <t>132212209</t>
  </si>
  <si>
    <t>Příplatek za lepivost u hloubení rýh š do 2000 mm ručním nebo pneum nářadím v hornině tř. 3</t>
  </si>
  <si>
    <t>116863647</t>
  </si>
  <si>
    <t>" lepivost 45% "     VYKOPR*0,7*0,45</t>
  </si>
  <si>
    <t>22</t>
  </si>
  <si>
    <t>132312202</t>
  </si>
  <si>
    <t>Hloubení rýh š přes 600 do 2000 mm ručním nebo pneum nářadím v nesoudržných horninách tř. 4</t>
  </si>
  <si>
    <t>863578036</t>
  </si>
  <si>
    <t>" ve tř.4 - 25% "     VYKOPR*0,25</t>
  </si>
  <si>
    <t>23</t>
  </si>
  <si>
    <t>132312209</t>
  </si>
  <si>
    <t>Příplatek za lepivost u hloubení rýh š do 2000 mm ručním nebo pneum nářadím v hornině tř. 4</t>
  </si>
  <si>
    <t>-262771676</t>
  </si>
  <si>
    <t>" lepivost 30% "     VYKOPR*0,25*0,4</t>
  </si>
  <si>
    <t>24</t>
  </si>
  <si>
    <t>132412202</t>
  </si>
  <si>
    <t>Hloubení rýh š přes 600 do 2000 mm ručním nebo pneum nářadím v nesoudržných horninách tř. 5</t>
  </si>
  <si>
    <t>-1183667685</t>
  </si>
  <si>
    <t>" ve tř.5 - 5% "     VYKOPR*0,05</t>
  </si>
  <si>
    <t>25</t>
  </si>
  <si>
    <t>132201201</t>
  </si>
  <si>
    <t>Hloubení rýh š do 2000 mm v hornině tř. 3 objemu do 100 m3</t>
  </si>
  <si>
    <t>1170856626</t>
  </si>
  <si>
    <t>" šířka rýhy výkopu pro kanalizaci vč. pažení "     1,1</t>
  </si>
  <si>
    <t>" výpočet výměry objemu rýhy "</t>
  </si>
  <si>
    <t>šířkaryhy*(2,33+1,97)/2*(5,0-2,5/2)</t>
  </si>
  <si>
    <t>šířkaryhy*(1,97+2,48)/2*(27,61-5,0-2,5/2)</t>
  </si>
  <si>
    <t>šířkaryhy*(2,48+3,13)/2*(30,0-27,61-2,5/2)</t>
  </si>
  <si>
    <t xml:space="preserve">" šachty ŠD1,2 "     </t>
  </si>
  <si>
    <t>2,5*2,5*(1,91+3,06+0,15*2+0,1*2*2)</t>
  </si>
  <si>
    <t>" odpočet povrchů "</t>
  </si>
  <si>
    <t>" ASFALT. silnice "     -0,5*ASFALTryha</t>
  </si>
  <si>
    <t>" zámková dlažba "   -0,35*ZAMKOVA</t>
  </si>
  <si>
    <t>" odpočet ruční výkop "     -VYKOPR</t>
  </si>
  <si>
    <t>" ve třídě 3 - 70% "     VYKOP1*0,7</t>
  </si>
  <si>
    <t>26</t>
  </si>
  <si>
    <t>132201209</t>
  </si>
  <si>
    <t>Příplatek za lepivost k hloubení rýh š do 2000 mm v hornině tř. 3</t>
  </si>
  <si>
    <t>-678137985</t>
  </si>
  <si>
    <t>" lepivost 45% "     VYKOP1*0,7*0,45</t>
  </si>
  <si>
    <t>27</t>
  </si>
  <si>
    <t>132301201</t>
  </si>
  <si>
    <t>Hloubení rýh š do 2000 mm v hornině tř. 4 objemu do 100 m3</t>
  </si>
  <si>
    <t>530210402</t>
  </si>
  <si>
    <t>" ve tř. 4-25% "    VYKOP1*0,25</t>
  </si>
  <si>
    <t>132301209</t>
  </si>
  <si>
    <t>Příplatek za lepivost k hloubení rýh š do 2000 mm v hornině tř. 4</t>
  </si>
  <si>
    <t>-705649219</t>
  </si>
  <si>
    <t>" lepivost 45% "     VYKOP1*0,25*0,45</t>
  </si>
  <si>
    <t>29</t>
  </si>
  <si>
    <t>132401201</t>
  </si>
  <si>
    <t>Hloubení rýh š do 2000 mm v hornině tř. 5</t>
  </si>
  <si>
    <t>-2027017458</t>
  </si>
  <si>
    <t>" ve tř.5 - 5% "     VYKOP1*0,05</t>
  </si>
  <si>
    <t>30</t>
  </si>
  <si>
    <t>151101102</t>
  </si>
  <si>
    <t>Zřízení příložného pažení a rozepření stěn rýh hl do 4 m</t>
  </si>
  <si>
    <t>-1292311972</t>
  </si>
  <si>
    <t>2*(2,33+1,97)/2*(5,0-2,5/2)</t>
  </si>
  <si>
    <t>2*(1,97+2,48)/2*(27,61-5,0-2,5/2)</t>
  </si>
  <si>
    <t>2*(2,48+3,13)/2*(30,0-27,61-2,5/2)</t>
  </si>
  <si>
    <t>4*2,5*(1,91+3,06+0,15*2+0,1*2*2)</t>
  </si>
  <si>
    <t>31</t>
  </si>
  <si>
    <t>151101112</t>
  </si>
  <si>
    <t>Odstranění příložného pažení a rozepření stěn rýh hl do 4 m</t>
  </si>
  <si>
    <t>652311411</t>
  </si>
  <si>
    <t>32</t>
  </si>
  <si>
    <t>161101102</t>
  </si>
  <si>
    <t>Svislé přemístění výkopku z horniny tř. 1 až 4 hl výkopu do 4 m</t>
  </si>
  <si>
    <t>-1653297788</t>
  </si>
  <si>
    <t>VYKOP1*0,95</t>
  </si>
  <si>
    <t>33</t>
  </si>
  <si>
    <t>161101152</t>
  </si>
  <si>
    <t>Svislé přemístění výkopku z horniny tř. 5 až 7 hl výkopu do 4 m</t>
  </si>
  <si>
    <t>-528512682</t>
  </si>
  <si>
    <t>VYKOP1*0,05</t>
  </si>
  <si>
    <t>34</t>
  </si>
  <si>
    <t>162701101</t>
  </si>
  <si>
    <t>Vodorovné přemístění do 6000 m výkopku/sypaniny z horniny tř. 1 až 4</t>
  </si>
  <si>
    <t>1473960641</t>
  </si>
  <si>
    <t>" zemina získaná "     VYKOP1+VYKOPR</t>
  </si>
  <si>
    <t>ODVOZ1*0,95</t>
  </si>
  <si>
    <t>35</t>
  </si>
  <si>
    <t>162701151</t>
  </si>
  <si>
    <t>Vodorovné přemístění do 6000 m výkopku/sypaniny z horniny tř. 5 až 7</t>
  </si>
  <si>
    <t>-282065457</t>
  </si>
  <si>
    <t>ODVOZ1*0,05</t>
  </si>
  <si>
    <t>36</t>
  </si>
  <si>
    <t>171201211.1</t>
  </si>
  <si>
    <t>Poplatek za skládku zeminy</t>
  </si>
  <si>
    <t>928798216</t>
  </si>
  <si>
    <t>" podíl suti v zemině - 12 % "     ODVOZ1*0,88</t>
  </si>
  <si>
    <t>37</t>
  </si>
  <si>
    <t>171201211.2</t>
  </si>
  <si>
    <t>Poplatek za skládku navážky</t>
  </si>
  <si>
    <t>1586545046</t>
  </si>
  <si>
    <t>" podíl suti v zemině - 12 % "     ODVOZ1*0,12</t>
  </si>
  <si>
    <t>38</t>
  </si>
  <si>
    <t>174101101</t>
  </si>
  <si>
    <t>Zásyp jam, šachet rýh nebo kolem objektů sypaninou se zhutněním</t>
  </si>
  <si>
    <t>-724259056</t>
  </si>
  <si>
    <t>" prostor k zásypu "     VYKOP11</t>
  </si>
  <si>
    <t>" odpočet vestavěného potrubí "</t>
  </si>
  <si>
    <t>-šířkaryhy*(0,1+0,315+0,3)*PP300</t>
  </si>
  <si>
    <t>" odpočet šachet "</t>
  </si>
  <si>
    <t>" lože "     -0,1*2*2,5*2,5*2</t>
  </si>
  <si>
    <t xml:space="preserve">" dno "     </t>
  </si>
  <si>
    <t>-PI*(1,3/2)^2*(0,6+0,8+0,15*2)</t>
  </si>
  <si>
    <t xml:space="preserve">" skruže rovné "     </t>
  </si>
  <si>
    <t>-PI*(1,24/2)^2*(0,25+0,5+1,0)</t>
  </si>
  <si>
    <t xml:space="preserve">" skruže přechodová "     </t>
  </si>
  <si>
    <t>-PI*(1,04/2)^2*(0,58*2-(0,5*2-0,38-0,28))</t>
  </si>
  <si>
    <t>39</t>
  </si>
  <si>
    <t>M</t>
  </si>
  <si>
    <t>583312030.2</t>
  </si>
  <si>
    <t xml:space="preserve">zhutněný zásyp náhradním zásypovým materiálem  (plná frakce)   </t>
  </si>
  <si>
    <t>-1092616603</t>
  </si>
  <si>
    <t>ZASYP*1,05</t>
  </si>
  <si>
    <t>40</t>
  </si>
  <si>
    <t>167101101</t>
  </si>
  <si>
    <t>Nakládání výkopku z hornin tř. 1 až 4 do 100 m3</t>
  </si>
  <si>
    <t>436534570</t>
  </si>
  <si>
    <t>" přesun hmot "     ZASYP*1,05</t>
  </si>
  <si>
    <t>41</t>
  </si>
  <si>
    <t>162201102</t>
  </si>
  <si>
    <t>Vodorovné přemístění do 50 m výkopku/sypaniny z horniny tř. 1 až 4</t>
  </si>
  <si>
    <t>-1664374488</t>
  </si>
  <si>
    <t>42</t>
  </si>
  <si>
    <t>175151101</t>
  </si>
  <si>
    <t>Obsypání potrubí strojně sypaninou bez prohození, uloženou do 3 m</t>
  </si>
  <si>
    <t>1448251785</t>
  </si>
  <si>
    <t>" potrubí DN300 "</t>
  </si>
  <si>
    <t>(0,315+0,3)*šířkaryhy*PP300</t>
  </si>
  <si>
    <t>" odpočet potrubí "</t>
  </si>
  <si>
    <t>-PI*(0,315/2)^2*PP300</t>
  </si>
  <si>
    <t>43</t>
  </si>
  <si>
    <t>5833134501</t>
  </si>
  <si>
    <t>kamenivo těžené drobné tříděné frakce 0-4</t>
  </si>
  <si>
    <t>-1532681124</t>
  </si>
  <si>
    <t>OBSYP*1,89077</t>
  </si>
  <si>
    <t>44</t>
  </si>
  <si>
    <t>1215827847</t>
  </si>
  <si>
    <t>" přesun hmot "     OBSYP</t>
  </si>
  <si>
    <t>45</t>
  </si>
  <si>
    <t>-2077237671</t>
  </si>
  <si>
    <t>Vodorovné konstrukce</t>
  </si>
  <si>
    <t>46</t>
  </si>
  <si>
    <t>451572111</t>
  </si>
  <si>
    <t>Lože pod potrubí otevřený výkop z kameniva drobného těženého</t>
  </si>
  <si>
    <t>-1631022944</t>
  </si>
  <si>
    <t>0,1*šířkaryhy*PP300</t>
  </si>
  <si>
    <t>" šachty ŠD1,2 "</t>
  </si>
  <si>
    <t>0,1*2,5*2,5*2</t>
  </si>
  <si>
    <t>47</t>
  </si>
  <si>
    <t>-1021513489</t>
  </si>
  <si>
    <t>" přesun hmot "     LOZE</t>
  </si>
  <si>
    <t>48</t>
  </si>
  <si>
    <t>1663095765</t>
  </si>
  <si>
    <t>49</t>
  </si>
  <si>
    <t>452112111</t>
  </si>
  <si>
    <t>Osazení betonových prstenců nebo rámů v do 100 mm</t>
  </si>
  <si>
    <t>kus</t>
  </si>
  <si>
    <t>-287721273</t>
  </si>
  <si>
    <t>50</t>
  </si>
  <si>
    <t>59224176</t>
  </si>
  <si>
    <t>prstenec šachtový vyrovnávací betonový 625x120x80mm</t>
  </si>
  <si>
    <t>-987529238</t>
  </si>
  <si>
    <t>51</t>
  </si>
  <si>
    <t>59224187</t>
  </si>
  <si>
    <t>prstenec šachtový vyrovnávací betonový 625x120x100mm</t>
  </si>
  <si>
    <t>188343352</t>
  </si>
  <si>
    <t>52</t>
  </si>
  <si>
    <t>59224348</t>
  </si>
  <si>
    <t>těsnění elastomerové pro spojení šachetních dílů DN 1000</t>
  </si>
  <si>
    <t>-1950581479</t>
  </si>
  <si>
    <t>53</t>
  </si>
  <si>
    <t>452311121</t>
  </si>
  <si>
    <t>Podkladní desky z betonu prostého tř. C 8/10 otevřený výkop</t>
  </si>
  <si>
    <t>671184307</t>
  </si>
  <si>
    <t>Komunikace pozemní</t>
  </si>
  <si>
    <t>54</t>
  </si>
  <si>
    <t>566901121</t>
  </si>
  <si>
    <t>Vyspravení podkladu po překopech ing sítí plochy do 15 m2 štěrkopískem tl. 100 mm</t>
  </si>
  <si>
    <t>-237638310</t>
  </si>
  <si>
    <t>55</t>
  </si>
  <si>
    <t>566901132</t>
  </si>
  <si>
    <t>Vyspravení podkladu po překopech ing sítí plochy do 15 m2 štěrkodrtí tl. 150 mm</t>
  </si>
  <si>
    <t>1206206038</t>
  </si>
  <si>
    <t>56</t>
  </si>
  <si>
    <t>564751111</t>
  </si>
  <si>
    <t>Podklad z kameniva hrubého drceného vel. 32-63 mm tl 150 mm</t>
  </si>
  <si>
    <t>743183907</t>
  </si>
  <si>
    <t>" zapravení asf. silnice - 300mm "     ASFALTryha*2</t>
  </si>
  <si>
    <t>57</t>
  </si>
  <si>
    <t>1285660395</t>
  </si>
  <si>
    <t>" přesun hmot "</t>
  </si>
  <si>
    <t>ZAMKOVA*(0,1+0,15)</t>
  </si>
  <si>
    <t>ASFALTryha*0,3</t>
  </si>
  <si>
    <t>58</t>
  </si>
  <si>
    <t>2029814942</t>
  </si>
  <si>
    <t>59</t>
  </si>
  <si>
    <t>596211110</t>
  </si>
  <si>
    <t>Kladení zámkové dlažby komunikací pro pěší tl 60 mm skupiny A pl do 50 m2</t>
  </si>
  <si>
    <t>-1697866729</t>
  </si>
  <si>
    <t>" zapravení chodník "     ZAMKOVA</t>
  </si>
  <si>
    <t>60</t>
  </si>
  <si>
    <t>577143111</t>
  </si>
  <si>
    <t>Asfaltový beton vrstva obrusná ACO 8 (ABJ) tl 50 mm š do 3 m z nemodifikovaného asfaltu</t>
  </si>
  <si>
    <t>461212461</t>
  </si>
  <si>
    <t>" zapravení asfaltového povrchu celoplošně "</t>
  </si>
  <si>
    <t>" dvě vrstvy CO 8 - 50mm "</t>
  </si>
  <si>
    <t>ASFALT*2</t>
  </si>
  <si>
    <t>61</t>
  </si>
  <si>
    <t>573211106</t>
  </si>
  <si>
    <t>Postřik živičný spojovací z asfaltu v množství 0,20 kg/m2</t>
  </si>
  <si>
    <t>643438719</t>
  </si>
  <si>
    <t>62</t>
  </si>
  <si>
    <t>573111110.1</t>
  </si>
  <si>
    <t>Postřik živičný infiltrační s posypem z asfaltu množství 0,50 kg/m2</t>
  </si>
  <si>
    <t>2122709328</t>
  </si>
  <si>
    <t>63</t>
  </si>
  <si>
    <t>919732211</t>
  </si>
  <si>
    <t>Styčná spára napojení nového živičného povrchu na stávající za tepla š 15 mm hl 25 mm s prořezáním</t>
  </si>
  <si>
    <t>-304645733</t>
  </si>
  <si>
    <t>64</t>
  </si>
  <si>
    <t>567114113.1</t>
  </si>
  <si>
    <t>Podklad z  betonu C8/10 tl 100 mm</t>
  </si>
  <si>
    <t>-1185366166</t>
  </si>
  <si>
    <t>65</t>
  </si>
  <si>
    <t>916231213</t>
  </si>
  <si>
    <t>Osazení chodníkového obrubníku betonového stojatého s boční opěrou do lože z betonu prostého</t>
  </si>
  <si>
    <t>-896578915</t>
  </si>
  <si>
    <t>Trubní vedení</t>
  </si>
  <si>
    <t>66</t>
  </si>
  <si>
    <t>871370310</t>
  </si>
  <si>
    <t>Montáž kanalizačního potrubí hladkého plnostěnného SN 10 z polypropylenu DN 300</t>
  </si>
  <si>
    <t>-2094545893</t>
  </si>
  <si>
    <t>" délka kanalizace "     30,0</t>
  </si>
  <si>
    <t>PPpr</t>
  </si>
  <si>
    <t>" délka stoky "     30,0-1,3/2*2-1,3</t>
  </si>
  <si>
    <t>" délka potrubí "     30,0-1,0/2*2-1,0</t>
  </si>
  <si>
    <t>67</t>
  </si>
  <si>
    <t>28611206.1</t>
  </si>
  <si>
    <t>trubka kanalizační PP DN300 SN10</t>
  </si>
  <si>
    <t>-1683152656</t>
  </si>
  <si>
    <t>PP300p*1,015</t>
  </si>
  <si>
    <t>68</t>
  </si>
  <si>
    <t>8925511101</t>
  </si>
  <si>
    <t>Zkouška těsnosti kanalizace - úsek mezi šachtami</t>
  </si>
  <si>
    <t>545036205</t>
  </si>
  <si>
    <t>69</t>
  </si>
  <si>
    <t>894411311</t>
  </si>
  <si>
    <t>Osazení železobetonových dílců pro šachty skruží rovných</t>
  </si>
  <si>
    <t>-1678198764</t>
  </si>
  <si>
    <t>70</t>
  </si>
  <si>
    <t>59224162</t>
  </si>
  <si>
    <t>skruž kanalizační s ocelovými stupadly 100 x 100 x 12 cm</t>
  </si>
  <si>
    <t>1670040950</t>
  </si>
  <si>
    <t>71</t>
  </si>
  <si>
    <t>59224160</t>
  </si>
  <si>
    <t>skruž kanalizační s ocelovými stupadly 100 x 25 x 12 cm</t>
  </si>
  <si>
    <t>1982108129</t>
  </si>
  <si>
    <t>72</t>
  </si>
  <si>
    <t>59224161</t>
  </si>
  <si>
    <t>skruž kanalizační s ocelovými stupadly 100 x 50 x 12 cm</t>
  </si>
  <si>
    <t>569085776</t>
  </si>
  <si>
    <t>73</t>
  </si>
  <si>
    <t>894412411</t>
  </si>
  <si>
    <t>Osazení železobetonových dílců pro šachty skruží přechodových</t>
  </si>
  <si>
    <t>1872962168</t>
  </si>
  <si>
    <t>74</t>
  </si>
  <si>
    <t>59224168</t>
  </si>
  <si>
    <t>skruž betonová přechodová 62,5/100x60x12 cm, stupadla poplastovaná kapsová</t>
  </si>
  <si>
    <t>655108334</t>
  </si>
  <si>
    <t>75</t>
  </si>
  <si>
    <t>894414111</t>
  </si>
  <si>
    <t>Osazení železobetonových dílců pro šachty skruží základových (dno)</t>
  </si>
  <si>
    <t>-1556737488</t>
  </si>
  <si>
    <t>76</t>
  </si>
  <si>
    <t>59224337</t>
  </si>
  <si>
    <t>dno betonové šachty kanalizační přímé 100x60x40 cm</t>
  </si>
  <si>
    <t>2141686103</t>
  </si>
  <si>
    <t>77</t>
  </si>
  <si>
    <t>59224338</t>
  </si>
  <si>
    <t>dno betonové šachty kanalizační přímé 100x80x50 cm</t>
  </si>
  <si>
    <t>97198874</t>
  </si>
  <si>
    <t>78</t>
  </si>
  <si>
    <t>899104112</t>
  </si>
  <si>
    <t>Osazení poklopů litinových nebo ocelových včetně rámů pro třídu zatížení D400, E600</t>
  </si>
  <si>
    <t>708335384</t>
  </si>
  <si>
    <t>79</t>
  </si>
  <si>
    <t>28661935.1</t>
  </si>
  <si>
    <t>poklop šachtový litinový dno DN 600 pro třídu zatížení D400 s odvětráním</t>
  </si>
  <si>
    <t>1772822340</t>
  </si>
  <si>
    <t>998</t>
  </si>
  <si>
    <t>Přesun hmot</t>
  </si>
  <si>
    <t>80</t>
  </si>
  <si>
    <t>998225111</t>
  </si>
  <si>
    <t>Přesun hmot pro pozemní komunikace s krytem z kamene, monolitickým betonovým nebo živičným</t>
  </si>
  <si>
    <t>-1430690703</t>
  </si>
  <si>
    <t>7,077</t>
  </si>
  <si>
    <t>ASFALTodskok</t>
  </si>
  <si>
    <t>3,37</t>
  </si>
  <si>
    <t>3,707</t>
  </si>
  <si>
    <t>KABELm</t>
  </si>
  <si>
    <t>3,3</t>
  </si>
  <si>
    <t>1,166</t>
  </si>
  <si>
    <t>6,068</t>
  </si>
  <si>
    <t>SO 02 - PŘÍPOJKA DEŠŤOVÉ KANALIZACE</t>
  </si>
  <si>
    <t>17,554</t>
  </si>
  <si>
    <t>ORNICEm2</t>
  </si>
  <si>
    <t>6,688</t>
  </si>
  <si>
    <t>ORNICEm3</t>
  </si>
  <si>
    <t>1,338</t>
  </si>
  <si>
    <t>4,4</t>
  </si>
  <si>
    <t>PP250</t>
  </si>
  <si>
    <t>10,6</t>
  </si>
  <si>
    <t>PP250p</t>
  </si>
  <si>
    <t>10,75</t>
  </si>
  <si>
    <t>TRAVA</t>
  </si>
  <si>
    <t>13,376</t>
  </si>
  <si>
    <t>11,538</t>
  </si>
  <si>
    <t>25,464</t>
  </si>
  <si>
    <t>13,926</t>
  </si>
  <si>
    <t>17,605</t>
  </si>
  <si>
    <t>ZASYPmat</t>
  </si>
  <si>
    <t>9,695</t>
  </si>
  <si>
    <t xml:space="preserve">" asfalt silnice -vybourání nad rýhou "     </t>
  </si>
  <si>
    <t>2*(4,62-2,5/2)</t>
  </si>
  <si>
    <t>2,725*5 'Přepočtené koeficientem množství</t>
  </si>
  <si>
    <t>113107442</t>
  </si>
  <si>
    <t>Odstranění podkladu živičných tl 100 mm při překopech strojně pl do 15 m2</t>
  </si>
  <si>
    <t>šířkaryhy*(4,62-2,5/2)</t>
  </si>
  <si>
    <t>113154114</t>
  </si>
  <si>
    <t>Frézování živičného krytu tl 100 mm pruh š 0,5 m pl do 500 m2 bez překážek v trase</t>
  </si>
  <si>
    <t>890774803</t>
  </si>
  <si>
    <t xml:space="preserve">" asfalt silnice pdskok rýhy 0,5m na každou stranu "     </t>
  </si>
  <si>
    <t>0,5*(4,62-2,5/2)*2</t>
  </si>
  <si>
    <t>1,678*5 'Přepočtené koeficientem množství</t>
  </si>
  <si>
    <t>121101101</t>
  </si>
  <si>
    <t>Sejmutí ornice s přemístěním na vzdálenost do 50 m</t>
  </si>
  <si>
    <t>467849901</t>
  </si>
  <si>
    <t>šířkaryhy*(6,88-1,6/2)</t>
  </si>
  <si>
    <t>ORNICEm2*0,2</t>
  </si>
  <si>
    <t>119001401</t>
  </si>
  <si>
    <t>Dočasné zajištění potrubí ocelového nebo litinového DN do 200</t>
  </si>
  <si>
    <t>" křížení inženýrských sítí - voda, plyn "</t>
  </si>
  <si>
    <t>šířkaryhy*(2+2)</t>
  </si>
  <si>
    <t>119001421</t>
  </si>
  <si>
    <t>Dočasné zajištění kabelů a kabelových tratí ze 3 volně ložených kabelů</t>
  </si>
  <si>
    <t>263245051</t>
  </si>
  <si>
    <t>" křížení kabelů - kusů "    3</t>
  </si>
  <si>
    <t>KABELkus</t>
  </si>
  <si>
    <t xml:space="preserve">" křížení kabelů - metrů "    </t>
  </si>
  <si>
    <t>" MJ3 "     3*šířkaryhy</t>
  </si>
  <si>
    <t>POTRUBI*1,7*1,2</t>
  </si>
  <si>
    <t>KABELm*1,5*1,0</t>
  </si>
  <si>
    <t>" lepivost 45% "     VYKOPR*0,25*0,45</t>
  </si>
  <si>
    <t>-813954481</t>
  </si>
  <si>
    <t>šířkaryhy*(3,13+2,66)/2*(1,55-2,5/2)</t>
  </si>
  <si>
    <t>šířkaryhy*(2,66+2,83)/2*(8,07-1,55)</t>
  </si>
  <si>
    <t>šířkaryhy*(2,83+2,71)/2*(11,5-8,07-1,6/2)</t>
  </si>
  <si>
    <t>" nezpevněný povrch "     -ORNICEm3</t>
  </si>
  <si>
    <t>1445986439</t>
  </si>
  <si>
    <t>2*(3,13+2,66)/2*(1,55-2,5/2)</t>
  </si>
  <si>
    <t>2*(2,66+2,83)/2*(8,07-1,55)</t>
  </si>
  <si>
    <t>2*(2,83+2,71)/2*(11,5-8,07-1,6/2)</t>
  </si>
  <si>
    <t>1568436024</t>
  </si>
  <si>
    <t>" odpočet zeminy použité zpět "</t>
  </si>
  <si>
    <t>-(ZASYP-ZASYPmat)</t>
  </si>
  <si>
    <t>-1326168197</t>
  </si>
  <si>
    <t>2122128673</t>
  </si>
  <si>
    <t>-1203530760</t>
  </si>
  <si>
    <t>-šířkaryhy*(0,1+0,274+0,3)*PP250</t>
  </si>
  <si>
    <t>175101209.1</t>
  </si>
  <si>
    <t>Příplatek k zásypům za prohození sypaniny a vytřídění zeminy vhodné k zásypům</t>
  </si>
  <si>
    <t>-1926300372</t>
  </si>
  <si>
    <t>(ZASYP-ZASYPmat)*0,3</t>
  </si>
  <si>
    <t>" materiál pod komunikaci "</t>
  </si>
  <si>
    <t>šířkaryhy*(3,13+2,66)/2*(1,55-1,3/2)</t>
  </si>
  <si>
    <t>šířkaryhy*(2,66+2,73)/2*(4,62-1,55+0,3)</t>
  </si>
  <si>
    <t>-šířkaryhy*(0,1+0,273+0,3)*(4,62+0,3-1,3/2)</t>
  </si>
  <si>
    <t>ZASYPmat*1,05</t>
  </si>
  <si>
    <t>1277418691</t>
  </si>
  <si>
    <t>" přesun hmot "     ZASYPmat*1,05</t>
  </si>
  <si>
    <t>-696197314</t>
  </si>
  <si>
    <t>" potrubí DN250 "</t>
  </si>
  <si>
    <t>(0,274+0,3)*šířkaryhy*PP250</t>
  </si>
  <si>
    <t>-PI*(0,274/2)^2*PP250</t>
  </si>
  <si>
    <t>182301123</t>
  </si>
  <si>
    <t>Rozprostření ornice pl do 500 m2 ve svahu přes 1:5 tl vrstvy do 200 mm</t>
  </si>
  <si>
    <t>-895762680</t>
  </si>
  <si>
    <t>" zapravení "     ORNICEm2</t>
  </si>
  <si>
    <t>181111111</t>
  </si>
  <si>
    <t>Plošná úprava terénu do 500 m2 zemina tř 1 až 4 nerovnosti do 100 mm v rovinně a svahu do 1:5</t>
  </si>
  <si>
    <t>-1276708346</t>
  </si>
  <si>
    <t>" sanace trávníků celoplošně "     ORNICEm2*2</t>
  </si>
  <si>
    <t>181411139.1</t>
  </si>
  <si>
    <t>Založení parkového trávníku výsevem v rovině a ve svahu do 1:5 vč. předseťové přípravy, zálivky hnojení, ošetřování</t>
  </si>
  <si>
    <t>-1990429798</t>
  </si>
  <si>
    <t>" lože potrubí DN250 "</t>
  </si>
  <si>
    <t>0,1*šířkaryhy*PP250</t>
  </si>
  <si>
    <t>" zapravení asfaltového povrchu vč. odskou "</t>
  </si>
  <si>
    <t>ASFALTryha+ASFALTodskok</t>
  </si>
  <si>
    <t>2*(4,62-2,5/2)+šířkaryhy+0,5*2</t>
  </si>
  <si>
    <t>871360310</t>
  </si>
  <si>
    <t>Montáž kanalizačního potrubí hladkého plnostěnného SN 10 z polypropylenu DN 250</t>
  </si>
  <si>
    <t>" délka přípojky "     11,5</t>
  </si>
  <si>
    <t>" délka stoky "     11,5-1,3/2-0,5/2</t>
  </si>
  <si>
    <t>" délka potrubí "     11,5-1,0/2-0,5/2</t>
  </si>
  <si>
    <t>28611204.1</t>
  </si>
  <si>
    <t>trubka kanalizační PP DN250 SN10</t>
  </si>
  <si>
    <t>2147043781</t>
  </si>
  <si>
    <t>PP250p*1,015</t>
  </si>
  <si>
    <t>2080240777</t>
  </si>
  <si>
    <t>GEOTEXT150</t>
  </si>
  <si>
    <t>1124,791</t>
  </si>
  <si>
    <t>HLPISEK4</t>
  </si>
  <si>
    <t>51,101</t>
  </si>
  <si>
    <t>KOSTKAm</t>
  </si>
  <si>
    <t>13,195</t>
  </si>
  <si>
    <t>2,196</t>
  </si>
  <si>
    <t>12,145</t>
  </si>
  <si>
    <t>ODVOZ</t>
  </si>
  <si>
    <t>674,475</t>
  </si>
  <si>
    <t>ORNICE</t>
  </si>
  <si>
    <t>230,595</t>
  </si>
  <si>
    <t>SO 03 - AREÁLOVÉ HOSPODAŘENÍ S DEŠŤOVOU VODOU</t>
  </si>
  <si>
    <t>177,6</t>
  </si>
  <si>
    <t>Soupis:</t>
  </si>
  <si>
    <t>ORNm2</t>
  </si>
  <si>
    <t>710,96</t>
  </si>
  <si>
    <t>SO 03.11 - zasakovací průlehy</t>
  </si>
  <si>
    <t>PISEK4</t>
  </si>
  <si>
    <t>PP100</t>
  </si>
  <si>
    <t>4,2</t>
  </si>
  <si>
    <t>RICNI1632</t>
  </si>
  <si>
    <t>153,303</t>
  </si>
  <si>
    <t>SVISLY25</t>
  </si>
  <si>
    <t>489,677</t>
  </si>
  <si>
    <t>355,2</t>
  </si>
  <si>
    <t>TRAVAspec</t>
  </si>
  <si>
    <t>567,795</t>
  </si>
  <si>
    <t>30,508</t>
  </si>
  <si>
    <t>VYKOP1a</t>
  </si>
  <si>
    <t>26,497</t>
  </si>
  <si>
    <t>VYKOP2</t>
  </si>
  <si>
    <t>601,169</t>
  </si>
  <si>
    <t>VYKOPP1</t>
  </si>
  <si>
    <t>149,988</t>
  </si>
  <si>
    <t>ZASYP1</t>
  </si>
  <si>
    <t>10,538</t>
  </si>
  <si>
    <t>ZASYP2</t>
  </si>
  <si>
    <t>255,505</t>
  </si>
  <si>
    <t>ZASYP3</t>
  </si>
  <si>
    <t>1,31</t>
  </si>
  <si>
    <t>ZLABEK5orn</t>
  </si>
  <si>
    <t>22,35</t>
  </si>
  <si>
    <t>ZLABkostka</t>
  </si>
  <si>
    <t>20,056</t>
  </si>
  <si>
    <t>ZPP1dno</t>
  </si>
  <si>
    <t>81,21</t>
  </si>
  <si>
    <t>ZPP1maxhl</t>
  </si>
  <si>
    <t>108,64</t>
  </si>
  <si>
    <t>ZPP1obvod</t>
  </si>
  <si>
    <t>49,68</t>
  </si>
  <si>
    <t>ZPP1orn</t>
  </si>
  <si>
    <t>151,67</t>
  </si>
  <si>
    <t>ZPP1vykop</t>
  </si>
  <si>
    <t>126,04</t>
  </si>
  <si>
    <t>ZPP2adno</t>
  </si>
  <si>
    <t>25,3</t>
  </si>
  <si>
    <t>ZPP2amaxhl</t>
  </si>
  <si>
    <t>65,4</t>
  </si>
  <si>
    <t>ZPP2aobvod</t>
  </si>
  <si>
    <t>69,43</t>
  </si>
  <si>
    <t>ZPP2aorn</t>
  </si>
  <si>
    <t>107,45</t>
  </si>
  <si>
    <t>ZPP2avykop</t>
  </si>
  <si>
    <t>71,95</t>
  </si>
  <si>
    <t>ZPP2bdno</t>
  </si>
  <si>
    <t>19,7</t>
  </si>
  <si>
    <t>ZPP2bmaxhl</t>
  </si>
  <si>
    <t>48,84</t>
  </si>
  <si>
    <t>ZPP2bobvod</t>
  </si>
  <si>
    <t>55,63</t>
  </si>
  <si>
    <t>ZPP2born</t>
  </si>
  <si>
    <t>87,21</t>
  </si>
  <si>
    <t>ZPP2bvykop</t>
  </si>
  <si>
    <t>58,61</t>
  </si>
  <si>
    <t>ZPP3bdno</t>
  </si>
  <si>
    <t>25,45</t>
  </si>
  <si>
    <t>ZPP3bmaxhl</t>
  </si>
  <si>
    <t>39,1</t>
  </si>
  <si>
    <t>ZPP3bobvod</t>
  </si>
  <si>
    <t>40,8</t>
  </si>
  <si>
    <t>ZPP3born</t>
  </si>
  <si>
    <t>75,5</t>
  </si>
  <si>
    <t>ZPP3bvykop</t>
  </si>
  <si>
    <t>54,3</t>
  </si>
  <si>
    <t>ZPP3cdno</t>
  </si>
  <si>
    <t>12,95</t>
  </si>
  <si>
    <t>ZPP3cmaxhl</t>
  </si>
  <si>
    <t>40,7</t>
  </si>
  <si>
    <t>ZPP3cobvod</t>
  </si>
  <si>
    <t>ZPP3corn</t>
  </si>
  <si>
    <t>102,8</t>
  </si>
  <si>
    <t>ZPP3cvykop</t>
  </si>
  <si>
    <t>74,85</t>
  </si>
  <si>
    <t>ZPP51dno</t>
  </si>
  <si>
    <t>10,55</t>
  </si>
  <si>
    <t>ZPP51maxhl</t>
  </si>
  <si>
    <t>18,25</t>
  </si>
  <si>
    <t>ZPP51obvod</t>
  </si>
  <si>
    <t>17,3</t>
  </si>
  <si>
    <t>ZPP51orn</t>
  </si>
  <si>
    <t>32,65</t>
  </si>
  <si>
    <t>ZPP51vykop</t>
  </si>
  <si>
    <t>23,2</t>
  </si>
  <si>
    <t>ZPP52dno</t>
  </si>
  <si>
    <t>43,8</t>
  </si>
  <si>
    <t>ZPP52maxhl</t>
  </si>
  <si>
    <t>ZPP52obvod</t>
  </si>
  <si>
    <t>31,45</t>
  </si>
  <si>
    <t>ZPP52orn</t>
  </si>
  <si>
    <t>91,3</t>
  </si>
  <si>
    <t>ZPP52vykop</t>
  </si>
  <si>
    <t>74,8</t>
  </si>
  <si>
    <t>ZPP7dno</t>
  </si>
  <si>
    <t>11,3</t>
  </si>
  <si>
    <t>ZPP7maxhl</t>
  </si>
  <si>
    <t>23,29</t>
  </si>
  <si>
    <t>ZPP7obvod</t>
  </si>
  <si>
    <t>23,98</t>
  </si>
  <si>
    <t>ZPP7orn</t>
  </si>
  <si>
    <t>40,03</t>
  </si>
  <si>
    <t>ZPP7vykop</t>
  </si>
  <si>
    <t>27,26</t>
  </si>
  <si>
    <t xml:space="preserve">    2 - Zakládání</t>
  </si>
  <si>
    <t xml:space="preserve">    5 - Komunikace</t>
  </si>
  <si>
    <t xml:space="preserve">    9 - Ostatní konstrukce a práce-bourání</t>
  </si>
  <si>
    <t>-867282195</t>
  </si>
  <si>
    <t>" ZP-P1 "     151,67</t>
  </si>
  <si>
    <t>" ZP-P2a "     107,45</t>
  </si>
  <si>
    <t>" ZP-P2b "     87,21</t>
  </si>
  <si>
    <t>" ZP-P3b "     21,2+54,3</t>
  </si>
  <si>
    <t>" ZP-P3c "     27,95+74,85</t>
  </si>
  <si>
    <t>" ZP-P5.1 "     9,45+23,2</t>
  </si>
  <si>
    <t>" ZP-P5.2 "     16,5+74,8</t>
  </si>
  <si>
    <t>" žlábek ZP-P5 "     1,5*14,9</t>
  </si>
  <si>
    <t>" ZP-P7 "     40,03</t>
  </si>
  <si>
    <t>ZPorn</t>
  </si>
  <si>
    <t>ORNm2*0,1</t>
  </si>
  <si>
    <t>ORNm3</t>
  </si>
  <si>
    <t>115101201</t>
  </si>
  <si>
    <t>Čerpání vody na dopravní výšku do 10 m průměrný přítok do 500 l/min</t>
  </si>
  <si>
    <t>hod</t>
  </si>
  <si>
    <t>1538699285</t>
  </si>
  <si>
    <t>" dle TZ, kap 5.10 "     15*24</t>
  </si>
  <si>
    <t>115101301</t>
  </si>
  <si>
    <t>Pohotovost čerpací soupravy pro dopravní výšku do 10 m přítok do 500 l/min</t>
  </si>
  <si>
    <t>den</t>
  </si>
  <si>
    <t>1043553622</t>
  </si>
  <si>
    <t>" dle TZ, kap 5.10 "     30</t>
  </si>
  <si>
    <t>131201101</t>
  </si>
  <si>
    <t>Hloubení jam nezapažených v hornině tř. 3 objemu do 100 m3</t>
  </si>
  <si>
    <t>-1560892679</t>
  </si>
  <si>
    <t>" výměry "</t>
  </si>
  <si>
    <t>" ZP-P1 dno jámy - výkop (m2) "           126,04</t>
  </si>
  <si>
    <t>" ZP-P1 obvod jámy výkopu (mb) "        49,68</t>
  </si>
  <si>
    <t>" ZP-P1 dno průlehu (m2) "                       81,21</t>
  </si>
  <si>
    <t>" ZP-P1 max. hladina, přeliv (m2) "     108,64</t>
  </si>
  <si>
    <t>" ZP-P2a dno jámy - výkop (m2) "           71,95</t>
  </si>
  <si>
    <t>" ZP-P2a obvod jámy výkopu (mb) "      69,43</t>
  </si>
  <si>
    <t>" ZP-P2a dno průlehu (m2) "                      25,3</t>
  </si>
  <si>
    <t>" ZP-P2a max. hladina, přeliv (m2) "     65,40</t>
  </si>
  <si>
    <t>" ZP-P2b dno jámy - výkop (m2) "            58,61</t>
  </si>
  <si>
    <t>" ZP-P2b obvod jámy výkopu (mb) "      55,63</t>
  </si>
  <si>
    <t>" ZP-P2b dno průlehu (m2) "                       19,7</t>
  </si>
  <si>
    <t>" ZP-P2b max. hladina, přeliv (m2) "     48,84</t>
  </si>
  <si>
    <t>" ZP-P3b dno jámy - výkop (m2) "            54,3</t>
  </si>
  <si>
    <t>" ZP-P3b obvod jámy výkopu (mb) "      40,8</t>
  </si>
  <si>
    <t>" ZP-P3b dno průlehu (m2) "                       25,45</t>
  </si>
  <si>
    <t>" ZP-P3b max. hladina, přeliv (m2) "     39,1</t>
  </si>
  <si>
    <t>" ZP-P3c dno jámy - výkop (m2) "            74,85</t>
  </si>
  <si>
    <t>" ZP-P3c obvod jámy výkopu (mb) "      54,3</t>
  </si>
  <si>
    <t>" ZP-P3c dno průlehu (m2) "                       12,95</t>
  </si>
  <si>
    <t>" ZP-P3c max. hladina, přeliv (m2) "     40,7</t>
  </si>
  <si>
    <t>" ZP-P51 dno jámy - výkop (m2) "            23,2</t>
  </si>
  <si>
    <t>" ZP-P51 obvod jámy výkopu (mb) "      17,3</t>
  </si>
  <si>
    <t>" ZP-P51 dno průlehu (m2) "                       10,55</t>
  </si>
  <si>
    <t>" ZP-P51 max. hladina, přeliv (m2) "     18,25</t>
  </si>
  <si>
    <t>" ZP-P52 dno jámy - výkop (m2) "            74,8</t>
  </si>
  <si>
    <t>" ZP-P52 obvod jámy výkopu (mb) "      31,45</t>
  </si>
  <si>
    <t>" ZP-P52 dno průlehu (m2) "                       43,8</t>
  </si>
  <si>
    <t>" ZP-P52 max. hladina, přeliv (m2) "     59,0</t>
  </si>
  <si>
    <t>" ZP-P7 dno jámy - výkop (m2) "            27,26</t>
  </si>
  <si>
    <t>" ZP-P7 obvod jámy výkopu (mb) "      23,98</t>
  </si>
  <si>
    <t>" ZP-P7 dno průlehu (m2) "                       11,3</t>
  </si>
  <si>
    <t>" ZP-P7 max. hladina, přeliv (m2) "     23,29</t>
  </si>
  <si>
    <t>" výpočet výkopu  (s odpočtem sejmutého drnu 0,1m) "</t>
  </si>
  <si>
    <t>" ZP-P1 "     ZPP1vykop*((280,07+279,69)/2-278,59-0,1)</t>
  </si>
  <si>
    <t>" ZP-P2a "     ZPP2avykop*((276,18+276,13)/2-275,01-0,1)</t>
  </si>
  <si>
    <t>" ZP-P2b "     ZPP2bvykop*((276,17+276,08)/2-274,95-0,1)</t>
  </si>
  <si>
    <t>" ZP-P3b "     ZPP3bvykop*((276,13+276,34+276,23+276,13)/4-275,02-0,1)</t>
  </si>
  <si>
    <t>" ZP-P3c "     ZPP3cvykop*((279,25+278,95+279,28+279,09)/4-277,75-0,1)</t>
  </si>
  <si>
    <t>" ZP-P5.1 "     ZPP51vykop*((281,39+281,52+281,37+281,63)/4-280,25-0,1)</t>
  </si>
  <si>
    <t>" ZP-P5.2 "     ZPP52vykop*((281,45+281,37+281,18+281,70)/4-280,05-0,1)</t>
  </si>
  <si>
    <t>" žlábek ZP-P5 "     0,3*ZLABEK5orn+(0,58*0,58+0,45*0,45)/2*1,5</t>
  </si>
  <si>
    <t>" ZP-P7 "     ZPP7vykop*((276,27+276,23+276,26+276,19)/4-275,09-0,1)</t>
  </si>
  <si>
    <t>" ve tř. 3 - 70 % "</t>
  </si>
  <si>
    <t>VYKOP2*0,7</t>
  </si>
  <si>
    <t>" odpočet ZP-P1 "   -VYKOPP1*0,7</t>
  </si>
  <si>
    <t>131201102</t>
  </si>
  <si>
    <t>Hloubení jam nezapažených v hornině tř. 3 objemu do 1000 m3</t>
  </si>
  <si>
    <t>1294334188</t>
  </si>
  <si>
    <t>" ZP-P1 "   VYKOPP1*0,7</t>
  </si>
  <si>
    <t>131201109</t>
  </si>
  <si>
    <t>Příplatek za lepivost u hloubení jam nezapažených v hornině tř. 3</t>
  </si>
  <si>
    <t>-1034935861</t>
  </si>
  <si>
    <t>" lepivost 45% "     VYKOP2*0,7*0,45</t>
  </si>
  <si>
    <t>131301101</t>
  </si>
  <si>
    <t>Hloubení jam nezapažených v hornině tř. 4 objemu do 100 m3</t>
  </si>
  <si>
    <t>-870653712</t>
  </si>
  <si>
    <t>" ve tř. 4 - 25 % "     VYKOP2*0,25</t>
  </si>
  <si>
    <t>" odpočet ZP-P1 "   -VYKOPP1*0,25</t>
  </si>
  <si>
    <t>131301102</t>
  </si>
  <si>
    <t>Hloubení jam nezapažených v hornině tř. 4 objemu do 1000 m3</t>
  </si>
  <si>
    <t>-1491170999</t>
  </si>
  <si>
    <t>" ve tř. 4 - 25 % "</t>
  </si>
  <si>
    <t>" ZP-P1 "   VYKOPP1*0,25</t>
  </si>
  <si>
    <t>131301109</t>
  </si>
  <si>
    <t>Příplatek za lepivost u hloubení jam nezapažených v hornině tř. 4</t>
  </si>
  <si>
    <t>108497487</t>
  </si>
  <si>
    <t>" lepivost 25% "     VYKOP2*0,25*0,45</t>
  </si>
  <si>
    <t>131401101</t>
  </si>
  <si>
    <t>Hloubení jam nezapažených v hornině tř. 5 objemu do 100 m3</t>
  </si>
  <si>
    <t>-1210849737</t>
  </si>
  <si>
    <t>" ve tř. 5 - 5 % "     VYKOP2*0,05</t>
  </si>
  <si>
    <t>" ZP-P1 "   -VYKOPP1*0,05</t>
  </si>
  <si>
    <t>131401102</t>
  </si>
  <si>
    <t>Hloubení jam nezapažených v hornině tř. 5 objemu do 1000 m3</t>
  </si>
  <si>
    <t>-119999657</t>
  </si>
  <si>
    <t>" ve tř. 5 - 5 % "</t>
  </si>
  <si>
    <t>" ZP-P1 "   VYKOPP1*0,05</t>
  </si>
  <si>
    <t>1099214004</t>
  </si>
  <si>
    <t>" rýha - ZP/Šš "</t>
  </si>
  <si>
    <t>" ZP-P1-Šš-P1 "     (279,84-278,29)*1,7*1,7</t>
  </si>
  <si>
    <t>" ZP-P2a-Šš-P2a "     (276,13-274,70)*1,7*1,7</t>
  </si>
  <si>
    <t>" ZP-P2b-Šš-P2b "     (276,08-274,64)*1,7*1,7</t>
  </si>
  <si>
    <t>" ZP-P3b-Šš-P3b "     (276,13-274,73)*1,7*1,7+0,8*(276,13-275,02)*0,26</t>
  </si>
  <si>
    <t>" ZP-P3c-Šš-P3c "     (279,17-277,44)*1,7*1,7+0,8*(279,25-277,75)*0,26</t>
  </si>
  <si>
    <t>" ZP-P7-Šš-P7 "     (276,25-274,82)*1,7*1,7</t>
  </si>
  <si>
    <t xml:space="preserve">" odv. žlábek "   </t>
  </si>
  <si>
    <t>0,2*ZLABkostka</t>
  </si>
  <si>
    <t>" v 3.třídě - 70% "     VYKOP1*0,7</t>
  </si>
  <si>
    <t>-2142819910</t>
  </si>
  <si>
    <t>-1429263646</t>
  </si>
  <si>
    <t>" ve tř. 4 - 25 % "     VYKOP1*0,25</t>
  </si>
  <si>
    <t>-1637367002</t>
  </si>
  <si>
    <t>67874009</t>
  </si>
  <si>
    <t>" ve tř. 5 - 5 % "     VYKOP1*0,05</t>
  </si>
  <si>
    <t>151101101</t>
  </si>
  <si>
    <t>Zřízení příložného pažení a rozepření stěn rýh hl do 2 m</t>
  </si>
  <si>
    <t>-487607572</t>
  </si>
  <si>
    <t>" ZP-P1-Šš-P1 "     (279,84-278,29)*1,7*4</t>
  </si>
  <si>
    <t>" ZP-P2a-Šš-P2a "     (276,13-274,70)*1,7*4</t>
  </si>
  <si>
    <t>" ZP-P2b-Šš-P2b "     (276,08-274,64)*1,7*4</t>
  </si>
  <si>
    <t>" ZP-P3b-Šš-P3b "     (276,13-274,73)*1,7*4+2*(276,13-275,02)*0,26</t>
  </si>
  <si>
    <t>" ZP-P3c-Šš-P3c "     (279,17-277,44)*1,7*4+2*(279,25-277,75)*0,26</t>
  </si>
  <si>
    <t>" ZP-P7-Šš-P7 "     (276,25-274,82)*1,7*4</t>
  </si>
  <si>
    <t>151101111</t>
  </si>
  <si>
    <t>Odstranění příložného pažení a rozepření stěn rýh hl do 2 m</t>
  </si>
  <si>
    <t>69139488</t>
  </si>
  <si>
    <t>161101101</t>
  </si>
  <si>
    <t>Svislé přemístění výkopku z horniny tř. 1 až 4 hl výkopu do 2,5 m</t>
  </si>
  <si>
    <t>736042452</t>
  </si>
  <si>
    <t>" ZP-P. "     VYKOP2-VYKOPP1</t>
  </si>
  <si>
    <t>" ZP-P1 "    VYKOPP1*0,08</t>
  </si>
  <si>
    <t>" přípojky "     VYKOP1a</t>
  </si>
  <si>
    <t>" TŘ.1-4 - 95% "     SVISLY25*0,95</t>
  </si>
  <si>
    <t>161101151</t>
  </si>
  <si>
    <t>Svislé přemístění výkopku z horniny tř. 5 až 7 hl výkopu do 2,5 m</t>
  </si>
  <si>
    <t>-8773862</t>
  </si>
  <si>
    <t>" ve tř. 5 - 5% "     SVISLY25*0,05</t>
  </si>
  <si>
    <t>680834116</t>
  </si>
  <si>
    <t>" sejmutá ornice "     0,1*ORNm2</t>
  </si>
  <si>
    <t>" vykopaná zemina "     VYKOP1+VYKOP2</t>
  </si>
  <si>
    <t>" zemina použitá zpět "     -ZASYP1</t>
  </si>
  <si>
    <t>" ornice použitá zpět "     -ORNICEm2*0,1</t>
  </si>
  <si>
    <t>" ve tř.1-4 - 95 % "     ODVOZ*0,95</t>
  </si>
  <si>
    <t>-66983847</t>
  </si>
  <si>
    <t>" ve tř. 5 - 5% "     ODVOZ*0,05</t>
  </si>
  <si>
    <t>-616736125</t>
  </si>
  <si>
    <t>" podíl suti v zemině - 12 % "     ODVOZ*0,88</t>
  </si>
  <si>
    <t>819586814</t>
  </si>
  <si>
    <t>" podíl suti v zemině - 12 % "     ODVOZ*0,12</t>
  </si>
  <si>
    <t>1288579588</t>
  </si>
  <si>
    <t>" přípojky v rostlém terénu "</t>
  </si>
  <si>
    <t>" zásyp vykopanou zeminou "</t>
  </si>
  <si>
    <t>" prostor k zásypu "     VYKOP1a</t>
  </si>
  <si>
    <t>" odpočet vestavěných konstrukcí "</t>
  </si>
  <si>
    <t xml:space="preserve">" Šš-P1 "    </t>
  </si>
  <si>
    <t>-(0,1+0,75)*1,7*1,7</t>
  </si>
  <si>
    <t>-PI*(0,52/2)^2*(279,84-278,29-0,1-0,75)</t>
  </si>
  <si>
    <t xml:space="preserve">" Šš-P2a "    </t>
  </si>
  <si>
    <t>-PI*(0,52/2)^2*(276,13-274,70-0,1-0,75)</t>
  </si>
  <si>
    <t xml:space="preserve">" Šš-P2b "    </t>
  </si>
  <si>
    <t>-PI*(0,52/2)^2*(276,08-274,64-0,1-0,75)</t>
  </si>
  <si>
    <t xml:space="preserve">" Šš-P3b "     </t>
  </si>
  <si>
    <t>-PI*(0,52/2)^2*(276,13-274,73-0,1-0,75)</t>
  </si>
  <si>
    <t>-0,8*(0,1+0,11+0,3)*0,26</t>
  </si>
  <si>
    <t xml:space="preserve">" Šš-P3c "   </t>
  </si>
  <si>
    <t>-PI*(0,52/2)^2*(279,17-277,44-0,1-0,75)</t>
  </si>
  <si>
    <t xml:space="preserve">" ZP-P7-Šš-P7 "   </t>
  </si>
  <si>
    <t>-PI*(0,52/2)^2*(276,25-274,82)</t>
  </si>
  <si>
    <t>-1520796612</t>
  </si>
  <si>
    <t>ZASYP1*0,5</t>
  </si>
  <si>
    <t>174101102</t>
  </si>
  <si>
    <t>Zásyp v uzavřených prostorech sypaninou se zhutněním</t>
  </si>
  <si>
    <t>1169193791</t>
  </si>
  <si>
    <t xml:space="preserve">" podkladní písková vrstva  fr. 0/4 "    </t>
  </si>
  <si>
    <t>0,1*ZPP1vykop</t>
  </si>
  <si>
    <t>0,1*ZPP2avykop</t>
  </si>
  <si>
    <t>0,1*ZPP2bvykop</t>
  </si>
  <si>
    <t>0,1*ZPP3bvykop</t>
  </si>
  <si>
    <t>0,1*ZPP3cvykop</t>
  </si>
  <si>
    <t>0,1*ZPP51vykop</t>
  </si>
  <si>
    <t>0,1*ZPP52vykop</t>
  </si>
  <si>
    <t>0,1*ZPP7vykop</t>
  </si>
  <si>
    <t xml:space="preserve">" říční štěrk  fr. 16/32 " </t>
  </si>
  <si>
    <t>0,3*ZPP1vykop</t>
  </si>
  <si>
    <t>0,3*ZPP2avykop</t>
  </si>
  <si>
    <t>0,3*ZPP2bvykop</t>
  </si>
  <si>
    <t>0,3*ZPP3bvykop</t>
  </si>
  <si>
    <t>0,3*ZPP3cvykop</t>
  </si>
  <si>
    <t>0,3*ZPP51vykop</t>
  </si>
  <si>
    <t>0,3*ZPP52vykop</t>
  </si>
  <si>
    <t>0,3*ZPP7vykop</t>
  </si>
  <si>
    <t>" hlinito-písková filtrační vrstva  fr. 0/4 "</t>
  </si>
  <si>
    <t>5833366821</t>
  </si>
  <si>
    <t>písková vrstva fr. 0/4</t>
  </si>
  <si>
    <t>409811567</t>
  </si>
  <si>
    <t>" podkladní vrstva "     PISEK4*2</t>
  </si>
  <si>
    <t>5833367401</t>
  </si>
  <si>
    <t>kamenivo hrubé frakce 16-32 prané</t>
  </si>
  <si>
    <t>-1165231334</t>
  </si>
  <si>
    <t>" říční štěrk  fr. 16/32 "     RICNI1632*2</t>
  </si>
  <si>
    <t>583336822.1</t>
  </si>
  <si>
    <t>písito-hlinitá vrstva fr. 0/4</t>
  </si>
  <si>
    <t>-1211684804</t>
  </si>
  <si>
    <t>" filtrační vrstva "     HLPISEK4*2</t>
  </si>
  <si>
    <t>2106810966</t>
  </si>
  <si>
    <t xml:space="preserve">" bezpečnostní přeliv průlehů "     </t>
  </si>
  <si>
    <t>" ZP-P1, -P2a, -P2b, -P3b, -P3c, - P7 "</t>
  </si>
  <si>
    <t>PI*((0,5+0,30)/2)^2*0,2*6</t>
  </si>
  <si>
    <t>PI*(0,5)^2*0,3/2*6</t>
  </si>
  <si>
    <t>5834395901</t>
  </si>
  <si>
    <t>kamenivo drcené hrubé frakce 32-64</t>
  </si>
  <si>
    <t>772396205</t>
  </si>
  <si>
    <t>ZASYP3*2</t>
  </si>
  <si>
    <t>-546268963</t>
  </si>
  <si>
    <t>" potrubí v místě škrtící šachty "</t>
  </si>
  <si>
    <t>" Šš-P1, -P2a, -P2b, -P3b, -P3c, -P7 "</t>
  </si>
  <si>
    <t>0,75*1,7*1,7*6</t>
  </si>
  <si>
    <t>-PI*(0,54/2)^2*0,75*6</t>
  </si>
  <si>
    <t>" Šš-P3b, -P3c "</t>
  </si>
  <si>
    <t>0,8*(0,11+0,3)*0,26*2</t>
  </si>
  <si>
    <t>5833365201</t>
  </si>
  <si>
    <t>kamenivo těžené hrubé frakce 8-16</t>
  </si>
  <si>
    <t>58842512</t>
  </si>
  <si>
    <t>12,145*2 'Přepočtené koeficientem množství</t>
  </si>
  <si>
    <t>1970352495</t>
  </si>
  <si>
    <t>162301101</t>
  </si>
  <si>
    <t>Vodorovné přemístění do 500 m výkopku/sypaniny z horniny tř. 1 až 4</t>
  </si>
  <si>
    <t>-1728681414</t>
  </si>
  <si>
    <t>181102301</t>
  </si>
  <si>
    <t>Úprava pláně v zářezech bez zhutnění</t>
  </si>
  <si>
    <t>141012329</t>
  </si>
  <si>
    <t xml:space="preserve">" ZP-P1 až ZP-P7 "     </t>
  </si>
  <si>
    <t>ZPm2</t>
  </si>
  <si>
    <t>1823011271</t>
  </si>
  <si>
    <t>Rozprostření ornice pl do 500 m2 ve svahu přes 1:5 vč. svahování</t>
  </si>
  <si>
    <t>391402711</t>
  </si>
  <si>
    <t>" ornice v průlehu "</t>
  </si>
  <si>
    <t>" ZP-P1 "</t>
  </si>
  <si>
    <t>ZPP1vykop*((280,07+279,69)/2-279,39+0,3)</t>
  </si>
  <si>
    <t>-(279,69-279,39)*(ZPP1dno+ZPP1maxhl)/2</t>
  </si>
  <si>
    <t>-(280,07-279,69)/2*(ZPP1maxhl+ZPP1vykop)/2</t>
  </si>
  <si>
    <t>" ZP-P2a "</t>
  </si>
  <si>
    <t>ZPP2avykop*((276,18+276,13)/2-275,81+0,3)</t>
  </si>
  <si>
    <t>-(276,11-275,81)*(ZPP2adno+ZPP2amaxhl)/2</t>
  </si>
  <si>
    <t>-(276,18+276,11-276,13*2)/2*(ZPP2amaxhl+ZPP2avykop)/2</t>
  </si>
  <si>
    <t>" ZP-P2b "</t>
  </si>
  <si>
    <t>ZPP2bvykop*((276,17+276,08)/2-275,75+0,3)</t>
  </si>
  <si>
    <t>-(276,05-275,75)*(ZPP2bdno+ZPP2bmaxhl)/2</t>
  </si>
  <si>
    <t>-(276,08+276,05-276,05*2)/2*(ZPP2bmaxhl+ZPP2bvykop)/2</t>
  </si>
  <si>
    <t>" ZP-P3b "</t>
  </si>
  <si>
    <t>ZPP3bvykop*((276,13+276,34+276,23+276,13)/4-275,82+0,3)</t>
  </si>
  <si>
    <t>-(276,02-275,82)*(ZPP3bdno+ZPP3bmaxhl)/2</t>
  </si>
  <si>
    <t>-((276,13+276,34+276,23+276,13)/4-276,02)*(ZPP3bmaxhl+ZPP3bvykop)/2</t>
  </si>
  <si>
    <t>" ZP-P3c "</t>
  </si>
  <si>
    <t>ZPP3cvykop*((279,25+278,95+279,28+279,09)/4-278,55+0,3)</t>
  </si>
  <si>
    <t>-(278,85-278,55)*(ZPP3cdno+ZPP3cmaxhl)/2</t>
  </si>
  <si>
    <t>-((279,25+278,95+279,28+279,09)/4-278,85)*(ZPP3cmaxhl+ZPP3cvykop)/2</t>
  </si>
  <si>
    <t>" ZP-P5.1 "</t>
  </si>
  <si>
    <t>ZPP51vykop*((281,39+281,52+281,37+281,63)/4-281,05+0,3)</t>
  </si>
  <si>
    <t>-(281,35-281,05)*(ZPP51dno+ZPP51maxhl)/2</t>
  </si>
  <si>
    <t>-((281,39+281,52+281,37+281,63)/4-281,35)*(ZPP51maxhl+ZPP51vykop)/2</t>
  </si>
  <si>
    <t>" ZP-P5.2 "</t>
  </si>
  <si>
    <t>ZPP52vykop*((281,45+281,37+281,18+281,70)/4-280,85+0,3)</t>
  </si>
  <si>
    <t>-(281,15-280,85)*(ZPP52dno+ZPP52maxhl)/2</t>
  </si>
  <si>
    <t>-((281,45+281,37+281,18+281,70)/4-281,15)*(ZPP52maxhl+ZPP52vykop)/2</t>
  </si>
  <si>
    <t>" žlábek ZP-P5 "</t>
  </si>
  <si>
    <t>0,3*ZLABEK5orn+0,58*0,58/2*1,5+0,45*0,45/2*1,5</t>
  </si>
  <si>
    <t>-0,15*(1,5+0,6)/2*14,9</t>
  </si>
  <si>
    <t>" ZP-P7 "</t>
  </si>
  <si>
    <t>ZPP7vykop*((276,27+276,23+276,26+276,19)/4-275,89+0,3)</t>
  </si>
  <si>
    <t>-(276,19-275,89)*(ZPP7dno+ZPP7maxhl)/2</t>
  </si>
  <si>
    <t>-((276,27+276,23+276,26+276,19)/4-276,19)*(ZPP7maxhl+ZPP7vykop)/2</t>
  </si>
  <si>
    <t>58395003</t>
  </si>
  <si>
    <t>zemina ornice speciální (k=1x10(-4) m/s) vč. agrochemického rozboru, vlhkost 70%</t>
  </si>
  <si>
    <t>-1964246708</t>
  </si>
  <si>
    <t>" vlastnosti ornice viz. TZ kap. 5.1.2 "</t>
  </si>
  <si>
    <t>ORNICE*1,05</t>
  </si>
  <si>
    <t>167101102</t>
  </si>
  <si>
    <t>Nakládání výkopku z hornin tř. 1 až 4 přes 100 m3</t>
  </si>
  <si>
    <t>-1119793873</t>
  </si>
  <si>
    <t>" přesun hmot "     ORNICE</t>
  </si>
  <si>
    <t>-2071632329</t>
  </si>
  <si>
    <t>180402121.1</t>
  </si>
  <si>
    <t>Založení speciální trávníku výsevem v ZP vč všech zahradnických úkonů (hrabání, válení, odplevelení hnojení zalití sečení)</t>
  </si>
  <si>
    <t>929203117</t>
  </si>
  <si>
    <t>" dno ZP "     ZPP1dno</t>
  </si>
  <si>
    <t>" svah ZP "     (ZPP1vykop-ZPP1dno)*1,12</t>
  </si>
  <si>
    <t>" dno ZP "     ZPP2adno</t>
  </si>
  <si>
    <t>" svah ZP "     (ZPP2avykop-ZPP2adno)*1,12</t>
  </si>
  <si>
    <t>" dno ZP "     ZPP2bdno</t>
  </si>
  <si>
    <t>" svah ZP "     (ZPP2bvykop-ZPP2bdno)*1,12</t>
  </si>
  <si>
    <t>" dno ZP "     ZPP3bdno</t>
  </si>
  <si>
    <t>" svah ZP "     (ZPP3bvykop-ZPP3bdno)*1,12</t>
  </si>
  <si>
    <t>" dno ZP "     ZPP3cdno</t>
  </si>
  <si>
    <t>" svah ZP "     (ZPP3cvykop-ZPP3cdno)*1,12</t>
  </si>
  <si>
    <t>" dno ZP "     ZPP51dno</t>
  </si>
  <si>
    <t>" svah ZP "     (ZPP51vykop-ZPP51dno)*1,12</t>
  </si>
  <si>
    <t>" dno ZP "     ZPP52dno</t>
  </si>
  <si>
    <t>" svah ZP "     (ZPP52vykop-ZPP52dno)*1,12</t>
  </si>
  <si>
    <t>" žlábek ZP-P5 "     1,55*14,9</t>
  </si>
  <si>
    <t>" dno ZP "     ZPP7dno</t>
  </si>
  <si>
    <t>" svah ZP "     (ZPP7vykop-ZPP7dno)*1,12</t>
  </si>
  <si>
    <t>00572400</t>
  </si>
  <si>
    <t>osivo směs travní  " Rozlehlý trávník speciál"</t>
  </si>
  <si>
    <t>kg</t>
  </si>
  <si>
    <t>-1957331643</t>
  </si>
  <si>
    <t>TRAVAspec*0,015*1,05</t>
  </si>
  <si>
    <t>180402130.1</t>
  </si>
  <si>
    <t>Údržb speciálního trávníku po dobu vzejití a předání távníků (kropení, hnojení sečení)</t>
  </si>
  <si>
    <t>-805889065</t>
  </si>
  <si>
    <t>182301121</t>
  </si>
  <si>
    <t>Rozprostření ornice pl do 500 m2 ve svahu přes 1:5 tl vrstvy do 100 mm</t>
  </si>
  <si>
    <t>-1628300422</t>
  </si>
  <si>
    <t xml:space="preserve">" zapravení po obvodu "     </t>
  </si>
  <si>
    <t>" ZP-P1 "     ZPP1orn-ZPP1vykop</t>
  </si>
  <si>
    <t>" ZP-P2a "     ZPP2aorn-ZPP2avykop</t>
  </si>
  <si>
    <t>" ZP-P2b "     ZPP2born-ZPP2bvykop</t>
  </si>
  <si>
    <t>" ZP-P3b "     ZPP3born-ZPP3bvykop</t>
  </si>
  <si>
    <t>" ZP-P3c "     ZPP3corn-ZPP3cvykop</t>
  </si>
  <si>
    <t>" ZP-P5.1 "     ZPP51orn-ZPP51vykop</t>
  </si>
  <si>
    <t>" ZP-P5.1 "     ZPP52orn-ZPP52vykop</t>
  </si>
  <si>
    <t>" ZP-P7 "     ZPP7orn-ZPP7vykop</t>
  </si>
  <si>
    <t>-1482676179</t>
  </si>
  <si>
    <t>" obnova trávníku a sanace sousedícíchtrávníků "     ORNICEm2*2</t>
  </si>
  <si>
    <t>483022090</t>
  </si>
  <si>
    <t>180402130.2</t>
  </si>
  <si>
    <t>Údržb trávníku po dobu vzejití a předání távníků (kropení, hnojení sečení)</t>
  </si>
  <si>
    <t>784415557</t>
  </si>
  <si>
    <t>Zakládání</t>
  </si>
  <si>
    <t>2119711101</t>
  </si>
  <si>
    <t>Zřízení opláštění žeber nebo trativodů geotextilií v rýze nebo zářezu vororovně i svisle</t>
  </si>
  <si>
    <t>-314061255</t>
  </si>
  <si>
    <t>" ZP-P1 "     ZPP1vykop*2+ZPP1obvod*0,3</t>
  </si>
  <si>
    <t>" ZP-P2a "     ZPP2avykop*2+ZPP2aobvod*0,3</t>
  </si>
  <si>
    <t>" ZP-P2b "     ZPP2bvykop*2+ZPP2bobvod*0,3</t>
  </si>
  <si>
    <t>" ZP-P3b "     ZPP3bvykop*2+ZPP3bobvod*0,3</t>
  </si>
  <si>
    <t>" ZP-P3c "     ZPP3cvykop*2+ZPP3cobvod*0,3</t>
  </si>
  <si>
    <t>" ZP-P5.1 "     ZPP51vykop*2+ZPP51obvod*0,3</t>
  </si>
  <si>
    <t>" ZP-P5.2 "     ZPP52vykop*2+ZPP52obvod*0,3</t>
  </si>
  <si>
    <t>" ZP-P7 "     ZPP7vykop*2+ZPP7obvod*0,3</t>
  </si>
  <si>
    <t>69311226.1</t>
  </si>
  <si>
    <t>geotextilie 150g/m2</t>
  </si>
  <si>
    <t>-678791120</t>
  </si>
  <si>
    <t>GEOTEXT150*1,15</t>
  </si>
  <si>
    <t>212792311.1</t>
  </si>
  <si>
    <t>Odvodnění - drenážní plastové potrubí HDPE DN 110</t>
  </si>
  <si>
    <t>1206026998</t>
  </si>
  <si>
    <t>" drenážní trubka "</t>
  </si>
  <si>
    <t>" ZP-P1 "     20,8</t>
  </si>
  <si>
    <t>" ZP-P2a "     32,5+0,85</t>
  </si>
  <si>
    <t>" ZP-P2b "     25,6+0,85</t>
  </si>
  <si>
    <t>" ZP-P3b "     18,1</t>
  </si>
  <si>
    <t>" ZP-P3c "     25,0</t>
  </si>
  <si>
    <t>" ZP-P7 "     10,0</t>
  </si>
  <si>
    <t>DRENAZ100</t>
  </si>
  <si>
    <t>212972112</t>
  </si>
  <si>
    <t>Opláštění drenážních trub filtrační textilií DN 100</t>
  </si>
  <si>
    <t>1946652035</t>
  </si>
  <si>
    <t>2020242129</t>
  </si>
  <si>
    <t xml:space="preserve">" přípojka  - drenáž - Šš-P "     </t>
  </si>
  <si>
    <t>" přípojka  "     0,1*1,1*PP100</t>
  </si>
  <si>
    <t xml:space="preserve">" šachty "   </t>
  </si>
  <si>
    <t>" Šš-P1,2a,2b,3b,3c,7 "     0,1*1,7*1,7*6</t>
  </si>
  <si>
    <t>-2736517</t>
  </si>
  <si>
    <t>376150784</t>
  </si>
  <si>
    <t>4625111111</t>
  </si>
  <si>
    <t>Zához prostoru z lomového kamene (velikost kamena 200-300mm)</t>
  </si>
  <si>
    <t>355409137</t>
  </si>
  <si>
    <t>" vyústění odv. žlábku "</t>
  </si>
  <si>
    <t>" ZP-P1, -P2a, -P2b, -P3b "     0,2*0,5*0,65*2*4</t>
  </si>
  <si>
    <t>" ZP-P3c "     0,2*0,5*0,65*3*1</t>
  </si>
  <si>
    <t>" ZP-P7 "     0,2*0,5*0,65</t>
  </si>
  <si>
    <t>Komunikace</t>
  </si>
  <si>
    <t>597661111</t>
  </si>
  <si>
    <t>Rigol dlážděný do lože z betonu tl 100 mm z dlažebních kostek drobných</t>
  </si>
  <si>
    <t>267982838</t>
  </si>
  <si>
    <t xml:space="preserve">" ZP-P1 "    </t>
  </si>
  <si>
    <t>0,65*(0,3+1,35+0,8)</t>
  </si>
  <si>
    <t>0,65*(0,3+1,60+0,8)</t>
  </si>
  <si>
    <t xml:space="preserve">" ZP-P2a "    </t>
  </si>
  <si>
    <t>0,65*(0,3+0,85+0,8)*2</t>
  </si>
  <si>
    <t xml:space="preserve">" ZP-P2b "    </t>
  </si>
  <si>
    <t>0,65*(0,3+1,15+0,8)</t>
  </si>
  <si>
    <t>0,65*(0,3+1,25+0,8)</t>
  </si>
  <si>
    <t xml:space="preserve">" ZP-P3b "    </t>
  </si>
  <si>
    <t>0,65*(0,3+1,20+0,8)</t>
  </si>
  <si>
    <t xml:space="preserve">" ZP-P3c "    </t>
  </si>
  <si>
    <t>0,65*(0,3+2,15+0,8)</t>
  </si>
  <si>
    <t>0,65*(0,3+1,55+0,8)*2</t>
  </si>
  <si>
    <t xml:space="preserve">" ZP-P5 "    </t>
  </si>
  <si>
    <t>0,65*(0,3+0,65+0,8)</t>
  </si>
  <si>
    <t xml:space="preserve">" ZP-P7 "    </t>
  </si>
  <si>
    <t>871260310</t>
  </si>
  <si>
    <t>Montáž kanalizačního potrubí hladkého plnostěnného SN 10 z polypropylenu DN 100</t>
  </si>
  <si>
    <t>-1717587861</t>
  </si>
  <si>
    <t xml:space="preserve">" od drenážní trubky po šachtu "    </t>
  </si>
  <si>
    <t>" ZP-P1 "     0,6</t>
  </si>
  <si>
    <t>" ZP-P2a "     0,5</t>
  </si>
  <si>
    <t>" ZP-P2b "     0,5</t>
  </si>
  <si>
    <t>" ZP-P3b "     1,0</t>
  </si>
  <si>
    <t>" ZP-P3c "     1,0</t>
  </si>
  <si>
    <t>" ZP-P7 "     0,6</t>
  </si>
  <si>
    <t>28611190.1</t>
  </si>
  <si>
    <t>trubka kanalizační PP DN100 SN10</t>
  </si>
  <si>
    <t>1097827225</t>
  </si>
  <si>
    <t>PP100*1,015</t>
  </si>
  <si>
    <t>877260330</t>
  </si>
  <si>
    <t>Montáž spojek na kanalizačním potrubí z PP trub hladkých plnostěnných DN 100</t>
  </si>
  <si>
    <t>-1471349691</t>
  </si>
  <si>
    <t>" přechod potrubí, koleno PE/KG "</t>
  </si>
  <si>
    <t>" ZP-P1 "     1+1+1</t>
  </si>
  <si>
    <t>" ZP-P7 "     1+1+1</t>
  </si>
  <si>
    <t>" ZP-P3b "     1+1+1</t>
  </si>
  <si>
    <t>" ZP-P3c "     1+1+1</t>
  </si>
  <si>
    <t>" přechod potrubí, koleno PE/KG, zátka, odbočka "</t>
  </si>
  <si>
    <t>" ZP-P2a "     1+1+1+1+1</t>
  </si>
  <si>
    <t>" ZP-P2b "     1+1+1+1+1</t>
  </si>
  <si>
    <t>286174480.1</t>
  </si>
  <si>
    <t>přechody z trub PE/KG (KG/PE)  DN 100</t>
  </si>
  <si>
    <t>-521865616</t>
  </si>
  <si>
    <t>6*1,015 'Přepočtené koeficientem množství</t>
  </si>
  <si>
    <t>28611552.1</t>
  </si>
  <si>
    <t>přechodové hrdlo KG DN100/100</t>
  </si>
  <si>
    <t>226915908</t>
  </si>
  <si>
    <t>28617310.1</t>
  </si>
  <si>
    <t>koleno kanalizace PP KG DN 100x90°</t>
  </si>
  <si>
    <t>-1617556516</t>
  </si>
  <si>
    <t>28611584.1</t>
  </si>
  <si>
    <t>zátka kanalizace plastové DN 100</t>
  </si>
  <si>
    <t>-2096023327</t>
  </si>
  <si>
    <t>2*1,015 'Přepočtené koeficientem množství</t>
  </si>
  <si>
    <t>28611424.1</t>
  </si>
  <si>
    <t>odbočka kanalizační plastová s hrdlem 110/110/87°</t>
  </si>
  <si>
    <t>-1874799340</t>
  </si>
  <si>
    <t>894416210.1</t>
  </si>
  <si>
    <t>Škrtícíí šachta DN500 hl.do 1,6m s pevně zabudovaným škrcením odtoku, bezpečnostní přeliv DN100 litinový poklop s rámem betonový prstenec M+D</t>
  </si>
  <si>
    <t>783239930</t>
  </si>
  <si>
    <t>" škrtící šachta "</t>
  </si>
  <si>
    <t>" Šš-P1, -P2a, -P2b,  -P3c, -P7 "     1*5</t>
  </si>
  <si>
    <t>894416210.2</t>
  </si>
  <si>
    <t>Škrtícíí šachta DN500 hl.do 2m s pevně zabudovaným škrcením odtoku, bezpečnostní přeliv DN100 litinový poklop s rámem betonový prstenec M+D</t>
  </si>
  <si>
    <t>1068102077</t>
  </si>
  <si>
    <t xml:space="preserve">" škrtící šachta " </t>
  </si>
  <si>
    <t>" Šš-P3c "     1</t>
  </si>
  <si>
    <t>8713103201</t>
  </si>
  <si>
    <t>Bezpečnostní přeliv D 110 potrubí dl. do 1 m vč. perforovaný uzávěr obalen geotextilií 150g/m2</t>
  </si>
  <si>
    <t>147896315</t>
  </si>
  <si>
    <t>" Šš-P1, -P2a, -P2b, -P3b,  -P3c,  -P7 "     1*6</t>
  </si>
  <si>
    <t>Ostatní konstrukce a práce-bourání</t>
  </si>
  <si>
    <t>916111122</t>
  </si>
  <si>
    <t>Osazení obruby z drobných kostek bez boční opěry do lože z betonu prostého</t>
  </si>
  <si>
    <t>-934984663</t>
  </si>
  <si>
    <t>" zhlaví šachty v nezpevněném terénu "</t>
  </si>
  <si>
    <t>" Šš-P1, -P2a, -P2b, -P3b, -P3c, -P7 "      PI*0,7*6</t>
  </si>
  <si>
    <t>58381007</t>
  </si>
  <si>
    <t>kostka dlažební žula drobná 8/10</t>
  </si>
  <si>
    <t>598619074</t>
  </si>
  <si>
    <t>KOSTKAm*0,11*1,01</t>
  </si>
  <si>
    <t>9162329301</t>
  </si>
  <si>
    <t>Provizorní oplocení ZP zřízení, odstranění</t>
  </si>
  <si>
    <t>714715045</t>
  </si>
  <si>
    <t>" ZP-P1 "     70</t>
  </si>
  <si>
    <t>" ZP-P2a "     95</t>
  </si>
  <si>
    <t>" ZP-P2b "     75</t>
  </si>
  <si>
    <t>" ZP-P3b "     55</t>
  </si>
  <si>
    <t>" ZP-P3c "     75</t>
  </si>
  <si>
    <t>" ZP-P5.1 "     30</t>
  </si>
  <si>
    <t>" ZP-P5.2 "     45</t>
  </si>
  <si>
    <t>" ZP-P7 "     40</t>
  </si>
  <si>
    <t>9162609121</t>
  </si>
  <si>
    <t>Ochrana proti splavování zeminy ZP - folie rš 300mm zapuštěna v zemi kotvena ocel.trny po 0,5m  (obvod cca 80m) zřízení, odstranění</t>
  </si>
  <si>
    <t>1246189147</t>
  </si>
  <si>
    <t>" obvod - hrana "</t>
  </si>
  <si>
    <t>" ZP-P1 "     55</t>
  </si>
  <si>
    <t>" ZP-P2a "     75</t>
  </si>
  <si>
    <t>" ZP-P2b "     60</t>
  </si>
  <si>
    <t>" ZP-P3b "     45</t>
  </si>
  <si>
    <t>" ZP-P3C "     60</t>
  </si>
  <si>
    <t>" ZP-P5.1 "     22</t>
  </si>
  <si>
    <t>" ZP-P5.2 "     35</t>
  </si>
  <si>
    <t>" ZP-P7 "     30</t>
  </si>
  <si>
    <t>998276101</t>
  </si>
  <si>
    <t>Přesun hmot pro trubní vedení z trub z plastických hmot otevřený výkop</t>
  </si>
  <si>
    <t>1733785790</t>
  </si>
  <si>
    <t>77,995</t>
  </si>
  <si>
    <t>3,425</t>
  </si>
  <si>
    <t>2,199</t>
  </si>
  <si>
    <t>0,344</t>
  </si>
  <si>
    <t>1,996</t>
  </si>
  <si>
    <t>46,017</t>
  </si>
  <si>
    <t>16,142</t>
  </si>
  <si>
    <t>16,6</t>
  </si>
  <si>
    <t>50,85</t>
  </si>
  <si>
    <t>SO 03.12 - zasakovací průleh - atrium</t>
  </si>
  <si>
    <t>5,085</t>
  </si>
  <si>
    <t>0,5</t>
  </si>
  <si>
    <t>10,275</t>
  </si>
  <si>
    <t>42,822</t>
  </si>
  <si>
    <t>33,2</t>
  </si>
  <si>
    <t>37,076</t>
  </si>
  <si>
    <t>3,45</t>
  </si>
  <si>
    <t>3,092</t>
  </si>
  <si>
    <t>39,73</t>
  </si>
  <si>
    <t>0,588</t>
  </si>
  <si>
    <t>17,125</t>
  </si>
  <si>
    <t>0,219</t>
  </si>
  <si>
    <t>1,788</t>
  </si>
  <si>
    <t>ZPP4dno</t>
  </si>
  <si>
    <t>10,7</t>
  </si>
  <si>
    <t>ZPP4maxhl</t>
  </si>
  <si>
    <t>24,1</t>
  </si>
  <si>
    <t>ZPP4obvod</t>
  </si>
  <si>
    <t>31,65</t>
  </si>
  <si>
    <t>ZPP4orn</t>
  </si>
  <si>
    <t>ZPP4vykop</t>
  </si>
  <si>
    <t>34,25</t>
  </si>
  <si>
    <t xml:space="preserve">    6 - Úpravy povrchů, podlahy a osazování výplní</t>
  </si>
  <si>
    <t>" ZP-P4 "     16,6+34,25</t>
  </si>
  <si>
    <t>" ZP-P4 dno jámy - výkop (m2) "            34,25</t>
  </si>
  <si>
    <t>" ZP-P4 obvod jámy výkopu (mb) "      31,65</t>
  </si>
  <si>
    <t>" ZP-P4 dno průlehu (m2) "                       10,7</t>
  </si>
  <si>
    <t>" ZP-P4 max. hladina, přeliv (m2) "     24,1</t>
  </si>
  <si>
    <t>" výpočet výkopu "</t>
  </si>
  <si>
    <t>" ZP-P4 "     ZPP4vykop*((277,23+277,31+277,39+277,11)/4-276,0-0,1)</t>
  </si>
  <si>
    <t>" ZP-P4-Šš-P4 "     (277,11-276,04)*1,7*1,7</t>
  </si>
  <si>
    <t xml:space="preserve">" ZP-P4-Šš-P4 "  </t>
  </si>
  <si>
    <t>(277,11-276,04)*1,7*4</t>
  </si>
  <si>
    <t>" ZP-P. "     VYKOP2</t>
  </si>
  <si>
    <t>" sejmutá ornice  "    ORNm3</t>
  </si>
  <si>
    <t>833131700</t>
  </si>
  <si>
    <t>" ZP-P4-Šš-P4 "</t>
  </si>
  <si>
    <t>-PI*(0,52/2)^2*(277,11-276,04-0,75-0,1)</t>
  </si>
  <si>
    <t>0,1*ZPP4vykop</t>
  </si>
  <si>
    <t>0,3*ZPP4vykop</t>
  </si>
  <si>
    <t>" ZP-P4 "</t>
  </si>
  <si>
    <t>PI*((0,5+0,30)/2)^2*0,2</t>
  </si>
  <si>
    <t>PI*(0,5)^2*0,3/2</t>
  </si>
  <si>
    <t>175111101</t>
  </si>
  <si>
    <t>Obsypání potrubí ručně sypaninou bez prohození sítem, uloženou do 3 m</t>
  </si>
  <si>
    <t>" Šš-P4 "</t>
  </si>
  <si>
    <t>0,75*1,7*1,7</t>
  </si>
  <si>
    <t>-PI*(0,54/2)^2*0,75</t>
  </si>
  <si>
    <t>1,996*2 'Přepočtené koeficientem množství</t>
  </si>
  <si>
    <t>210821420</t>
  </si>
  <si>
    <t>614218751</t>
  </si>
  <si>
    <t xml:space="preserve">" ZP-P4 "     </t>
  </si>
  <si>
    <t>ZPP4vykop*((277,23+277,31+277,39+277,11)/4-276,8+0,3)</t>
  </si>
  <si>
    <t>-(277,1-276,8)*(ZPP4dno+ZPP4maxhl)/2</t>
  </si>
  <si>
    <t>-((277,23+277,31+277,39+277,11)/4-277,1)*(ZPP4maxhl+ZPP4vykop)/2</t>
  </si>
  <si>
    <t>zemina ornice speciální (k=1*10(-4) m/s) vč. agrochemického rozboru, vlhkost 70%</t>
  </si>
  <si>
    <t>-1332435408</t>
  </si>
  <si>
    <t>-248104311</t>
  </si>
  <si>
    <t>" dno ZP "     ZPP4dno</t>
  </si>
  <si>
    <t>" svah ZP "     (ZPP4vykop-ZPP4dno)*1,12</t>
  </si>
  <si>
    <t>" ZP-P4 "     ZPP4orn-ZPP4vykop</t>
  </si>
  <si>
    <t>1001.1</t>
  </si>
  <si>
    <t>Příplatek k zemním pracím a přesunům výkopku a suti za provádění v atriu</t>
  </si>
  <si>
    <t>-700122607</t>
  </si>
  <si>
    <t>" ZP-P4 "     ZPP4vykop*2+ZPP4obvod*0,3</t>
  </si>
  <si>
    <t>" ZP-P4 "     12,6+0,9</t>
  </si>
  <si>
    <t>-1494543208</t>
  </si>
  <si>
    <t>" Šš-P4 "     0,1*1,7*1,7</t>
  </si>
  <si>
    <t>162201211</t>
  </si>
  <si>
    <t>Vodorovné přemístění výkopku z horniny tř. 1 až 4 stavebním kolečkem do 10 m</t>
  </si>
  <si>
    <t>-947966596</t>
  </si>
  <si>
    <t>162201219</t>
  </si>
  <si>
    <t>Příplatek k vodorovnému přemístění výkopku z horniny tř. 1 až 4 stavebním kolečkem ZKD 10 m</t>
  </si>
  <si>
    <t>1584112447</t>
  </si>
  <si>
    <t>0,344*5 'Přepočtené koeficientem množství</t>
  </si>
  <si>
    <t>" ZP-P4 "     0,2*0,5*0,65</t>
  </si>
  <si>
    <t xml:space="preserve">" ZP-P4 "    </t>
  </si>
  <si>
    <t>0,65*(0,3+1,65+0,8)</t>
  </si>
  <si>
    <t>Úpravy povrchů, podlahy a osazování výplní</t>
  </si>
  <si>
    <t>622321121</t>
  </si>
  <si>
    <t>Vápenocementová omítka hladká jednovrstvá vnějších stěn nanášená ručně</t>
  </si>
  <si>
    <t>2062271376</t>
  </si>
  <si>
    <t>" vnějšíí stěna atiky "     1,0*1,2</t>
  </si>
  <si>
    <t>" ZP-P4 "     0,5</t>
  </si>
  <si>
    <t>-38217836</t>
  </si>
  <si>
    <t>" ZP-P4 "     1+1+1+1+1</t>
  </si>
  <si>
    <t>1*1,015 'Přepočtené koeficientem množství</t>
  </si>
  <si>
    <t>" Šš-P4 "     1</t>
  </si>
  <si>
    <t>" Šš-P4 "      PI*0,7</t>
  </si>
  <si>
    <t>" ZP-P4 "     35</t>
  </si>
  <si>
    <t>998276101.9</t>
  </si>
  <si>
    <t>Přesun hmot přes budovu krčku do atria</t>
  </si>
  <si>
    <t>AN1m2</t>
  </si>
  <si>
    <t>50,4</t>
  </si>
  <si>
    <t>AN1orn</t>
  </si>
  <si>
    <t>65,8</t>
  </si>
  <si>
    <t>AN2m2</t>
  </si>
  <si>
    <t>93,28</t>
  </si>
  <si>
    <t>AN2orn</t>
  </si>
  <si>
    <t>119,88</t>
  </si>
  <si>
    <t>30,044</t>
  </si>
  <si>
    <t>NADRZEdno</t>
  </si>
  <si>
    <t>360,44</t>
  </si>
  <si>
    <t>Norn</t>
  </si>
  <si>
    <t>5,899</t>
  </si>
  <si>
    <t>322,291</t>
  </si>
  <si>
    <t>SO 03.2 - akumulační a retenční nádrže</t>
  </si>
  <si>
    <t>36,044</t>
  </si>
  <si>
    <t>PAZENI</t>
  </si>
  <si>
    <t>381,472</t>
  </si>
  <si>
    <t>PISEK48</t>
  </si>
  <si>
    <t>136,231</t>
  </si>
  <si>
    <t>RN1m2</t>
  </si>
  <si>
    <t>144,16</t>
  </si>
  <si>
    <t>RN1orn</t>
  </si>
  <si>
    <t>174,76</t>
  </si>
  <si>
    <t>SIZOL1</t>
  </si>
  <si>
    <t>46,464</t>
  </si>
  <si>
    <t>SIZOL2</t>
  </si>
  <si>
    <t>35,904</t>
  </si>
  <si>
    <t>472,933</t>
  </si>
  <si>
    <t>SVISLY4</t>
  </si>
  <si>
    <t>307,358</t>
  </si>
  <si>
    <t>396,484</t>
  </si>
  <si>
    <t>VIZOL1</t>
  </si>
  <si>
    <t>197,12</t>
  </si>
  <si>
    <t>VIZOL2</t>
  </si>
  <si>
    <t>220,16</t>
  </si>
  <si>
    <t>VYKOP4</t>
  </si>
  <si>
    <t>744,499</t>
  </si>
  <si>
    <t>VYKOP41</t>
  </si>
  <si>
    <t>780,543</t>
  </si>
  <si>
    <t>VYKOP5</t>
  </si>
  <si>
    <t>10,92</t>
  </si>
  <si>
    <t>ZASYP4</t>
  </si>
  <si>
    <t>422,208</t>
  </si>
  <si>
    <t>ZASYP5</t>
  </si>
  <si>
    <t>PSV - Práce a dodávky PSV</t>
  </si>
  <si>
    <t xml:space="preserve">    711 - Izolace proti vodě, vlhkosti a plynům</t>
  </si>
  <si>
    <t>1739347627</t>
  </si>
  <si>
    <t>" AN1 "     (7,2+0,3*4+0,5*2)*(4,8+0,3*4+0,5*2)</t>
  </si>
  <si>
    <t>" AN2 "     (20,0+0,3*4+0,5*2)*(3,2+0,3*4+0,5*2)</t>
  </si>
  <si>
    <t>" RN1 "     (19,2+0,3*4+0,5*2)*(4,8+0,3*4+0,5*2)+(5,6+0,3*4+0,5*2)*3,2</t>
  </si>
  <si>
    <t>131201202</t>
  </si>
  <si>
    <t>Hloubení jam zapažených v hornině tř. 3 objemu do 1000 m3</t>
  </si>
  <si>
    <t>-707792870</t>
  </si>
  <si>
    <t>" AN1 "     2,29*(7,2+0,3*4)*(4,8+0,3*4)+0,35*0,6*0,6</t>
  </si>
  <si>
    <t>" AN2 "     3,295*(20,0+0,3*4)*(3,2+0,3*4)+0,35*0,6*0,6</t>
  </si>
  <si>
    <t>" RN1 "     2,48*((19,2+0,3*4)*(4,8+0,3*4)+(5,6+0,3*4)*3,2)</t>
  </si>
  <si>
    <t>" odpočet sejmutého drnu "</t>
  </si>
  <si>
    <t>-0,1*Norn</t>
  </si>
  <si>
    <t>" ve 3.tř - 70% "     VYKOP4*0,7</t>
  </si>
  <si>
    <t>131201209</t>
  </si>
  <si>
    <t>Příplatek za lepivost u hloubení jam zapažených v hornině tř. 3</t>
  </si>
  <si>
    <t>-1197430310</t>
  </si>
  <si>
    <t>" lepivost 45% "     VYKOP4*0,7*0,45</t>
  </si>
  <si>
    <t>131301202</t>
  </si>
  <si>
    <t>Hloubení jam zapažených v hornině tř. 4 objemu do 1000 m3</t>
  </si>
  <si>
    <t>649237384</t>
  </si>
  <si>
    <t>" ve tř. 4 - 25 % "     VYKOP4*0,25</t>
  </si>
  <si>
    <t>131301209</t>
  </si>
  <si>
    <t>Příplatek za lepivost u hloubení jam zapažených v hornině tř. 4</t>
  </si>
  <si>
    <t>-834708037</t>
  </si>
  <si>
    <t>" lepivost 25% "     VYKOP4*0,25*0,45</t>
  </si>
  <si>
    <t>131401202</t>
  </si>
  <si>
    <t>Hloubení jam zapažených v hornině tř. 5 objemu do 1000 m3</t>
  </si>
  <si>
    <t>-1938766747</t>
  </si>
  <si>
    <t>" ve tř. 5 - 5 % "     VYKOP4*0,05</t>
  </si>
  <si>
    <t>132112202</t>
  </si>
  <si>
    <t>Hloubení rýh š přes 600 do 2000 mm ručním nebo pneum nářadím v nesoudržných horninách tř. 1 a 2</t>
  </si>
  <si>
    <t>1599668502</t>
  </si>
  <si>
    <t xml:space="preserve">" potrubí AN2 "     </t>
  </si>
  <si>
    <t>0,8*(0,1+0,25+0,3)*(21,8+1,0-0,6*3)</t>
  </si>
  <si>
    <t>151101201</t>
  </si>
  <si>
    <t>Zřízení příložného pažení stěn výkopu hl do 4 m</t>
  </si>
  <si>
    <t>232939224</t>
  </si>
  <si>
    <t>" AN1 "     2,29*(7,2+0,3*4+4,8+0,3*4)*2</t>
  </si>
  <si>
    <t>" AN2 "     3,295*(20,0+0,3*4+3,2+0,3*4)*2</t>
  </si>
  <si>
    <t>" RN1 "     2,48*(19,2+0,3*4+8,0+0,3*4)*2</t>
  </si>
  <si>
    <t>151101211</t>
  </si>
  <si>
    <t>Odstranění příložného pažení stěn hl do 4 m</t>
  </si>
  <si>
    <t>1818171787</t>
  </si>
  <si>
    <t>151101401</t>
  </si>
  <si>
    <t>Zřízení vzepření stěn při pažení příložném hl do 4 m</t>
  </si>
  <si>
    <t>1522388570</t>
  </si>
  <si>
    <t>151101411</t>
  </si>
  <si>
    <t>Odstranění vzepření stěn při pažení příložném hl do 4 m</t>
  </si>
  <si>
    <t>-1662322219</t>
  </si>
  <si>
    <t>161101101.1</t>
  </si>
  <si>
    <t>-333659721</t>
  </si>
  <si>
    <t>" AN1 "     2,29*(7,2+0,3*4)*(4,8+0,3*4)</t>
  </si>
  <si>
    <t>" svislý do 2,5m do 1000m3 - 8% "</t>
  </si>
  <si>
    <t>" TŘ.1-4 - 95% "     SVISLY25*0,95*0,08</t>
  </si>
  <si>
    <t>" rýha pro potrubí AN2 "     VYKOP5</t>
  </si>
  <si>
    <t>940293145</t>
  </si>
  <si>
    <t>" ve tř. 5 - 5% "     SVISLY25*0,05*0,08</t>
  </si>
  <si>
    <t>-229787042</t>
  </si>
  <si>
    <t>" AN2 "     3,295*(20,0+0,3*4)*(3,2+0,3*4)</t>
  </si>
  <si>
    <t>" svislý do 4m do 1000m3 - 16% "</t>
  </si>
  <si>
    <t>" TŘ.1-4 - 95% "     SVISLY4*0,95*0,16</t>
  </si>
  <si>
    <t>-66022214</t>
  </si>
  <si>
    <t>" ve tř. 5 - 5% "     SVISLY4*0,05*0,16</t>
  </si>
  <si>
    <t>1254746030</t>
  </si>
  <si>
    <t>" sejmutá ornice "     ORNm3</t>
  </si>
  <si>
    <t>" vykopaná zemina "     VYKOP4</t>
  </si>
  <si>
    <t>" zemina použitá zpět "     -ZASYP4</t>
  </si>
  <si>
    <t>" rýha potrubí AN2 "     VYKOP5</t>
  </si>
  <si>
    <t>-1557618891</t>
  </si>
  <si>
    <t>-45494893</t>
  </si>
  <si>
    <t>924464283</t>
  </si>
  <si>
    <t>-707511240</t>
  </si>
  <si>
    <t xml:space="preserve">" okolo boxů  fr. 4/8 "    </t>
  </si>
  <si>
    <t>" prostor k zásypu "</t>
  </si>
  <si>
    <t>NADRZEdno*(0,66+0,1)</t>
  </si>
  <si>
    <t>" odpočet vestavěných plastových boxů "</t>
  </si>
  <si>
    <t>" AN1 "     -0,66*7,2*4,8</t>
  </si>
  <si>
    <t>" AN2 "     -0,66*20,0*3,2</t>
  </si>
  <si>
    <t>" RN1 "     -0,66*(19,2*4,8+5,6*3,2)</t>
  </si>
  <si>
    <t>58333625</t>
  </si>
  <si>
    <t>kamenivo těžené hrubé prané frakce 4-8</t>
  </si>
  <si>
    <t>2049745210</t>
  </si>
  <si>
    <t>PISEK48*2</t>
  </si>
  <si>
    <t>190236567</t>
  </si>
  <si>
    <t>" přesun hmot "     ZASYP5</t>
  </si>
  <si>
    <t>-598779478</t>
  </si>
  <si>
    <t>174101101.1</t>
  </si>
  <si>
    <t>-284176280</t>
  </si>
  <si>
    <t>" prostor k zásypu "     VYKOP41</t>
  </si>
  <si>
    <t>" ornice "     -0,1*ORNICEm2</t>
  </si>
  <si>
    <t>" nádrže "     -NADRZEdno*(0,66+0,1*2)</t>
  </si>
  <si>
    <t>" šachty "     -PI*(0,62/2)^2*(1,33*2+2,045*3+1,62*3)</t>
  </si>
  <si>
    <t>" potrubí AN2 "     -0,6*(0,1+0,25+0,3)*(21,8+1,0-0,6*3)</t>
  </si>
  <si>
    <t>2053255220</t>
  </si>
  <si>
    <t>ZASYP4*0,3</t>
  </si>
  <si>
    <t>-91305863</t>
  </si>
  <si>
    <t>AN1orn+AN2orn+RN1orn</t>
  </si>
  <si>
    <t>601459917</t>
  </si>
  <si>
    <t>" zapravení "     Norn</t>
  </si>
  <si>
    <t>-1792585377</t>
  </si>
  <si>
    <t>" obnova trávníku a sanace sousedícíchtrávníků "     ORNICEm2*1,1</t>
  </si>
  <si>
    <t>-1433497344</t>
  </si>
  <si>
    <t>287152264</t>
  </si>
  <si>
    <t>-1958185925</t>
  </si>
  <si>
    <t>0,6*(0,25+0,3)*(21,8+1,0-0,6*3)</t>
  </si>
  <si>
    <t>-PI*(0,25/2)^2*(21,8+1,0-0,6*3)</t>
  </si>
  <si>
    <t>1102846435</t>
  </si>
  <si>
    <t>-213599232</t>
  </si>
  <si>
    <t>536525259</t>
  </si>
  <si>
    <t>68333931</t>
  </si>
  <si>
    <t>" AN1 "     (7,2+0,3*4)*(4,8+0,3*4)</t>
  </si>
  <si>
    <t>" AN2 "     (20,0+0,3*4)*(3,2+0,3*4)</t>
  </si>
  <si>
    <t>" RN1 "     (19,2+0,3*4)*(4,8+0,3*4)+(5,6+0,3*4)*3,2</t>
  </si>
  <si>
    <t>0,1*AN1m2</t>
  </si>
  <si>
    <t>0,1*AN2m2</t>
  </si>
  <si>
    <t>0,1*RN1m2</t>
  </si>
  <si>
    <t>" potrubí AN2 "     0,6*0,1*(21,8+1,0-0,6*3)</t>
  </si>
  <si>
    <t>556818773</t>
  </si>
  <si>
    <t>1819004</t>
  </si>
  <si>
    <t>971150302</t>
  </si>
  <si>
    <t xml:space="preserve">" délka přípojky nad AN2 - odpočet šachet "     </t>
  </si>
  <si>
    <t>21,8+1,0-0,58*3</t>
  </si>
  <si>
    <t>trubka kanalizační PP  DN250 SN10</t>
  </si>
  <si>
    <t>565415814</t>
  </si>
  <si>
    <t>21,06*1,015 'Přepočtené koeficientem množství</t>
  </si>
  <si>
    <t>1379291700</t>
  </si>
  <si>
    <t>89441620.1</t>
  </si>
  <si>
    <t>Šachta  plastová DN 600 výšky do 2,0 m - komplet systém poklop  prstenec, podbetonování kalový kbelík vč. filtru  šachtové dno umístěna akumul. boxech M+D</t>
  </si>
  <si>
    <t>281478278</t>
  </si>
  <si>
    <t>" revizní šachty na boxech "</t>
  </si>
  <si>
    <t>" AN1 "     2</t>
  </si>
  <si>
    <t>" RN1 "     3</t>
  </si>
  <si>
    <t>89441621.1</t>
  </si>
  <si>
    <t>Šachta  plastová DN 600 výšky do 3,0 m - komplet systém poklop  prstenec, podbetonování kalový kbelík vč. filtru  šachtové dno umístěna akumul. boxech M+D</t>
  </si>
  <si>
    <t>860861666</t>
  </si>
  <si>
    <t>" AN2 "     3</t>
  </si>
  <si>
    <t>811390100.1</t>
  </si>
  <si>
    <t>Akumulační nádrž AN1  (rozměr-4,8x7,2*0,66) akumul. boxy 800/800/660 vč.vstupních mřížek boxů pro dvě šachty, 1x šachtové dno, čelní mřížky, boxy distribuční inspekční vyplachovací  vč. ostatních prvků a detailů M+D</t>
  </si>
  <si>
    <t>1944842542</t>
  </si>
  <si>
    <t>" AN1 "                 0,66*7,2*4,8</t>
  </si>
  <si>
    <t>811390102.1</t>
  </si>
  <si>
    <t>Akumulační nádrž AN2  (rozměr-20,0x3,2*0,66) akumul. boxy 800/800/660  vč. vstupních mřížek boxů pro tři šachty 1x šachtové dno, čelní mřížky, boxy distribuční inspekční vyplachovací  vč. ostatních prvků a detailů M+D</t>
  </si>
  <si>
    <t>2057997956</t>
  </si>
  <si>
    <t>" AN2 "                 0,66*20,0*3,2</t>
  </si>
  <si>
    <t>811390103.1</t>
  </si>
  <si>
    <t>Retenční nádrž RN1  (rozměr-19,2x4,8*0,66+5,6*3,2*0,66) akumul. boxy 800/800/660  vč. vstupních mřížek boxů pro tři šachty, čelní mřížky, boxy distribuční inspekční vyplachovací  vč. ostatních prvků a detailů M+D</t>
  </si>
  <si>
    <t>879875233</t>
  </si>
  <si>
    <t>" RN1 "                 0,66*(19,2*4,8+3,2*5,6)</t>
  </si>
  <si>
    <t>1254126205</t>
  </si>
  <si>
    <t>PSV</t>
  </si>
  <si>
    <t>Práce a dodávky PSV</t>
  </si>
  <si>
    <t>711</t>
  </si>
  <si>
    <t>Izolace proti vodě, vlhkosti a plynům</t>
  </si>
  <si>
    <t>7114710531</t>
  </si>
  <si>
    <t>Vodorovná izolace hydroizolace volně položenou fólií  vč.všech koutů, detailů aj. M+D</t>
  </si>
  <si>
    <t>-1541840344</t>
  </si>
  <si>
    <t>" AN1 "     7,2*4,8*2</t>
  </si>
  <si>
    <t>" AN2 "     20,0*3,2*2</t>
  </si>
  <si>
    <t>7114720531</t>
  </si>
  <si>
    <t>Svislá hydroizolace volně položenou fólií  vč.všech koutů, detailů aj. M+D</t>
  </si>
  <si>
    <t>-175426014</t>
  </si>
  <si>
    <t>" AN1 "     0,66*(7,2+4,8)*2</t>
  </si>
  <si>
    <t>" AN2 "     0,66*(20,0+3,2)*2</t>
  </si>
  <si>
    <t>711491171</t>
  </si>
  <si>
    <t>Provedení izolace proti tlakové vodě vodorovné z textilií vrstva podkladní</t>
  </si>
  <si>
    <t>-581492321</t>
  </si>
  <si>
    <t>711491172</t>
  </si>
  <si>
    <t>Provedení izolace proti tlakové vodě vodorovné z textilií vrstva ochranná</t>
  </si>
  <si>
    <t>-443984178</t>
  </si>
  <si>
    <t>" protikořenová ochrana "</t>
  </si>
  <si>
    <t>VIZOL1/2*0,5</t>
  </si>
  <si>
    <t>711491271</t>
  </si>
  <si>
    <t>Provedení izolace proti tlakové vodě svislé z textilií vrstva podkladní</t>
  </si>
  <si>
    <t>-67596778</t>
  </si>
  <si>
    <t>711491272</t>
  </si>
  <si>
    <t>Provedení izolace proti tlakové vodě svislé z textilií vrstva ochranná</t>
  </si>
  <si>
    <t>1767007045</t>
  </si>
  <si>
    <t>SIZOL1*0,5</t>
  </si>
  <si>
    <t>69311068.1</t>
  </si>
  <si>
    <t>geotextilie 300g/m2</t>
  </si>
  <si>
    <t>1039572975</t>
  </si>
  <si>
    <t>VIZOL1*1,05</t>
  </si>
  <si>
    <t>SIZOL1*1,05</t>
  </si>
  <si>
    <t>69311082.1</t>
  </si>
  <si>
    <t>geotextilie 500g/m2</t>
  </si>
  <si>
    <t>1081188831</t>
  </si>
  <si>
    <t>6931107901</t>
  </si>
  <si>
    <t>protikořenová textilie (např. Rootcontrol)</t>
  </si>
  <si>
    <t>-1041937317</t>
  </si>
  <si>
    <t>VIZOL1/2*0,5*1,2</t>
  </si>
  <si>
    <t>SIZOL1*0,5*1,2</t>
  </si>
  <si>
    <t>87,014*1,2 'Přepočtené koeficientem množství</t>
  </si>
  <si>
    <t>2038331228</t>
  </si>
  <si>
    <t xml:space="preserve">" RN1 "  </t>
  </si>
  <si>
    <t>(19,2*4,8+3,2*5,6)*2</t>
  </si>
  <si>
    <t>VIZOL2/2*0,5</t>
  </si>
  <si>
    <t>1452828106</t>
  </si>
  <si>
    <t>" RN1 "</t>
  </si>
  <si>
    <t>0,66*(19,2+8,0)*2</t>
  </si>
  <si>
    <t>SIZOL2*0,5</t>
  </si>
  <si>
    <t>69311059.1</t>
  </si>
  <si>
    <t>67682029</t>
  </si>
  <si>
    <t>VIZOL2*1,05</t>
  </si>
  <si>
    <t>SIZOL2*1,05</t>
  </si>
  <si>
    <t>-152262308</t>
  </si>
  <si>
    <t>VIZOL2/2*0,5*1,2</t>
  </si>
  <si>
    <t>SIZOL2*0,5*1,2</t>
  </si>
  <si>
    <t>87,59*1,2 'Přepočtené koeficientem množství</t>
  </si>
  <si>
    <t>998711101</t>
  </si>
  <si>
    <t>Přesun hmot tonážní pro izolace proti vodě, vlhkosti a plynům v objektech výšky do 6 m</t>
  </si>
  <si>
    <t>-987973470</t>
  </si>
  <si>
    <t>BLA</t>
  </si>
  <si>
    <t>24,992</t>
  </si>
  <si>
    <t>BLAV2</t>
  </si>
  <si>
    <t>9,042</t>
  </si>
  <si>
    <t>BZLAB</t>
  </si>
  <si>
    <t>2,002</t>
  </si>
  <si>
    <t>FILTR</t>
  </si>
  <si>
    <t>0,112</t>
  </si>
  <si>
    <t>7,7</t>
  </si>
  <si>
    <t>44,542</t>
  </si>
  <si>
    <t>198,327</t>
  </si>
  <si>
    <t>SO 03.31 - areálová dešťová kanalizace</t>
  </si>
  <si>
    <t>208,043</t>
  </si>
  <si>
    <t>472,455</t>
  </si>
  <si>
    <t>94,491</t>
  </si>
  <si>
    <t>ORNpripm2</t>
  </si>
  <si>
    <t>126,765</t>
  </si>
  <si>
    <t>ORNvetevm2</t>
  </si>
  <si>
    <t>331,965</t>
  </si>
  <si>
    <t>ORNžlabm2</t>
  </si>
  <si>
    <t>13,725</t>
  </si>
  <si>
    <t>8,7</t>
  </si>
  <si>
    <t>PP125</t>
  </si>
  <si>
    <t>PP150</t>
  </si>
  <si>
    <t>20,7</t>
  </si>
  <si>
    <t>PP200</t>
  </si>
  <si>
    <t>58,26</t>
  </si>
  <si>
    <t>260,3</t>
  </si>
  <si>
    <t>282,804</t>
  </si>
  <si>
    <t>944,91</t>
  </si>
  <si>
    <t>62,755</t>
  </si>
  <si>
    <t>95,909</t>
  </si>
  <si>
    <t>vykop1a</t>
  </si>
  <si>
    <t>1,021</t>
  </si>
  <si>
    <t>vykop1b</t>
  </si>
  <si>
    <t>0,634</t>
  </si>
  <si>
    <t>vykop1c</t>
  </si>
  <si>
    <t>vykop1d</t>
  </si>
  <si>
    <t>24,664</t>
  </si>
  <si>
    <t>494,003</t>
  </si>
  <si>
    <t>VYKOP21</t>
  </si>
  <si>
    <t>581,07</t>
  </si>
  <si>
    <t>VYKOP3</t>
  </si>
  <si>
    <t>3,145</t>
  </si>
  <si>
    <t>VYKOP31</t>
  </si>
  <si>
    <t>5,89</t>
  </si>
  <si>
    <t>20,526</t>
  </si>
  <si>
    <t>vykoprPR</t>
  </si>
  <si>
    <t>vykoprV</t>
  </si>
  <si>
    <t>17,526</t>
  </si>
  <si>
    <t>387,843</t>
  </si>
  <si>
    <t>15,457</t>
  </si>
  <si>
    <t xml:space="preserve">    3 - Svislé a kompletní konstrukce</t>
  </si>
  <si>
    <t>M - Práce a dodávky M</t>
  </si>
  <si>
    <t xml:space="preserve">    46-M - Zemní práce při extr.mont.pracích</t>
  </si>
  <si>
    <t>" větev 2 "     2,0*5</t>
  </si>
  <si>
    <t>" dešťová přípojka ZP-P3c "     2,0*2</t>
  </si>
  <si>
    <t>" dešťová přípojka F-P8 "     2,0*2</t>
  </si>
  <si>
    <t>" dešťová přípojka F-P3a "     2,0*2</t>
  </si>
  <si>
    <t>" dešťová přípojka F-P6 "     2,0*2</t>
  </si>
  <si>
    <t>" přípojka dvorní vpusti DV1 "     2,0*2</t>
  </si>
  <si>
    <t>" přípojka dvorní vpusti DV2 "     2,0*2</t>
  </si>
  <si>
    <t>113107311</t>
  </si>
  <si>
    <t>Odstranění podkladu z kameniva těženého tl 100 mm strojně pl do 50 m2</t>
  </si>
  <si>
    <t>884749958</t>
  </si>
  <si>
    <t>" asfaltový chodník "     BLA</t>
  </si>
  <si>
    <t>113107331</t>
  </si>
  <si>
    <t>Odstranění podkladu z betonu prostého tl 150 mm strojně pl do 50 m2</t>
  </si>
  <si>
    <t>919735123</t>
  </si>
  <si>
    <t>Řezání stávajícího betonového krytu hl do 150 mm</t>
  </si>
  <si>
    <t>"  asfalt. chodník"     139,6</t>
  </si>
  <si>
    <t>113107032</t>
  </si>
  <si>
    <t>Odstranění podkladu z betonu prostého tl 300 mm při překopech ručně</t>
  </si>
  <si>
    <t>-364834598</t>
  </si>
  <si>
    <t xml:space="preserve">"betonový žlab "     </t>
  </si>
  <si>
    <t>" větev 2 "     1,1*1,32</t>
  </si>
  <si>
    <t>" dešťová přípojka ZP-P3b "     1,1*0,5</t>
  </si>
  <si>
    <t>919735124</t>
  </si>
  <si>
    <t>Řezání stávajícího betonového krytu hl do 200 mm</t>
  </si>
  <si>
    <t>-56627521</t>
  </si>
  <si>
    <t>" větev 2 "     2*1,32</t>
  </si>
  <si>
    <t>" dešťová přípojka ZP-P3b "     2*0,5</t>
  </si>
  <si>
    <t>113107022</t>
  </si>
  <si>
    <t>Odstranění podkladu z kameniva drceného tl 200 mm při překopech ručně</t>
  </si>
  <si>
    <t>-1045291793</t>
  </si>
  <si>
    <t>46,723*5 'Přepočtené koeficientem množství</t>
  </si>
  <si>
    <t>113107341</t>
  </si>
  <si>
    <t>Odstranění podkladu živičného tl 50 mm strojně pl do 50 m2</t>
  </si>
  <si>
    <t xml:space="preserve">" asfalt chodník "     </t>
  </si>
  <si>
    <t>" větev 2 "     1,1*(3,51+4,71)</t>
  </si>
  <si>
    <t>" dešťová přípojka ZP-P3c "     1,1*0,94</t>
  </si>
  <si>
    <t>" dešťová přípojka F-P8 "     1,1*5,87</t>
  </si>
  <si>
    <t>" dešťová přípojka F-P3a "     1,1*6,49</t>
  </si>
  <si>
    <t>" dešťová přípojka F-P6 "     1,1*1,2</t>
  </si>
  <si>
    <t>919735111</t>
  </si>
  <si>
    <t>Řezání stávajícího živičného krytu hl do 50 mm</t>
  </si>
  <si>
    <t>" větev 2 "     2*(3,51+4,71)</t>
  </si>
  <si>
    <t>" dešťová přípojka ZP-P3c "     2*0,94</t>
  </si>
  <si>
    <t>" dešťová přípojka F-P8 "     2*5,87</t>
  </si>
  <si>
    <t>" dešťová přípojka F-P3a "     2*6,49</t>
  </si>
  <si>
    <t>" dešťová přípojka F-P6 "     2*1,2</t>
  </si>
  <si>
    <t>7,524*5 'Přepočtené koeficientem množství</t>
  </si>
  <si>
    <t>635700641</t>
  </si>
  <si>
    <t>" liniový žlab u F1 a F2"     0,45*30,5</t>
  </si>
  <si>
    <t>" přípojky "</t>
  </si>
  <si>
    <t>" dešťová přípojka ZP-P1 "       1,1*(5,4-1,6/2)</t>
  </si>
  <si>
    <t>" dešťová přípojka ZP-P2a "     1,1*(2,3-1,6/2*2)</t>
  </si>
  <si>
    <t>" dešťová přípojka ZP-P2b "     1,1*(1,6-1,6/2*2)</t>
  </si>
  <si>
    <t>" dešťová přípojka ZP-P3b "     1,1*(2,5-0,5-1,6/2*2)</t>
  </si>
  <si>
    <t>" dešťová přípojka ZP-P3c "     1,1*(12,1-(0,94-1,6/2)-1,6/2*2)</t>
  </si>
  <si>
    <t>" dešťová přípojka ZP-P7 "       1,1*(2,2-1,6/2*2)</t>
  </si>
  <si>
    <t>" dešťová přípojka F-P8 "       1,1*(7,5-5,87)</t>
  </si>
  <si>
    <t>" dešťová přípojka F-P3a "       1,1*(10,7-0,44-6,49 )</t>
  </si>
  <si>
    <t>" dešťová přípojka AN-2 (propoj RN1-AN2) "       1,1*11,1</t>
  </si>
  <si>
    <t>" odvodňovací žlab z žulových kostek "     0,73*(46,0-11,7)</t>
  </si>
  <si>
    <t>" odvodňovací žlab betonový "     0,75*87,0</t>
  </si>
  <si>
    <t>" větev 1 "</t>
  </si>
  <si>
    <t>1,1*(123,8-1,6*7-1,6/2*2)</t>
  </si>
  <si>
    <t xml:space="preserve">" šachty ŠD1-1 až ŠD1-7 "     </t>
  </si>
  <si>
    <t>1,6*1,6*7</t>
  </si>
  <si>
    <t>" větev 2 "</t>
  </si>
  <si>
    <t>1,1*(99,82+30,06+26,77-1,6*8-1,6/2)</t>
  </si>
  <si>
    <t xml:space="preserve">" šachty ŠD2-1 až ŠD2-7, ŠD2-9 "     </t>
  </si>
  <si>
    <t>1,6*1,6*8</t>
  </si>
  <si>
    <t>" větev3 "</t>
  </si>
  <si>
    <t>1,1*(12,1-1,6/2*2)</t>
  </si>
  <si>
    <t>" šachta Šš-RN-1 "     1,6*1,6</t>
  </si>
  <si>
    <t>0,2*ORNICEm2</t>
  </si>
  <si>
    <t>" křížení inženýrských sítí - kanalizace "</t>
  </si>
  <si>
    <t>1,1*4</t>
  </si>
  <si>
    <t>-816597681</t>
  </si>
  <si>
    <t xml:space="preserve">" křížení kabelů - kusů "    </t>
  </si>
  <si>
    <t>" větev 1-3 "     5</t>
  </si>
  <si>
    <t>" přípojky "     2</t>
  </si>
  <si>
    <t>" větev 1-3 "     5*1,1</t>
  </si>
  <si>
    <t>" přípojky "     2*1,1</t>
  </si>
  <si>
    <t>" větev 1-3 "</t>
  </si>
  <si>
    <t>(KABELm-2)*1,5*1,0</t>
  </si>
  <si>
    <t>2*1,5*1,0</t>
  </si>
  <si>
    <t>132212102</t>
  </si>
  <si>
    <t>Hloubení rýh š do 600 mm ručním nebo pneum nářadím v nesoudržných horninách tř. 3</t>
  </si>
  <si>
    <t>-902029163</t>
  </si>
  <si>
    <t>" liniový žlab u F1 a F2"     0,45*(0,27+0,15)*30,5</t>
  </si>
  <si>
    <t>" dvorní vpusti "     0,5*0,5*0,5</t>
  </si>
  <si>
    <t>" odpočet ornice "     -ORNžlabm2*0,2</t>
  </si>
  <si>
    <t>" ve tř. 3 - 70% "    VYKOP3*0,7</t>
  </si>
  <si>
    <t>132212109</t>
  </si>
  <si>
    <t>Příplatek za lepivost u hloubení rýh š do 600 mm ručním nebo pneum nářadím v hornině tř. 3</t>
  </si>
  <si>
    <t>2078159970</t>
  </si>
  <si>
    <t>" lepivost 45% "     VYKOP3*0,7*0,45</t>
  </si>
  <si>
    <t>132312102</t>
  </si>
  <si>
    <t>Hloubení rýh š do 600 mm ručním nebo pneum nářadím v nesoudržných horninách tř. 4</t>
  </si>
  <si>
    <t>-7726762</t>
  </si>
  <si>
    <t>" ve tř.4 - 25% "     VYKOP3*0,25</t>
  </si>
  <si>
    <t>132312109</t>
  </si>
  <si>
    <t>Příplatek za lepivost u hloubení rýh š do 600 mm ručním nebo pneum nářadím v hornině tř. 4</t>
  </si>
  <si>
    <t>328474648</t>
  </si>
  <si>
    <t>" lepivost 45% "     VYKOP3*0,25*0,45</t>
  </si>
  <si>
    <t>132412102</t>
  </si>
  <si>
    <t>Hloubení rýh š do 600 mm ručním nebo pneum nářadím v nesoudržných horninách tř. 5</t>
  </si>
  <si>
    <t>2002700747</t>
  </si>
  <si>
    <t>" ve tř.5 - 5% "     VYKOP3*0,05</t>
  </si>
  <si>
    <t>" dešťová přípojka ZP-P1 "       1,1*(1,49+1,40)/2*(5,4-1,6/2)</t>
  </si>
  <si>
    <t>" dešťová přípojka ZP-P2a "     1,1*(1,64+1,24)/2*(2,3-1,6/2*2)</t>
  </si>
  <si>
    <t>" dešťová přípojka ZP-P2b "     1,1*(1,74+1,02)/2*(1,6-1,6/2*2)</t>
  </si>
  <si>
    <t>" dešťová přípojka ZP-P3b "     1,1*(1,57+0,98)/2*(2,5-1,6/2*2)</t>
  </si>
  <si>
    <t>" dešťová přípojka ZP-P3c "     1,1*(1,15+1,64)/2*(12,1-1,6/2*2)</t>
  </si>
  <si>
    <t>" dešťová přípojka ZP-P7 "       1,1*(1,39+1,25)/2*(2,2-1,6/2*2)</t>
  </si>
  <si>
    <t>" dešťová přípojka F-P8 "       1,1*(1,32+0,44)/2*(7,5+0,4)</t>
  </si>
  <si>
    <t>" dešťová přípojka F-P3a "       1,1*(1,20+0,44)/2*(10,7-1,6/2+0,4)</t>
  </si>
  <si>
    <t>" dešťová přípojka AN-2 (propoj RN1-AN2) "       1,1*(1,72+2,32)/2*11,1</t>
  </si>
  <si>
    <t>" odvodňovací žlab z žulových kostek "     0,73*0,27*(46,0-11,7)</t>
  </si>
  <si>
    <t>" odvodňovací žlab betonový "     0,25*(0,57+0,3*2+0,75)/2*87,0</t>
  </si>
  <si>
    <t>" asfaltový chodník "     -0,29*(BLA-BLAV2)</t>
  </si>
  <si>
    <t>" betonový žlab "     -0,35*0,5</t>
  </si>
  <si>
    <t>" odpočet ruční výkop "     -vykoprPR</t>
  </si>
  <si>
    <t>" odpočet ornice "     -ORNpripm2*0,2</t>
  </si>
  <si>
    <t>132201202</t>
  </si>
  <si>
    <t>Hloubení rýh š do 2000 mm v hornině tř. 3 objemu do 1000 m3</t>
  </si>
  <si>
    <t>-1386271627</t>
  </si>
  <si>
    <t>1,1*(2,17+1,78)/2*(9,7-1,6/2)</t>
  </si>
  <si>
    <t>1,1*(1,78+1,88)/2*(21,58-9,7-1,6/2)</t>
  </si>
  <si>
    <t>1,1*(1,88+1,62)/2*(26,16-21,58)</t>
  </si>
  <si>
    <t>1,1*(1,62+1,67)/2*(34,7-26,16-1,6/2)</t>
  </si>
  <si>
    <t>1,1*(1,67+1,51)/2*(53,79-34,7-1,6/2)</t>
  </si>
  <si>
    <t>1,1*(1,51+1,30)/2*(60,2-53,79-1,6/2)</t>
  </si>
  <si>
    <t>1,1*(1,30+1,53)/2*(64,72-60,2-1,6/2)</t>
  </si>
  <si>
    <t>1,1*(1,53+1,41)/2*(72,2-64,72-1,6/2)</t>
  </si>
  <si>
    <t>1,1*(1,41+1,51)/2*(74,96-72,2-1,6/2)</t>
  </si>
  <si>
    <t>1,1*(1,51+1,31)/2*(91,13-74,96)</t>
  </si>
  <si>
    <t>1,1*(1,31+3,00)/2*(96,82-91,13)</t>
  </si>
  <si>
    <t>1,1*(3,00+3,83)/2*(97,7-96,82-1,6/2)</t>
  </si>
  <si>
    <t>1,1*(2,06+1,12)/2*(103,79-97,7-1,6/2)</t>
  </si>
  <si>
    <t>1,1*(1,12+1,15)/2*(111,2-103,79-1,6/2)</t>
  </si>
  <si>
    <t>1,1*(1,15+1,14)/2*(121,7-111,2-1,6/2*2)</t>
  </si>
  <si>
    <t>1,1*(1,14+1,19)/2*(123,8-121,7-1,6/2)</t>
  </si>
  <si>
    <t>1,6*1,6*(1,78+1,67+1,3+1,41+3,83+1,15+1,15+0,1*7)</t>
  </si>
  <si>
    <t>1,1*(2,40+2,42)/2*(3,2-1,6/2)</t>
  </si>
  <si>
    <t>1,1*(2,42+2,19)/2*(8,9-3,2-1,6/2*2)</t>
  </si>
  <si>
    <t>1,1*(2,19+1,77)/2*(43,9-8,9-1,6/2)</t>
  </si>
  <si>
    <t>1,1*(1,77+1,50)/2*(79,9-43,9-1,6/2*2)</t>
  </si>
  <si>
    <t>1,1*(1,50+1,39)/2*(93,7-79,9-1,6/2*2)</t>
  </si>
  <si>
    <t>1,1*(1,39+1,28)/2*(100,0-93,7-1,6/2)</t>
  </si>
  <si>
    <t>1,1*(1,28+1,60)/2*(104,6-100,0-1,6/2)</t>
  </si>
  <si>
    <t>1,1*(1,60+1,45)/2*(123,22-104,6-1,6/2)</t>
  </si>
  <si>
    <t>1,1*(1,45+1,30)/2*(125,4-123,22-1,6/2)</t>
  </si>
  <si>
    <t>1,1*(1,30+1,35)/2*(132,9-125,4-1,6/2*2)</t>
  </si>
  <si>
    <t>1,1*(1,35+1,23)/2*(153,9-132,9-1,6/2*2)</t>
  </si>
  <si>
    <t>1,1*(1,23+1,55)/2*(159,07-153,9-1,6/2)</t>
  </si>
  <si>
    <t>1,1*(1,55+1,24)/2*(161,47-159,07)</t>
  </si>
  <si>
    <t>1,1*(1,24+1,18)/2*(164,9-161,47-1,6/2)</t>
  </si>
  <si>
    <t>1,1*(1,18+1,24)/2*(169,11-164,9-1,6/2)</t>
  </si>
  <si>
    <t xml:space="preserve">" šachty ŠD2-1 až ŠD2-10 "     </t>
  </si>
  <si>
    <t>1,6*1,6*(2,42*2+1,77+1,5+1,4+1,6+1,3+1,35+1,23+1,19+0,1*10)</t>
  </si>
  <si>
    <t>1,1*(2,62+2,15)/2*(12,1-1,6/2)</t>
  </si>
  <si>
    <t>" šachta Šš-RN-1 "     1,6*1,6*(2,62+0,1)</t>
  </si>
  <si>
    <t>" asfaltový chodník "     -0,29*BLAV2</t>
  </si>
  <si>
    <t>" betonový žlab "     -0,35*(BZLAB-0,5)</t>
  </si>
  <si>
    <t>" odpočet ruční výkop "     -vykoprV</t>
  </si>
  <si>
    <t>" odpočet ornice "     -ORNvetevm2*0,2</t>
  </si>
  <si>
    <t>" ve třídě 3 - 70% "     VYKOP2*0,7</t>
  </si>
  <si>
    <t>" lepivost 45% "     (VYKOP1+VYKOP2)*0,7*0,45</t>
  </si>
  <si>
    <t>132301202</t>
  </si>
  <si>
    <t>Hloubení rýh š do 2000 mm v hornině tř. 4 objemu do 1000 m3</t>
  </si>
  <si>
    <t>-784565735</t>
  </si>
  <si>
    <t>" ve tř. 4-25% "    VYKOP2*0,25</t>
  </si>
  <si>
    <t>" lepivost 45% "     (VYKOP1+VYKOP2)*0,25*0,45</t>
  </si>
  <si>
    <t>" ve tř.5 - 5% "     (VYKOP1+VYKOP2)*0,05</t>
  </si>
  <si>
    <t>2*(2,17+1,78)/2*(9,7-1,6/2)</t>
  </si>
  <si>
    <t>2*(1,78+1,88)/2*(21,58-9,7-1,6/2)</t>
  </si>
  <si>
    <t>2*(1,88+1,62)/2*(26,16-21,58)</t>
  </si>
  <si>
    <t>2*(1,62+1,67)/2*(34,7-26,16-1,6/2)</t>
  </si>
  <si>
    <t>2*(1,67+1,51)/2*(53,79-34,7-1,6/2)</t>
  </si>
  <si>
    <t>2*(1,51+1,30)/2*(60,2-53,79-1,6/2)</t>
  </si>
  <si>
    <t>2*(1,30+1,53)/2*(64,72-60,2-1,6/2)</t>
  </si>
  <si>
    <t>2*(1,53+1,41)/2*(72,2-64,72-1,6/2)</t>
  </si>
  <si>
    <t>2*(1,41+1,51)/2*(74,96-72,2-1,6/2)</t>
  </si>
  <si>
    <t>2*(1,51+1,31)/2*(91,13-74,96)</t>
  </si>
  <si>
    <t>2*(1,31+3,00)/2*(96,82-91,13)</t>
  </si>
  <si>
    <t>2*(3,00+3,83)/2*(97,7-96,82-1,6/2)</t>
  </si>
  <si>
    <t>2*(2,06+1,12)/2*(103,79-97,7-1,6/2)</t>
  </si>
  <si>
    <t>4*1,6*(1,78+1,67+1,3+1,41+3,83+1,15+1,15+0,1*7)</t>
  </si>
  <si>
    <t>2*(2,40+2,42)/2*(3,2-1,6/2)</t>
  </si>
  <si>
    <t>2*(2,42+2,19)/2*(8,9-3,2-1,6/2*2)</t>
  </si>
  <si>
    <t>2*(2,19+1,77)/2*(43,9-8,9-1,6/2)</t>
  </si>
  <si>
    <t>2*(1,77+1,50)/2*(79,9-43,9-1,6/2*2)</t>
  </si>
  <si>
    <t>2*(1,50+1,39)/2*(93,7-79,9-1,6/2*2)</t>
  </si>
  <si>
    <t>2*(1,39+1,28)/2*(100,0-93,7-1,6/2)</t>
  </si>
  <si>
    <t>2*(1,28+1,60)/2*(104,6-100,0-1,6/2)</t>
  </si>
  <si>
    <t>2*(1,60+1,45)/2*(123,22-104,6-1,6/2)</t>
  </si>
  <si>
    <t>2*(1,45+1,30)/2*(125,4-123,22-1,6/2)</t>
  </si>
  <si>
    <t>2*(1,30+1,35)/2*(132,9-125,4-1,6/2*2)</t>
  </si>
  <si>
    <t>2*(1,35+1,23)/2*(153,9-132,9-1,6/2*2)</t>
  </si>
  <si>
    <t>2*(1,23+1,55)/2*(159,07-153,9-1,6/2)</t>
  </si>
  <si>
    <t>2*(1,55+1,24)/2*(161,47-159,07)</t>
  </si>
  <si>
    <t>2*(2,62+2,15)/2*(12,1-1,6/2)</t>
  </si>
  <si>
    <t>" šachta Šš-RN-1 "     4*1,6*(2,62+0,1)</t>
  </si>
  <si>
    <t>" dešťová přípojka ZP-P1 "       2*(1,49+1,40)/2*(5,4-1,6/2)</t>
  </si>
  <si>
    <t>" dešťová přípojka ZP-P2a "     2*(1,64+1,24)/2*(2,3-1,6/2*2)</t>
  </si>
  <si>
    <t>" dešťová přípojka ZP-P2b "     2*(1,74+1,02)/2*(1,6-1,6/2*2)</t>
  </si>
  <si>
    <t>" dešťová přípojka ZP-P3b "     2*(1,57+0,98)/2*(2,5-1,6/2*2)</t>
  </si>
  <si>
    <t>" dešťová přípojka ZP-P3c "     2*(1,15+1,64)/2*(12,1-1,6/2*2)</t>
  </si>
  <si>
    <t>" dešťová přípojka ZP-P7 "       2*(1,39+1,25)/2*(2,2-1,6/2*2)</t>
  </si>
  <si>
    <t>" dešťová přípojka F-P8 "       2*(1,32+0,44)/2*7,5</t>
  </si>
  <si>
    <t>" dešťová přípojka AN-2 (propoj RN1-AN2) "       2*(1,72+2,32)/2*11,1</t>
  </si>
  <si>
    <t>-2093351726</t>
  </si>
  <si>
    <t>" větve "</t>
  </si>
  <si>
    <t>VYKOP2*0,5</t>
  </si>
  <si>
    <t>VYKOP1-vykop1a-vykop1b-vykop1c-vykop1d</t>
  </si>
  <si>
    <t>SVISLY25*0,95</t>
  </si>
  <si>
    <t>179970648</t>
  </si>
  <si>
    <t>SVISLY25*0,05</t>
  </si>
  <si>
    <t>" zemina získaná "     VYKOP1+VYKOP2+VYKOP3+VYKOPR+ORNICEm3</t>
  </si>
  <si>
    <t>" zemina zpět "     -(ZASYP-ZASYPmat)-ORNICEm3</t>
  </si>
  <si>
    <t>265484639</t>
  </si>
  <si>
    <t>580695438</t>
  </si>
  <si>
    <t>" prostor k zásypu "     VYKOP11+VYKOP21+VYKOP31+ORNICEm3</t>
  </si>
  <si>
    <t>-1,1*(0,1+0,110+0,3)*PP100</t>
  </si>
  <si>
    <t>-1,1*(0,1+0,140+0,3)*PP125</t>
  </si>
  <si>
    <t>-1,1*(0,1+0,160+0,3)*PP150</t>
  </si>
  <si>
    <t>-1,1*(0,1+0,220+0,3)*PP200</t>
  </si>
  <si>
    <t>-1,1*(0,1+0,270+0,3)*PP250</t>
  </si>
  <si>
    <t>" odpočet šachty "</t>
  </si>
  <si>
    <t>-0,1*1,6*1,6*(7+11+1)</t>
  </si>
  <si>
    <t>-PI*(0,65/2)^2*(1,78+1,67+1,3+1,41+3,83+1,15*2)</t>
  </si>
  <si>
    <t>-PI*(0,65/2)^2*(2,42*2+1,77+1,5+1,4+1,6+1,3)</t>
  </si>
  <si>
    <t>-PI*(0,65/2)^2*(1,35+1,23+1,19+2,62-0,29*2)</t>
  </si>
  <si>
    <t>" odvodn. žlábek z žulovách kostek "</t>
  </si>
  <si>
    <t>-(0,1*0,73+0,17*(0,73+0,55)/2)*(46,0-11,7)</t>
  </si>
  <si>
    <t>" vpusti "     -0,23*0,23*0,445</t>
  </si>
  <si>
    <t>" odvodn. žlábek betonový "</t>
  </si>
  <si>
    <t>" odvodňovací žlab betonový "     -0,25*(0,57+0,3*2+0,75)/2*87,0</t>
  </si>
  <si>
    <t>87,0*0,0334*2</t>
  </si>
  <si>
    <t>-ORNICEm2*0,2</t>
  </si>
  <si>
    <t>-802195440</t>
  </si>
  <si>
    <t>" zásypový materiál v místě komunikací "</t>
  </si>
  <si>
    <t>" beton. žlab mezi ŠD2-5 -ŠD2-6 "</t>
  </si>
  <si>
    <t>1,1*(1,28-0,35-0,1-0,27-0,3)*(1,32+0,5*2)</t>
  </si>
  <si>
    <t>" dlažba u ŠD2-10 "</t>
  </si>
  <si>
    <t>1,1*(1,24-0,35-0,1-0,22-0,3)*3,34</t>
  </si>
  <si>
    <t>" chodník asfalt "</t>
  </si>
  <si>
    <t>" u ŠD2-8 "</t>
  </si>
  <si>
    <t>1,1*(1,35-0,29-0,1-0,27-0,3)*(3,51-1,6+0,5*2)</t>
  </si>
  <si>
    <t>1,6*(1,35-0,29)*1,6</t>
  </si>
  <si>
    <t>-(1,35-0,29)*PI*(0,6/2)^2</t>
  </si>
  <si>
    <t>" u ŠD2-10 "</t>
  </si>
  <si>
    <t>1,1*((1,18+1,24)/2-0,29-0,1-0,27-0,3)*(4,71-1,6+0,5)</t>
  </si>
  <si>
    <t>1,6*((1,18+1,24)/2-0,29)*1,6</t>
  </si>
  <si>
    <t>-((1,18+1,24)/2-0,29-0,1)*PI*(0,6/2)^2</t>
  </si>
  <si>
    <t>" staničení 169,11 - do konce "</t>
  </si>
  <si>
    <t>1,1*(1,24+1,01)/2*(176,9-169,11-1,6/2)</t>
  </si>
  <si>
    <t>1,1*(1,01+0,85)/2*(197,29-176,9-1,6/2)</t>
  </si>
  <si>
    <t>1,1*(0,85+0,75)/2*(208,1-197,29)</t>
  </si>
  <si>
    <t>1,1*(0,75+0,75)/2*(216,05-208,1)</t>
  </si>
  <si>
    <t>1,1*(0,75+0,99)/2*(216,6-216,05)</t>
  </si>
  <si>
    <t>-(0,29+0,1+0,3)*1,1*(216,6-169,11-1,6)</t>
  </si>
  <si>
    <t>-0,22*1,1*(176,9-169,11-0,6/2)</t>
  </si>
  <si>
    <t>-0,16*1,1*(216,6-176,9-0,6/2)</t>
  </si>
  <si>
    <t xml:space="preserve">" šachta ŠR6 "     </t>
  </si>
  <si>
    <t>1,6*1,6*(1,1-0,29)</t>
  </si>
  <si>
    <t>-PI*(0,65/2)^2*(1,1-0,29)</t>
  </si>
  <si>
    <t>" dešťová přípojka ZP-P3b "     1,1*((1,57+0,98)/2-0,35-0,1-0,16-0,3)*(0,5+0,5*2)</t>
  </si>
  <si>
    <t>" dešťová přípojka ZP-P3c "     1,1*(1,15-0,29-0,1-0,16-0,3)*(0,94+0,5)</t>
  </si>
  <si>
    <t>" dešťová přípojka F-P8 "       1,1*((1,32+0,44)/2-0,29-0,1-0,11-0,3)*(5,87+0,5)</t>
  </si>
  <si>
    <t>" dešťová přípojka F-P3a "       1,1*((1,20+0,92)/2-0,29-0,1-0,14-0,3)*(6,49+0,5)</t>
  </si>
  <si>
    <t>936841535</t>
  </si>
  <si>
    <t>-1101599794</t>
  </si>
  <si>
    <t>" potrubí PP "</t>
  </si>
  <si>
    <t>(0,11+0,3)*1,1*PP100</t>
  </si>
  <si>
    <t>(0,140+0,3)*1,1*PP125</t>
  </si>
  <si>
    <t>(0,160+0,3)*1,1*PP150</t>
  </si>
  <si>
    <t>(0,220+0,3)*1,1*PP200</t>
  </si>
  <si>
    <t>(0,270+0,3)*1,1*PP250</t>
  </si>
  <si>
    <t>-PI*(0,110/2)^2*PP100</t>
  </si>
  <si>
    <t>-PI*(0,140/2)^2*PP125</t>
  </si>
  <si>
    <t>-PI*(0,160/2)^2*PP150</t>
  </si>
  <si>
    <t>-PI*(0,220/2)^2*PP200</t>
  </si>
  <si>
    <t>-PI*(0,270/2)^2*PP250</t>
  </si>
  <si>
    <t>181411200.1</t>
  </si>
  <si>
    <t>Osetí prefa filtru 1200/400 travinami vč. předseťové přípravy, zálivky hnojení, ošetřování</t>
  </si>
  <si>
    <t>480357188</t>
  </si>
  <si>
    <t>" směs dle výkresu D.3.24 FILTR-1  -  F-P3a  "     1</t>
  </si>
  <si>
    <t>1389506873</t>
  </si>
  <si>
    <t>-520677790</t>
  </si>
  <si>
    <t>1900761913</t>
  </si>
  <si>
    <t>211971121.1</t>
  </si>
  <si>
    <t>Oopláštění výplně filtrů geotextilií 150g/m2 M+D</t>
  </si>
  <si>
    <t>2053917851</t>
  </si>
  <si>
    <t>" filtr-1 "     0,175*(0,3+1,1)*2+0,3*1,1</t>
  </si>
  <si>
    <t>" filtr střešních splavenin "     0,17*0,4*4+0,4*0,4</t>
  </si>
  <si>
    <t>Svislé a kompletní konstrukce</t>
  </si>
  <si>
    <t>388130110.1</t>
  </si>
  <si>
    <t>Filtr střešních splavenin - květináč beton 400/400/400 M+D</t>
  </si>
  <si>
    <t>-1925866802</t>
  </si>
  <si>
    <t>388130111.1</t>
  </si>
  <si>
    <t>Filtr střešních splavenin - květináč beton 400/400/1200 M+D</t>
  </si>
  <si>
    <t>1194733978</t>
  </si>
  <si>
    <t>0,1*1,1*PP100</t>
  </si>
  <si>
    <t>0,1*1,1*PP125</t>
  </si>
  <si>
    <t>0,1*1,1*PP150</t>
  </si>
  <si>
    <t>0,1*1,1*PP200</t>
  </si>
  <si>
    <t>0,1*1,1*PP250</t>
  </si>
  <si>
    <t>" šachty "</t>
  </si>
  <si>
    <t>0,1*1,7*1,7*17</t>
  </si>
  <si>
    <t>" filtr "</t>
  </si>
  <si>
    <t>0,1*1,1*(1,2+0,4)</t>
  </si>
  <si>
    <t>451573010.1</t>
  </si>
  <si>
    <t xml:space="preserve">Výplň filtru - kombinace písek, říční štěrk, zemina s pískem, ornice, kompost, říční kameny </t>
  </si>
  <si>
    <t>-1035889659</t>
  </si>
  <si>
    <t>" filtr-1 "     0,25*0,3*1,1</t>
  </si>
  <si>
    <t>" filtr střešních splavenin "     0,32*0,3*0,3</t>
  </si>
  <si>
    <t>" přesun hmot "     LOZE+FILTR</t>
  </si>
  <si>
    <t>566901133</t>
  </si>
  <si>
    <t>Vyspravení podkladu po překopech ing sítí plochy do 15 m2 štěrkodrtí tl. 200 mm</t>
  </si>
  <si>
    <t>-670090465</t>
  </si>
  <si>
    <t>" betonový žlab "     BZLAB</t>
  </si>
  <si>
    <t>564231111</t>
  </si>
  <si>
    <t>Podklad nebo podsyp ze štěrkopísku ŠP tl 100 mm</t>
  </si>
  <si>
    <t>" zapravení chodníku "     BLA</t>
  </si>
  <si>
    <t>BZLAB*0,2</t>
  </si>
  <si>
    <t>BLA*0,1</t>
  </si>
  <si>
    <t>566901173.1</t>
  </si>
  <si>
    <t>Doplnění betonového povrchu betonem C20/25 tl 200mm</t>
  </si>
  <si>
    <t>1486001953</t>
  </si>
  <si>
    <t>578143113</t>
  </si>
  <si>
    <t>Litý asfalt MA 11 (LAS) tl 40 mm š do 3 m z nemodifikovaného asfaltu</t>
  </si>
  <si>
    <t>"  asfalt. chodník"     145,4</t>
  </si>
  <si>
    <t>567122114</t>
  </si>
  <si>
    <t>Podklad ze směsi stmelené cementem SC C 8/10 (KSC I) tl 150 mm</t>
  </si>
  <si>
    <t>-18312191</t>
  </si>
  <si>
    <t>" přívodní žlábek "     (46,0-11,7)*0,55</t>
  </si>
  <si>
    <t>632450121.1</t>
  </si>
  <si>
    <t xml:space="preserve">Vyrovnávací stěrka tl 10-20 mm </t>
  </si>
  <si>
    <t>1226950538</t>
  </si>
  <si>
    <t>" filtry - dno + zaplnění odtoku "</t>
  </si>
  <si>
    <t>0,4*(0,4*2+1,2)</t>
  </si>
  <si>
    <t>101912673</t>
  </si>
  <si>
    <t>" dešťová přípojka F-P8 "     7,5</t>
  </si>
  <si>
    <t>" dešťová přípojka F-P6 "     1,2</t>
  </si>
  <si>
    <t>750377183</t>
  </si>
  <si>
    <t>871270310</t>
  </si>
  <si>
    <t>Montáž kanalizačního potrubí hladkého plnostěnného SN 10 z polypropylenu DN 125</t>
  </si>
  <si>
    <t>1753984365</t>
  </si>
  <si>
    <t>" dešťová přípojka F-P3a "     10,7</t>
  </si>
  <si>
    <t>81</t>
  </si>
  <si>
    <t>28611194.1</t>
  </si>
  <si>
    <t>trubka kanalizační PP DN125 SN10</t>
  </si>
  <si>
    <t>-2093413371</t>
  </si>
  <si>
    <t>PP125*1,015</t>
  </si>
  <si>
    <t>82</t>
  </si>
  <si>
    <t>871310310</t>
  </si>
  <si>
    <t>Montáž kanalizačního potrubí hladkého plnostěnného SN 10 z polypropylenu DN 150</t>
  </si>
  <si>
    <t>-1487408750</t>
  </si>
  <si>
    <t>" dešťová přípojka ZP-P2a "     2,3</t>
  </si>
  <si>
    <t>" dešťová přípojka ZP-P2b "     1,6</t>
  </si>
  <si>
    <t>" dešťová přípojka ZP-P3b "     2,5</t>
  </si>
  <si>
    <t>" dešťová přípojka ZP-P3c "     12,1</t>
  </si>
  <si>
    <t>" dešťová přípojka ZP-P7 "     2,2</t>
  </si>
  <si>
    <t>83</t>
  </si>
  <si>
    <t>28611198.1</t>
  </si>
  <si>
    <t>trubka kanalizační PP DN150 SN10</t>
  </si>
  <si>
    <t>-267314557</t>
  </si>
  <si>
    <t>PP150*1,015</t>
  </si>
  <si>
    <t>84</t>
  </si>
  <si>
    <t>871350310</t>
  </si>
  <si>
    <t>Montáž kanalizačního potrubí hladkého plnostěnného SN 10 z polypropylenu DN 200</t>
  </si>
  <si>
    <t>-782327281</t>
  </si>
  <si>
    <t>" větev 1 "     51,6</t>
  </si>
  <si>
    <t>" větev 2 "     12,0-7,4-3,34</t>
  </si>
  <si>
    <t>" dešťová přípojka ZP-P1 "     5,4</t>
  </si>
  <si>
    <t>85</t>
  </si>
  <si>
    <t>28611202.1</t>
  </si>
  <si>
    <t>trubka kanalizační PP DN200 SN10</t>
  </si>
  <si>
    <t>1387721143</t>
  </si>
  <si>
    <t>PP200*1,015</t>
  </si>
  <si>
    <t>86</t>
  </si>
  <si>
    <t>-831652457</t>
  </si>
  <si>
    <t>" větev 1 "     72,2</t>
  </si>
  <si>
    <t>" větev 2 "     164,9</t>
  </si>
  <si>
    <t>" větev 3 "     12,1</t>
  </si>
  <si>
    <t>" přípojka RN1-RN2 "     11,1</t>
  </si>
  <si>
    <t>87</t>
  </si>
  <si>
    <t>1057608971</t>
  </si>
  <si>
    <t>PP250*1,015</t>
  </si>
  <si>
    <t>88</t>
  </si>
  <si>
    <t>877270310</t>
  </si>
  <si>
    <t>Montáž kolen na kanalizačním potrubí z PP trub hladkých plnostěnných DN 125</t>
  </si>
  <si>
    <t>-992669116</t>
  </si>
  <si>
    <t>" filtr-1 "     1</t>
  </si>
  <si>
    <t>89</t>
  </si>
  <si>
    <t>28617191.1</t>
  </si>
  <si>
    <t>koleno kanalizační PP 87 ° DN 125</t>
  </si>
  <si>
    <t>231230930</t>
  </si>
  <si>
    <t>877270320</t>
  </si>
  <si>
    <t>Montáž odboček na kanalizačním potrubí z PP trub hladkých plnostěnných DN 125</t>
  </si>
  <si>
    <t>873590310</t>
  </si>
  <si>
    <t>91</t>
  </si>
  <si>
    <t>28617201.1</t>
  </si>
  <si>
    <t>odbočka kanalizační PP  90° DN 125/DN100</t>
  </si>
  <si>
    <t>-1464619821</t>
  </si>
  <si>
    <t>92</t>
  </si>
  <si>
    <t>892551110.1</t>
  </si>
  <si>
    <t>" větev 1 "     7</t>
  </si>
  <si>
    <t>" větev 2 "     11</t>
  </si>
  <si>
    <t>" větev3 "     1</t>
  </si>
  <si>
    <t>" přípojky "     8</t>
  </si>
  <si>
    <t>93</t>
  </si>
  <si>
    <t>892551110.2</t>
  </si>
  <si>
    <t>Zkouška těsnosti kanalizace - přípojka</t>
  </si>
  <si>
    <t>1293982305</t>
  </si>
  <si>
    <t>" přípojky "     5</t>
  </si>
  <si>
    <t>94</t>
  </si>
  <si>
    <t>894812321</t>
  </si>
  <si>
    <t>Revizní a čistící šachta z PP typ DN 600/250 šachtové dno průtočné</t>
  </si>
  <si>
    <t>1164261985</t>
  </si>
  <si>
    <t>" ŠD1-5 "     1</t>
  </si>
  <si>
    <t>" ŠD2-3 "     1</t>
  </si>
  <si>
    <t>95</t>
  </si>
  <si>
    <t>894812322</t>
  </si>
  <si>
    <t>Revizní a čistící šachta z PP typ DN 600/250 šachtové dno průtočné 30°, 60°, 90°</t>
  </si>
  <si>
    <t>1663782340</t>
  </si>
  <si>
    <t>" ŠD1-3 "     1</t>
  </si>
  <si>
    <t>" ŠD1-6 "     1</t>
  </si>
  <si>
    <t>" ŠD1-7 "     1</t>
  </si>
  <si>
    <t>" ŠD2-1 "     1</t>
  </si>
  <si>
    <t>" ŠD2-2 "     1</t>
  </si>
  <si>
    <t>" ŠD2-4 "     1</t>
  </si>
  <si>
    <t>" ŠD2-5 "     1</t>
  </si>
  <si>
    <t>" ŠD2-7 "     1</t>
  </si>
  <si>
    <t>" ŠD2-8 "     1</t>
  </si>
  <si>
    <t>" ŠD2-9 "     1</t>
  </si>
  <si>
    <t>96</t>
  </si>
  <si>
    <t>894812323</t>
  </si>
  <si>
    <t>Revizní a čistící šachta z PP typ DN 600/250 šachtové dno s přítokem tvaru T</t>
  </si>
  <si>
    <t>-1770083301</t>
  </si>
  <si>
    <t>" ŠD1-1 "     1</t>
  </si>
  <si>
    <t>" ŠD1-2 "     1</t>
  </si>
  <si>
    <t>97</t>
  </si>
  <si>
    <t>894812324</t>
  </si>
  <si>
    <t>Revizní a čistící šachta z PP typ DN 600/250 šachtové dno s přítokem tvaru X</t>
  </si>
  <si>
    <t>131532570</t>
  </si>
  <si>
    <t>" ŠD1-4 "     1</t>
  </si>
  <si>
    <t>" ŠD2-6 "     1</t>
  </si>
  <si>
    <t>" ŠD2-10 "     1</t>
  </si>
  <si>
    <t>98</t>
  </si>
  <si>
    <t>894812331</t>
  </si>
  <si>
    <t>Revizní a čistící šachta z PP DN 600 šachtová roura korugovaná světlé hloubky 1000 mm</t>
  </si>
  <si>
    <t>1065964579</t>
  </si>
  <si>
    <t>99</t>
  </si>
  <si>
    <t>894812332</t>
  </si>
  <si>
    <t>Revizní a čistící šachta z PP DN 600 šachtová roura korugovaná světlé hloubky 2000 mm</t>
  </si>
  <si>
    <t>-1271637040</t>
  </si>
  <si>
    <t>100</t>
  </si>
  <si>
    <t>894812334</t>
  </si>
  <si>
    <t>Revizní a čistící šachta z PP DN 600 šachtová roura korugovaná světlé hloubky 4000 mm</t>
  </si>
  <si>
    <t>1255250135</t>
  </si>
  <si>
    <t>101</t>
  </si>
  <si>
    <t>894812339</t>
  </si>
  <si>
    <t>Příplatek k rourám revizní a čistící šachty z PP DN 600 za uříznutí šachtové roury</t>
  </si>
  <si>
    <t>1478519653</t>
  </si>
  <si>
    <t>102</t>
  </si>
  <si>
    <t>894812361.1</t>
  </si>
  <si>
    <t>Příplatek čistící šachty z PP DN 600 - šachta spadišťová</t>
  </si>
  <si>
    <t>-2039200475</t>
  </si>
  <si>
    <t>103</t>
  </si>
  <si>
    <t>894812353</t>
  </si>
  <si>
    <t>Revizní a čistící šachta z PP DN 600 poklop litinový do 1,5 t s betonovým prstencem a adaptérem</t>
  </si>
  <si>
    <t>821002476</t>
  </si>
  <si>
    <t>104</t>
  </si>
  <si>
    <t>894812358</t>
  </si>
  <si>
    <t>Revizní a čistící šachta z PP DN 600 poklop litinový do 12,5 t s betonovým prstencem a adaptérem</t>
  </si>
  <si>
    <t>-12593072</t>
  </si>
  <si>
    <t>105</t>
  </si>
  <si>
    <t>853335010.1</t>
  </si>
  <si>
    <t>Chrlič  DN110 s bitumenovou integrovanou manžetou</t>
  </si>
  <si>
    <t>971940660</t>
  </si>
  <si>
    <t>" filtr střešních splavenin "     1</t>
  </si>
  <si>
    <t>106</t>
  </si>
  <si>
    <t>853335110.1</t>
  </si>
  <si>
    <t>Vpusť  DN125  s bitumenovou integrovanou manžetou s poklopem vč. utěsnění prostupu v beton dně filtru</t>
  </si>
  <si>
    <t>1635744308</t>
  </si>
  <si>
    <t>" filtr 1 "     1</t>
  </si>
  <si>
    <t>107</t>
  </si>
  <si>
    <t>853335120.1</t>
  </si>
  <si>
    <t>Bezpečnostní přeliv DN100  s bitumenovou integrovanou manžetou s perforovanou zátkou vč. utěsnění prostupu v beton dně filtru</t>
  </si>
  <si>
    <t>524469550</t>
  </si>
  <si>
    <t>108</t>
  </si>
  <si>
    <t>935112211</t>
  </si>
  <si>
    <t>Osazení příkopového žlabu do betonu tl 100 mm z betonových tvárnic š 800 mm</t>
  </si>
  <si>
    <t>-1484687944</t>
  </si>
  <si>
    <t>" betonový žlab "   87,0</t>
  </si>
  <si>
    <t>109</t>
  </si>
  <si>
    <t>59227029.1</t>
  </si>
  <si>
    <t>žlabovka betonová příkopová 330x650mm</t>
  </si>
  <si>
    <t>392918498</t>
  </si>
  <si>
    <t>87*1,01 'Přepočtené koeficientem množství</t>
  </si>
  <si>
    <t>110</t>
  </si>
  <si>
    <t>935112911</t>
  </si>
  <si>
    <t>Příplatek ZKD tl 10 mm lože přes 100 mm u příkopového žlabu osazeného do betonu</t>
  </si>
  <si>
    <t>-759744785</t>
  </si>
  <si>
    <t>3*0,75*87,0</t>
  </si>
  <si>
    <t>111</t>
  </si>
  <si>
    <t>935932321.1</t>
  </si>
  <si>
    <t>Odvodňovací žlab pro zatížení B125 220/270 s umělým spádem čelní odtok čelo uzavírací litinová mříž obetonování</t>
  </si>
  <si>
    <t>-506831130</t>
  </si>
  <si>
    <t>" u zadní strany pavilonu F1 a F2 "     30,0</t>
  </si>
  <si>
    <t>112</t>
  </si>
  <si>
    <t>936942121.1</t>
  </si>
  <si>
    <t>Vpusť dvorní litinová 300/300 mm s mříží s bočním odtokem odkalovací koš, zápachová klapka</t>
  </si>
  <si>
    <t>-350228669</t>
  </si>
  <si>
    <t>113</t>
  </si>
  <si>
    <t>966001101.1</t>
  </si>
  <si>
    <t>Odstranění dětské prolézačky</t>
  </si>
  <si>
    <t>-627673693</t>
  </si>
  <si>
    <t>114</t>
  </si>
  <si>
    <t>971033241.1</t>
  </si>
  <si>
    <t>Vybourání otvorů ve zdivu pl do 0,0225 m2 na MVC nebo MV tl do 300 mm vč. zazdění a zapravení omítky vnitřní, vnější a malby</t>
  </si>
  <si>
    <t>1906736465</t>
  </si>
  <si>
    <t>" pro rozvody elektro "     2</t>
  </si>
  <si>
    <t>115</t>
  </si>
  <si>
    <t>997013111</t>
  </si>
  <si>
    <t>Vnitrostaveništní doprava suti a vybouraných hmot pro budovy v do 6 m s použitím mechanizace</t>
  </si>
  <si>
    <t>1306157098</t>
  </si>
  <si>
    <t>116</t>
  </si>
  <si>
    <t>997013501</t>
  </si>
  <si>
    <t>Odvoz suti a vybouraných hmot na skládku nebo meziskládku do 1 km se složením</t>
  </si>
  <si>
    <t>1607354592</t>
  </si>
  <si>
    <t>117</t>
  </si>
  <si>
    <t>997013509</t>
  </si>
  <si>
    <t>Příplatek k odvozu suti a vybouraných hmot na skládku ZKD 1 km přes 1 km</t>
  </si>
  <si>
    <t>-102220221</t>
  </si>
  <si>
    <t>0,976*5 'Přepočtené koeficientem množství</t>
  </si>
  <si>
    <t>118</t>
  </si>
  <si>
    <t>915160773</t>
  </si>
  <si>
    <t>119</t>
  </si>
  <si>
    <t>Práce a dodávky M</t>
  </si>
  <si>
    <t>46-M</t>
  </si>
  <si>
    <t>Zemní práce při extr.mont.pracích</t>
  </si>
  <si>
    <t>120</t>
  </si>
  <si>
    <t>4604900121</t>
  </si>
  <si>
    <t>Krytí inženýrských sítí výstražnou fólií</t>
  </si>
  <si>
    <t>-1045351429</t>
  </si>
  <si>
    <t>" křížení inž. sítí "</t>
  </si>
  <si>
    <t>121</t>
  </si>
  <si>
    <t>460520151</t>
  </si>
  <si>
    <t>Křižovatka betonového kabelového žlabu s inženýrskými sítěmi bez zásypu</t>
  </si>
  <si>
    <t>832137854</t>
  </si>
  <si>
    <t>0,029</t>
  </si>
  <si>
    <t>0,462</t>
  </si>
  <si>
    <t>1,847</t>
  </si>
  <si>
    <t>3,346</t>
  </si>
  <si>
    <t>11,401</t>
  </si>
  <si>
    <t>2,28</t>
  </si>
  <si>
    <t>ORNpr4</t>
  </si>
  <si>
    <t>2,86</t>
  </si>
  <si>
    <t>1,7</t>
  </si>
  <si>
    <t>SO 03.32 - areálová dešťová kanalizace - atrium</t>
  </si>
  <si>
    <t>PP160</t>
  </si>
  <si>
    <t>3,8</t>
  </si>
  <si>
    <t>5,72</t>
  </si>
  <si>
    <t>2,124</t>
  </si>
  <si>
    <t>4,787</t>
  </si>
  <si>
    <t>0,486</t>
  </si>
  <si>
    <t xml:space="preserve">    764 - Konstrukce klempířské</t>
  </si>
  <si>
    <t>-121203024</t>
  </si>
  <si>
    <t>" dešťová přípojka ZP-P4 "       1,1*(3,8-1,2)</t>
  </si>
  <si>
    <t>" odvodňovací žlab z žulových kostek "     0,73*11,7</t>
  </si>
  <si>
    <t>" dešťová přípojka ZP-P4 "       1,1*(0,98+1,07)/2*(3,8-1,6/2*2)</t>
  </si>
  <si>
    <t>" odvodňovací žlab z žulových kostek "     0,73*0,27*11,7</t>
  </si>
  <si>
    <t>" asfaltový chodník "     -0,29*1,1*1,2</t>
  </si>
  <si>
    <t>-ORNICEm3</t>
  </si>
  <si>
    <t>" dešťová přípojka ZP-P4 "       2*(0,98+1,07)/2*(3,8-1,6/2*2)</t>
  </si>
  <si>
    <t>" zemina získaná "     VYKOP1+ORNICEm3</t>
  </si>
  <si>
    <t>" zemina zpět "     -ZASYP-ORNpr4*0,2</t>
  </si>
  <si>
    <t>-1,1*(0,1+0,160+0,3)*(PP160-1,2)</t>
  </si>
  <si>
    <t>-(0,1*0,73+0,17*(0,73+0,55)/2)*11,7</t>
  </si>
  <si>
    <t>" ornice "</t>
  </si>
  <si>
    <t>-ORNpr4*0,2</t>
  </si>
  <si>
    <t>(0,160+0,3)*1,1*PP160</t>
  </si>
  <si>
    <t>-PI*(0,160/2)^2*PP160</t>
  </si>
  <si>
    <t>-1068184795</t>
  </si>
  <si>
    <t>-1182642113</t>
  </si>
  <si>
    <t>1126478398</t>
  </si>
  <si>
    <t>-716262665</t>
  </si>
  <si>
    <t>" obnova trávníku a sanace sousedících trávníků "     ORNpr4*2</t>
  </si>
  <si>
    <t>1063975280</t>
  </si>
  <si>
    <t>-1265100012</t>
  </si>
  <si>
    <t>1001.2</t>
  </si>
  <si>
    <t>1140815949</t>
  </si>
  <si>
    <t>0,1*1,1*PP160</t>
  </si>
  <si>
    <t>0,1*1,1*0,4</t>
  </si>
  <si>
    <t>-1166356925</t>
  </si>
  <si>
    <t>-829395434</t>
  </si>
  <si>
    <t>0,4*0,4</t>
  </si>
  <si>
    <t>-1392058679</t>
  </si>
  <si>
    <t>" přípojka dvorní vpusti DV1 "     0,8</t>
  </si>
  <si>
    <t>" přípojka dvorní vpusti DV2 "     0,9</t>
  </si>
  <si>
    <t>1230707838</t>
  </si>
  <si>
    <t>" dešťová přípojka ZP-P4 "     3,8</t>
  </si>
  <si>
    <t>1488486572</t>
  </si>
  <si>
    <t>PP160*1,015</t>
  </si>
  <si>
    <t>" přípojky "     1</t>
  </si>
  <si>
    <t>894812317</t>
  </si>
  <si>
    <t>Revizní a čistící šachta z PP typ DN 600/200 šachtové dno s přítokem tvaru T</t>
  </si>
  <si>
    <t>-349932394</t>
  </si>
  <si>
    <t>" ŠR-6 "     1</t>
  </si>
  <si>
    <t>941111121</t>
  </si>
  <si>
    <t>Montáž lešení řadového trubkového lehkého s podlahami zatížení do 200 kg/m2 š do 1,2 m v do 10 m</t>
  </si>
  <si>
    <t>-96698915</t>
  </si>
  <si>
    <t>" chrliče, svody "     4,0*5,0</t>
  </si>
  <si>
    <t>941111221</t>
  </si>
  <si>
    <t>Příplatek k lešení řadovému trubkovému lehkému s podlahami š 1,2 m v 10 m za první a ZKD den použití</t>
  </si>
  <si>
    <t>1763168734</t>
  </si>
  <si>
    <t>20*3 'Přepočtené koeficientem množství</t>
  </si>
  <si>
    <t>941111821</t>
  </si>
  <si>
    <t>Demontáž lešení řadového trubkového lehkého s podlahami zatížení do 200 kg/m2 š do 1,2 m v do 10 m</t>
  </si>
  <si>
    <t>-1013373291</t>
  </si>
  <si>
    <t>953735115.1</t>
  </si>
  <si>
    <t>Chrlič s integrovanou manžetou 150/150 vč. vybourání prostup stěnou atiky a KZS tl.450mm otvor jádrovým vrtáním d-280 podklad tepelná iuolace utěsnění PUR-pěnou akrylát. tmel. detail asfalt nebo mPVCf olie vč. zapravení KZS a fasádní omítky</t>
  </si>
  <si>
    <t>-236532252</t>
  </si>
  <si>
    <t>" viz. řez A "     1</t>
  </si>
  <si>
    <t>-737325583</t>
  </si>
  <si>
    <t>764</t>
  </si>
  <si>
    <t>Konstrukce klempířské</t>
  </si>
  <si>
    <t>764518623</t>
  </si>
  <si>
    <t>Svody kruhové včetně objímek, kolen, odskoků z Pz s povrchovou úpravou průměru 120 mm</t>
  </si>
  <si>
    <t>-1755578267</t>
  </si>
  <si>
    <t>5,6</t>
  </si>
  <si>
    <t>998764109.1</t>
  </si>
  <si>
    <t>Přesun hmot tonážní pro konstrukce klempířské přes budovu krčku do atria</t>
  </si>
  <si>
    <t>-999012841</t>
  </si>
  <si>
    <t>LOZE1</t>
  </si>
  <si>
    <t>3,193</t>
  </si>
  <si>
    <t>OBSYP1</t>
  </si>
  <si>
    <t>9,838</t>
  </si>
  <si>
    <t>15,327</t>
  </si>
  <si>
    <t>29,7</t>
  </si>
  <si>
    <t>5,94</t>
  </si>
  <si>
    <t>PE32</t>
  </si>
  <si>
    <t>59,4</t>
  </si>
  <si>
    <t>23,773</t>
  </si>
  <si>
    <t>31,363</t>
  </si>
  <si>
    <t>SO 03.4 - areálový vodovod</t>
  </si>
  <si>
    <t>1,65</t>
  </si>
  <si>
    <t>10,096</t>
  </si>
  <si>
    <t xml:space="preserve">    722 - Zdravotechnika - vnitřní vodovod</t>
  </si>
  <si>
    <t xml:space="preserve">    724 - Zdravotechnika - strojní vybavení</t>
  </si>
  <si>
    <t xml:space="preserve">    771 - Podlahy z dlaždic</t>
  </si>
  <si>
    <t>-595395824</t>
  </si>
  <si>
    <t>1,1*27,0</t>
  </si>
  <si>
    <t>-1005568397</t>
  </si>
  <si>
    <t>-652758288</t>
  </si>
  <si>
    <t>1,1*1,0*1,5</t>
  </si>
  <si>
    <t>133202011</t>
  </si>
  <si>
    <t>Hloubení šachet ručním nebo pneum nářadím v soudržných horninách tř. 3, plocha výkopu do 4 m2</t>
  </si>
  <si>
    <t>1971788214</t>
  </si>
  <si>
    <t>" ruční výkop - inž. sítě "</t>
  </si>
  <si>
    <t>VYKOPR*0,7</t>
  </si>
  <si>
    <t>133202019</t>
  </si>
  <si>
    <t>Příplatek za lepivost u hloubení šachet ručním nebo pneum nářadím v horninách tř. 3</t>
  </si>
  <si>
    <t>142599316</t>
  </si>
  <si>
    <t>VYKOPR*0,7*0,45</t>
  </si>
  <si>
    <t>133302011</t>
  </si>
  <si>
    <t>Hloubení šachet ručním nebo pneum nářadím v soudržných horninách tř. 4, plocha výkopu do 4 m2</t>
  </si>
  <si>
    <t>-2060804561</t>
  </si>
  <si>
    <t>VYKOPR*0,25</t>
  </si>
  <si>
    <t>133302019</t>
  </si>
  <si>
    <t>Příplatek za lepivost u hloubení šachet ručním nebo pneum nářadím v horninách tř. 4</t>
  </si>
  <si>
    <t>872770150</t>
  </si>
  <si>
    <t>VYKOPR*0,25*0,45</t>
  </si>
  <si>
    <t>133402011</t>
  </si>
  <si>
    <t>Hloubení šachet ručním nebo pneum nářadím v soudržných horninách tř. 5, plocha výkopu do 4 m2</t>
  </si>
  <si>
    <t>-196016972</t>
  </si>
  <si>
    <t>VYKOPR*0,05</t>
  </si>
  <si>
    <t>-1395742671</t>
  </si>
  <si>
    <t>1,1*(1,13+1,11)/2*(0,6+0,5)</t>
  </si>
  <si>
    <t>1,1*(1,11+1,15)/2*(4,8-0,6)</t>
  </si>
  <si>
    <t>1,1*(1,11+1,10)/2*(15,14-4,8)</t>
  </si>
  <si>
    <t>1,1*(1,10+1,10)/2*(22,7-15,14+0,5)</t>
  </si>
  <si>
    <t>" vodoměrná šachta "</t>
  </si>
  <si>
    <t>1,6*1,4*1,4-1,1*1,1*1,4</t>
  </si>
  <si>
    <t>" výtokový stojan  "</t>
  </si>
  <si>
    <t>0,4*1,6*1,6</t>
  </si>
  <si>
    <t>" odpočet ruční výkop "</t>
  </si>
  <si>
    <t>-VYKOPR</t>
  </si>
  <si>
    <t>" odpočet ornice "</t>
  </si>
  <si>
    <t>VYKOP1*0,7</t>
  </si>
  <si>
    <t>874169120</t>
  </si>
  <si>
    <t>VYKOP1*0,7*0,45</t>
  </si>
  <si>
    <t>-2018671705</t>
  </si>
  <si>
    <t>VYKOP1*0,25</t>
  </si>
  <si>
    <t>-1026074923</t>
  </si>
  <si>
    <t>VYKOP1*0,25*0,45</t>
  </si>
  <si>
    <t>931121591</t>
  </si>
  <si>
    <t>318247214</t>
  </si>
  <si>
    <t>-1699614515</t>
  </si>
  <si>
    <t>" zemina získaná "</t>
  </si>
  <si>
    <t>VYKOP1+VYKOPR+ORNICEm3</t>
  </si>
  <si>
    <t>" zemina zpět "</t>
  </si>
  <si>
    <t>-ZASYP1-ORNICEm3</t>
  </si>
  <si>
    <t>1133403660</t>
  </si>
  <si>
    <t>-1717112028</t>
  </si>
  <si>
    <t>-70564789</t>
  </si>
  <si>
    <t>1279693173</t>
  </si>
  <si>
    <t>" odpočet tělesa vodovodu "</t>
  </si>
  <si>
    <t>-(0,1+0,032+0,3)*1,1*(PE32+0,5*2)</t>
  </si>
  <si>
    <t>" odpočet vod. šachty "</t>
  </si>
  <si>
    <t>-0,1*1,4*1,4-PI*(1,1/2)^2*1,5</t>
  </si>
  <si>
    <t>" odpočet výtokový stojan "</t>
  </si>
  <si>
    <t>-0,4*1,0*1,0</t>
  </si>
  <si>
    <t>-2094351284</t>
  </si>
  <si>
    <t>(0,032+0,3)*1,1*PE32</t>
  </si>
  <si>
    <t>-PI*(0,032/2)^2*PE32</t>
  </si>
  <si>
    <t>583313450.1</t>
  </si>
  <si>
    <t>941136688</t>
  </si>
  <si>
    <t>OBSYP1*1,89077</t>
  </si>
  <si>
    <t>1731375281</t>
  </si>
  <si>
    <t>202412115</t>
  </si>
  <si>
    <t>-1745785790</t>
  </si>
  <si>
    <t>575877955</t>
  </si>
  <si>
    <t>-925039924</t>
  </si>
  <si>
    <t>271572211</t>
  </si>
  <si>
    <t>Podsyp pod základové konstrukce se zhutněním z netříděného štěrkopísku</t>
  </si>
  <si>
    <t>-1527673216</t>
  </si>
  <si>
    <t>0,1*1,6*1,6</t>
  </si>
  <si>
    <t>273313611</t>
  </si>
  <si>
    <t>Základové desky z betonu tř. C 16/20</t>
  </si>
  <si>
    <t>69485958</t>
  </si>
  <si>
    <t>0,3*1,0*1,0</t>
  </si>
  <si>
    <t>273351121</t>
  </si>
  <si>
    <t>Zřízení bednění základových desek</t>
  </si>
  <si>
    <t>-1886424215</t>
  </si>
  <si>
    <t>0,3*1,0*4</t>
  </si>
  <si>
    <t>273351122</t>
  </si>
  <si>
    <t>Odstranění bednění základových desek</t>
  </si>
  <si>
    <t>-1603274118</t>
  </si>
  <si>
    <t>273362021</t>
  </si>
  <si>
    <t>Výztuž základových desek svařovanými sítěmi Kari</t>
  </si>
  <si>
    <t>2119461363</t>
  </si>
  <si>
    <t>0,95*0,95*0,00303</t>
  </si>
  <si>
    <t>348273231.1</t>
  </si>
  <si>
    <t>Plotový sloupek 400x300mm z tvarovek šedé provedení vč spárování a výplně betonem</t>
  </si>
  <si>
    <t>1457159750</t>
  </si>
  <si>
    <t>" výtokový stojan  "     1,2</t>
  </si>
  <si>
    <t>348273231.2</t>
  </si>
  <si>
    <t>Plotový sloupek 400x300mm - příplatek za úpravu pro výtokový stojan</t>
  </si>
  <si>
    <t>271234924</t>
  </si>
  <si>
    <t>" úpravy pro vodo + elektro "     1</t>
  </si>
  <si>
    <t>348273661.1</t>
  </si>
  <si>
    <t>Sloupová hlavice 400x300 mm z tvarovek zaoblených přírodních</t>
  </si>
  <si>
    <t>-2122568624</t>
  </si>
  <si>
    <t>348273991.1</t>
  </si>
  <si>
    <t>Revizní dvířka 150/150 uzamykatelná</t>
  </si>
  <si>
    <t>-996040472</t>
  </si>
  <si>
    <t>348361216</t>
  </si>
  <si>
    <t>Výztuž zábradlí nebo zábradelních zídek z betonářské oceli 10 505</t>
  </si>
  <si>
    <t>1504160373</t>
  </si>
  <si>
    <t>" R8 "    1,4*4*0,0004</t>
  </si>
  <si>
    <t>1243623942</t>
  </si>
  <si>
    <t>" lože "</t>
  </si>
  <si>
    <t>" potrubí "     0,1*1,1*(PE32+0,5*2)</t>
  </si>
  <si>
    <t>" vod. šachta "     0,1*PI*(1,2/2)^2</t>
  </si>
  <si>
    <t>1026961049</t>
  </si>
  <si>
    <t>1010309262</t>
  </si>
  <si>
    <t>871161141</t>
  </si>
  <si>
    <t>Montáž potrubí z PE100 SDR 11 otevřený výkop svařovaných na tupo D 32 x 3,0 mm</t>
  </si>
  <si>
    <t>-588824254</t>
  </si>
  <si>
    <t>" vodovod "     27,0</t>
  </si>
  <si>
    <t>28613110.1</t>
  </si>
  <si>
    <t>potrubí vodovodní PE-HD 32</t>
  </si>
  <si>
    <t>2112725934</t>
  </si>
  <si>
    <t>27*1,015 'Přepočtené koeficientem množství</t>
  </si>
  <si>
    <t>892233122</t>
  </si>
  <si>
    <t>Proplach a dezinfekce vodovodního potrubí DN od 40 do 70</t>
  </si>
  <si>
    <t>1376142024</t>
  </si>
  <si>
    <t>892241111</t>
  </si>
  <si>
    <t>Tlaková zkouška vodou potrubí do 80</t>
  </si>
  <si>
    <t>1059508129</t>
  </si>
  <si>
    <t>893811151</t>
  </si>
  <si>
    <t>Osazení vodoměrné šachty kruhové z PP samonosné pro běžné zatížení průměru do 1,0 m hloubky do 1,2 m</t>
  </si>
  <si>
    <t>1159812902</t>
  </si>
  <si>
    <t>56230581.1</t>
  </si>
  <si>
    <t>šachta vodoměrná samonosná kruhová 1,0/1,2 m</t>
  </si>
  <si>
    <t>852589630</t>
  </si>
  <si>
    <t>893811151.1</t>
  </si>
  <si>
    <t>Příplatek k vodoměrné šachtě  za vodotěsné prostupy potrubí, kabely, otvor ve dně, rozpojovací vodotěsná plastová skříňka pro elektro</t>
  </si>
  <si>
    <t>-2138376720</t>
  </si>
  <si>
    <t>899101113</t>
  </si>
  <si>
    <t>Osazení poklopů litinových nebo ocelových bez rámů do 50 kg</t>
  </si>
  <si>
    <t>-138296350</t>
  </si>
  <si>
    <t>28661932</t>
  </si>
  <si>
    <t>poklop šachtový litinový dno DN 600 pro třídu zatížení A15 uzamykatelný</t>
  </si>
  <si>
    <t>-588461096</t>
  </si>
  <si>
    <t>899721111</t>
  </si>
  <si>
    <t>Signalizační vodič DN do 150 mm na potrubí</t>
  </si>
  <si>
    <t>353946304</t>
  </si>
  <si>
    <t>899722112</t>
  </si>
  <si>
    <t>Krytí potrubí z plastů výstražnou fólií z PVC 25 cm</t>
  </si>
  <si>
    <t>1233562038</t>
  </si>
  <si>
    <t>-951739176</t>
  </si>
  <si>
    <t>722</t>
  </si>
  <si>
    <t>Zdravotechnika - vnitřní vodovod</t>
  </si>
  <si>
    <t>722173234</t>
  </si>
  <si>
    <t>Potrubí vodovodní plastové pevné spoj lepením 32x3,6 mm spojované mosaznými spojkami</t>
  </si>
  <si>
    <t>1422513028</t>
  </si>
  <si>
    <t>" potrubí v šachtě, vodoměrné šachtě a stojanu "</t>
  </si>
  <si>
    <t>6,0</t>
  </si>
  <si>
    <t>722221135.1</t>
  </si>
  <si>
    <t>Ventil výtokový G 3/4 s jedním závitem nerez</t>
  </si>
  <si>
    <t>soubor</t>
  </si>
  <si>
    <t>1937707671</t>
  </si>
  <si>
    <t>722230114.1</t>
  </si>
  <si>
    <t>Uzávěr d32 s odvodněním a dvěma spojkami na potrubí plast</t>
  </si>
  <si>
    <t>2134858642</t>
  </si>
  <si>
    <t>998722101</t>
  </si>
  <si>
    <t>Přesun hmot tonážní pro vnitřní vodovod v objektech v do 6 m</t>
  </si>
  <si>
    <t>-261561394</t>
  </si>
  <si>
    <t>724</t>
  </si>
  <si>
    <t>Zdravotechnika - strojní vybavení</t>
  </si>
  <si>
    <t>724141202.1</t>
  </si>
  <si>
    <t>Čerpadlo - automatická ponorná vodárna 230V, 1kW Napojení na PE - d32 vč. potrubí uvnitř šachty, prostup šachtou zavěšení kotvení nerez</t>
  </si>
  <si>
    <t>-2095212971</t>
  </si>
  <si>
    <t>998724101</t>
  </si>
  <si>
    <t>Přesun hmot tonážní pro strojní vybavení v objektech v do 6 m</t>
  </si>
  <si>
    <t>-1753747123</t>
  </si>
  <si>
    <t>771</t>
  </si>
  <si>
    <t>Podlahy z dlaždic</t>
  </si>
  <si>
    <t>771574113.1</t>
  </si>
  <si>
    <t>Montáž podlah keramických mrazuvzdorných  lepených flexibilním lepidlem mrazuvzdorným</t>
  </si>
  <si>
    <t>-1122921383</t>
  </si>
  <si>
    <t>1,0*1,0-0,4*0,3</t>
  </si>
  <si>
    <t>59761409.1</t>
  </si>
  <si>
    <t>dlaždice keramické 200/100 mrazuvzdorné tl. 16-20mm</t>
  </si>
  <si>
    <t>807431131</t>
  </si>
  <si>
    <t>0,88*1,3 'Přepočtené koeficientem množství</t>
  </si>
  <si>
    <t>771579191</t>
  </si>
  <si>
    <t>Příplatek k montáž podlah keramických za plochu do 5 m2</t>
  </si>
  <si>
    <t>-12147345</t>
  </si>
  <si>
    <t>771591111.1</t>
  </si>
  <si>
    <t>Podlahy penetrace podkladu, spojovací můstek</t>
  </si>
  <si>
    <t>918870732</t>
  </si>
  <si>
    <t>771591185</t>
  </si>
  <si>
    <t>Podlahy pracnější řezání keramických dlaždic rovné</t>
  </si>
  <si>
    <t>-449798434</t>
  </si>
  <si>
    <t>998771101</t>
  </si>
  <si>
    <t>Přesun hmot tonážní pro podlahy z dlaždic v objektech v do 6 m</t>
  </si>
  <si>
    <t>52178119</t>
  </si>
  <si>
    <t>1454776917</t>
  </si>
  <si>
    <t>" křížení inž. sítí "     1,1</t>
  </si>
  <si>
    <t>-806089869</t>
  </si>
  <si>
    <t>460520174,1</t>
  </si>
  <si>
    <t>Montáž trubek ochranných plastových ohebných do 110 mm  do základu</t>
  </si>
  <si>
    <t>-2015001910</t>
  </si>
  <si>
    <t>" kopoflex "     1,4</t>
  </si>
  <si>
    <t>34571355</t>
  </si>
  <si>
    <t>trubka elektroinstalační ohebná dvouplášťová korugovaná D 94/110 mm, HDPE+LDPE</t>
  </si>
  <si>
    <t>128</t>
  </si>
  <si>
    <t>-1276878747</t>
  </si>
  <si>
    <t>ASFALTm2D</t>
  </si>
  <si>
    <t>9,002</t>
  </si>
  <si>
    <t>ASFALTm2E</t>
  </si>
  <si>
    <t>8,758</t>
  </si>
  <si>
    <t>ASFALTm2F</t>
  </si>
  <si>
    <t>14,616</t>
  </si>
  <si>
    <t>ASFALTmbA</t>
  </si>
  <si>
    <t>ASFALTmbC</t>
  </si>
  <si>
    <t>9,6</t>
  </si>
  <si>
    <t>ASFALTmbD</t>
  </si>
  <si>
    <t>15,52</t>
  </si>
  <si>
    <t>ASFALTmbE</t>
  </si>
  <si>
    <t>15,1</t>
  </si>
  <si>
    <t>SO 04 - OBJEKTY POZEMNÍHO STAVITELSTVÍ – ÚPRAVA ODVODNĚNÍ STŘECH A OKAPŮ</t>
  </si>
  <si>
    <t>ASFALTmbF</t>
  </si>
  <si>
    <t>25,2</t>
  </si>
  <si>
    <t>PLECHmbA</t>
  </si>
  <si>
    <t>6,5</t>
  </si>
  <si>
    <t>VIZOLA</t>
  </si>
  <si>
    <t>46,5</t>
  </si>
  <si>
    <t>VIZOLC</t>
  </si>
  <si>
    <t>6,528</t>
  </si>
  <si>
    <t>VIZOLD</t>
  </si>
  <si>
    <t>10,554</t>
  </si>
  <si>
    <t>VIZOLE</t>
  </si>
  <si>
    <t>10,268</t>
  </si>
  <si>
    <t>VIZOLF</t>
  </si>
  <si>
    <t>17,136</t>
  </si>
  <si>
    <t>ZLABmbA</t>
  </si>
  <si>
    <t>A - PAVILON A</t>
  </si>
  <si>
    <t xml:space="preserve">    9 - Ostatní konstrukce a práce, bourání</t>
  </si>
  <si>
    <t xml:space="preserve">    997 - Přesun sutě</t>
  </si>
  <si>
    <t xml:space="preserve">    712 - Povlakové krytiny</t>
  </si>
  <si>
    <t xml:space="preserve">    713 - Izolace tepelné</t>
  </si>
  <si>
    <t xml:space="preserve">    762 - Konstrukce tesařské</t>
  </si>
  <si>
    <t>B - PAVILON B</t>
  </si>
  <si>
    <t>C - PAVILON C</t>
  </si>
  <si>
    <t>D - PAVILON D</t>
  </si>
  <si>
    <t>E - PAVILON E</t>
  </si>
  <si>
    <t>F - PAVILON F</t>
  </si>
  <si>
    <t>A</t>
  </si>
  <si>
    <t>PAVILON A</t>
  </si>
  <si>
    <t>622131100</t>
  </si>
  <si>
    <t>Vápenný postřik vnějších stěn nanášený celoplošně ručně</t>
  </si>
  <si>
    <t>-1104332849</t>
  </si>
  <si>
    <t>" vnitřní stěna atiky "     1,0*1,2*(4+1)</t>
  </si>
  <si>
    <t>1021698524</t>
  </si>
  <si>
    <t>" vnějšíí stěna atiky "     1,0*1,2*4</t>
  </si>
  <si>
    <t>632450121</t>
  </si>
  <si>
    <t>Vyrovnávací cementový potěr tl do 20 mm ze suchých směsí provedený v pásu</t>
  </si>
  <si>
    <t>1915134142</t>
  </si>
  <si>
    <t>" vyrovnání povrchu vedle podkladové desky nových žlabů tl. 18mm "</t>
  </si>
  <si>
    <t>(1,0-0,6)*(ASFALTmbA+PLECHmbA+ZLABmbA)</t>
  </si>
  <si>
    <t>Ostatní konstrukce a práce, bourání</t>
  </si>
  <si>
    <t>-1658868115</t>
  </si>
  <si>
    <t>" chrliče, svody "</t>
  </si>
  <si>
    <t>(4,0*3+6,0)*5,0</t>
  </si>
  <si>
    <t>1179411131</t>
  </si>
  <si>
    <t>90*3 'Přepočtené koeficientem množství</t>
  </si>
  <si>
    <t>1942003258</t>
  </si>
  <si>
    <t>952901111</t>
  </si>
  <si>
    <t>Vyčištění budov bytové a občanské výstavby při výšce podlaží do 4 m</t>
  </si>
  <si>
    <t>1936669893</t>
  </si>
  <si>
    <t>(ASFALTmbA+PLECHmbA+ZLABmbA)*2,0</t>
  </si>
  <si>
    <t>-2056514919</t>
  </si>
  <si>
    <t>" viz. řez A "     3+1</t>
  </si>
  <si>
    <t>953735201.1</t>
  </si>
  <si>
    <t>Chrlič s integrovanou manžetou 300/150 vč. vybourání prostup stěnou atiky a KZS tl.450mm otvor jádrovým vrtáním d-500 podklad tepelná iuolace utěsnění PUR-pěnou akrylát. tmel. detail asfalt nebo mPVC folie vč. zapravení KZS a fasádní omítky</t>
  </si>
  <si>
    <t>2049928328</t>
  </si>
  <si>
    <t>" viz. řez B "     1</t>
  </si>
  <si>
    <t>953736011.1</t>
  </si>
  <si>
    <t>Sanační komínek d 80-110 - osazení do stávající vpusti vč. manžety vč. napojení na střešní izolaci</t>
  </si>
  <si>
    <t>854437849</t>
  </si>
  <si>
    <t>" viz. řez D adetail A "     3+1+1</t>
  </si>
  <si>
    <t>962051115</t>
  </si>
  <si>
    <t>Bourání příček ze ŽB tl do 100 mm</t>
  </si>
  <si>
    <t>1970383423</t>
  </si>
  <si>
    <t>" řez B - střešní žlab - boční stěny "     2*0,33*ZLABmbA</t>
  </si>
  <si>
    <t>965043341</t>
  </si>
  <si>
    <t>Bourání podkladů pod dlažby betonových s potěrem nebo teracem tl do 100 mm pl přes 4 m2</t>
  </si>
  <si>
    <t>1439475182</t>
  </si>
  <si>
    <t>" řez B - střešní žlab - dno "     0,1*0,5*ZLABmbA</t>
  </si>
  <si>
    <t>965049111</t>
  </si>
  <si>
    <t>Příplatek k bourání betonových mazanin za bourání mazanin se svařovanou sítí tl do 100 mm</t>
  </si>
  <si>
    <t>-661212928</t>
  </si>
  <si>
    <t>969021121.1</t>
  </si>
  <si>
    <t>Vybourání potrubí DN do 200 v tělocvičně vč. potřebné pracovní podlahy + dodávka a montáž vzdušníku</t>
  </si>
  <si>
    <t>1119709120</t>
  </si>
  <si>
    <t>971042331</t>
  </si>
  <si>
    <t>Vybourání otvorů v betonových příčkách a zdech pl do 0,09 m2 tl do 150 mm</t>
  </si>
  <si>
    <t>2078199216</t>
  </si>
  <si>
    <t>" detail A - část ŽB příčky žlabu "     4</t>
  </si>
  <si>
    <t>974042537</t>
  </si>
  <si>
    <t>Vysekání rýh v dlažbě betonové nebo jiné monolitické hl do 50 mm š do 300 mm</t>
  </si>
  <si>
    <t>1034984945</t>
  </si>
  <si>
    <t>" vybourání střešního potěru pro nové žlaby "</t>
  </si>
  <si>
    <t>" skladba střechy - potěr tl. 30mm na š.400mm "</t>
  </si>
  <si>
    <t>ASFALTmbA+PLECHmbA</t>
  </si>
  <si>
    <t>974042539</t>
  </si>
  <si>
    <t>Příplatek k vysekání rýh v dlažbě betonové nebo jiné monolitické hl do 50 mm ZKD 100 mm š rýhy</t>
  </si>
  <si>
    <t>-1006077936</t>
  </si>
  <si>
    <t>977311111</t>
  </si>
  <si>
    <t>Řezání stávajících betonových mazanin nevyztužených hl do 50 mm</t>
  </si>
  <si>
    <t>-136715734</t>
  </si>
  <si>
    <t>(ASFALTmbA+PLECHmbA)*2</t>
  </si>
  <si>
    <t>9779001.1</t>
  </si>
  <si>
    <t>Zajištění střechy pavilonu A proti zatečení</t>
  </si>
  <si>
    <t>550774872</t>
  </si>
  <si>
    <t>997</t>
  </si>
  <si>
    <t>Přesun sutě</t>
  </si>
  <si>
    <t>490324031</t>
  </si>
  <si>
    <t>-678672792</t>
  </si>
  <si>
    <t>-1561571013</t>
  </si>
  <si>
    <t>8,408*5 'Přepočtené koeficientem množství</t>
  </si>
  <si>
    <t>979098110.4</t>
  </si>
  <si>
    <t>Poplatek za skládku stavební suti</t>
  </si>
  <si>
    <t>2132165327</t>
  </si>
  <si>
    <t>998011002</t>
  </si>
  <si>
    <t>Přesun hmot pro budovy zděné v do 12 m</t>
  </si>
  <si>
    <t>1391717349</t>
  </si>
  <si>
    <t>712</t>
  </si>
  <si>
    <t>Povlakové krytiny</t>
  </si>
  <si>
    <t>712300833</t>
  </si>
  <si>
    <t>Odstranění povlakové krytiny střech do 10° třívrstvé</t>
  </si>
  <si>
    <t>888144708</t>
  </si>
  <si>
    <t>" řez A - asfaltová střecha A2 "</t>
  </si>
  <si>
    <t>" délky "     6,5*3</t>
  </si>
  <si>
    <t>" detail A -  žlab střešní komínek "     0,5*3</t>
  </si>
  <si>
    <t>" plocha "     0,4*ASFALTmbA</t>
  </si>
  <si>
    <t>ASFALTm2A</t>
  </si>
  <si>
    <t>712311101</t>
  </si>
  <si>
    <t>Provedení povlakové krytiny střech do 10° za studena lakem penetračním nebo asfaltovým</t>
  </si>
  <si>
    <t>494097087</t>
  </si>
  <si>
    <t>"  parozábrana na vrchní straně stropního panelu "</t>
  </si>
  <si>
    <t>" A2 "     ASFALTmbA*1,0</t>
  </si>
  <si>
    <t>" A1 "     PLECHmbA*1,0</t>
  </si>
  <si>
    <t>" žlab - podélný řez B "     ZLABmbA*1,0</t>
  </si>
  <si>
    <t>11163150</t>
  </si>
  <si>
    <t>lak asfaltový penetrační</t>
  </si>
  <si>
    <t>362966540</t>
  </si>
  <si>
    <t>46,5*0,0003 'Přepočtené koeficientem množství</t>
  </si>
  <si>
    <t>712341559</t>
  </si>
  <si>
    <t>Provedení povlakové krytiny střech do 10° pásy NAIP přitavením v plné ploše</t>
  </si>
  <si>
    <t>88895024</t>
  </si>
  <si>
    <t>62832001.1</t>
  </si>
  <si>
    <t>pás těžký asfaltovaný SBS modif.</t>
  </si>
  <si>
    <t>-1751015359</t>
  </si>
  <si>
    <t>46,5*1,15 'Přepočtené koeficientem množství</t>
  </si>
  <si>
    <t>712811101.1</t>
  </si>
  <si>
    <t xml:space="preserve">Izolace střešního žlabu š.400mm, stěny 1020-150, přesah střechy 200mm na obě strany, penetrační nátěr 2x asfalt modif. pás. vč všech detailů hran koutů ukončení zesílení náběhů  </t>
  </si>
  <si>
    <t>-626313475</t>
  </si>
  <si>
    <t>" střecha asfaltová krytina - A2 "     ASFALTmbA</t>
  </si>
  <si>
    <t>712816301.1</t>
  </si>
  <si>
    <t xml:space="preserve">Izolace střešního žlabu š.400mm, stěny 1020-150, mPVC folie, separační textilie 150g/m2 vč kotvení přichycení všech detailů hran koutů ukončení zesílení náběhů  </t>
  </si>
  <si>
    <t>1297300417</t>
  </si>
  <si>
    <t>" střecha plechová krytina "     PLECHmbA</t>
  </si>
  <si>
    <t>" žlab - podélný řez B "     ZLABmbA</t>
  </si>
  <si>
    <t>998712102</t>
  </si>
  <si>
    <t>Přesun hmot tonážní tonážní pro krytiny povlakové v objektech v do 12 m</t>
  </si>
  <si>
    <t>1510481443</t>
  </si>
  <si>
    <t>713</t>
  </si>
  <si>
    <t>Izolace tepelné</t>
  </si>
  <si>
    <t>713111111</t>
  </si>
  <si>
    <t>Montáž izolace tepelné vrchem stropů volně kladenými rohožemi, pásy, dílci, deskami</t>
  </si>
  <si>
    <t>1336485923</t>
  </si>
  <si>
    <t>" izolace vedle nových žlabů "</t>
  </si>
  <si>
    <t>(1,0-0,4)*(ASFALTmbA+PLECHmbA+ZLABmbA)</t>
  </si>
  <si>
    <t>28372309.1</t>
  </si>
  <si>
    <t>deska EPS 100S  tl 100mm</t>
  </si>
  <si>
    <t>2025743721</t>
  </si>
  <si>
    <t>27,9*1,02 'Přepočtené koeficientem množství</t>
  </si>
  <si>
    <t>713131141</t>
  </si>
  <si>
    <t>Montáž izolace tepelné stěn a základů lepením celoplošně rohoží, pásů, dílců, desek</t>
  </si>
  <si>
    <t>2116287764</t>
  </si>
  <si>
    <t>" boční stěny žlabu "</t>
  </si>
  <si>
    <t>" žlab - podélný řez B "     ZLABmbA*(1,2+0,15+0,15*2)+0,5*0,42</t>
  </si>
  <si>
    <t>28372308</t>
  </si>
  <si>
    <t>deska EPS 100  tl 70mm</t>
  </si>
  <si>
    <t>-425375838</t>
  </si>
  <si>
    <t>31,56*1,02 'Přepočtené koeficientem množství</t>
  </si>
  <si>
    <t>998713102</t>
  </si>
  <si>
    <t>Přesun hmot tonážní pro izolace tepelné v objektech v do 12 m</t>
  </si>
  <si>
    <t>1491221351</t>
  </si>
  <si>
    <t>762</t>
  </si>
  <si>
    <t>Konstrukce tesařské</t>
  </si>
  <si>
    <t>762814812.1</t>
  </si>
  <si>
    <t>Demontáž záklopů stropů z desek tvrdých - vyřezání pásů ve střeše</t>
  </si>
  <si>
    <t>-1856410965</t>
  </si>
  <si>
    <t>" vyřezání stáv. skladby krytiny střechy "</t>
  </si>
  <si>
    <t>" heraklit 2x 40mm "    0,4*(ASFALTmbA+PLECHmbA)*2</t>
  </si>
  <si>
    <t>762344811.1</t>
  </si>
  <si>
    <t xml:space="preserve">Demontáž bednění střešních žlabů </t>
  </si>
  <si>
    <t>605934508</t>
  </si>
  <si>
    <t>" řez B - žlab "     ZLABmbA*1,0</t>
  </si>
  <si>
    <t>762341451.1</t>
  </si>
  <si>
    <t>Žlab z OSB desek tl.18mm š.400 v.390-1120 vč. podkladové desky š.600mm vč. kotvení chemic. kotvami, L profilů s prolisem, L-profilu bez prolisů s folií,dno- deska EPS100 tl.100mm+spádové klíny 10-200mm kotvení nrez.pásky do potěru</t>
  </si>
  <si>
    <t>-528044666</t>
  </si>
  <si>
    <t>" ve střeše s asfaltovou krytinou "</t>
  </si>
  <si>
    <t>ASFALTmbA-2,5*3</t>
  </si>
  <si>
    <t>762341452.1</t>
  </si>
  <si>
    <t>Žlab z OSB desek tl.18mm š.400 v.390-1120 vč. podkladové desky š.600mm vč. kotvení chemic. kotvami, L profilů s prolisem, L-profilu bez prolisů s folií,dno- deska PIR tl.80mm+spádové klíny 10-200mm kotvení nrez.pásky do potěru</t>
  </si>
  <si>
    <t>-1776251248</t>
  </si>
  <si>
    <t>" střecha s asfaltovou krytinou "</t>
  </si>
  <si>
    <t>" úsek u atik s min. výškou dna "</t>
  </si>
  <si>
    <t>2,5*3</t>
  </si>
  <si>
    <t>762341461.1</t>
  </si>
  <si>
    <t>Žlab z OSB desek tl.18mm š.400 v.390-1120 vč.podkladové desky š.600mm bez vnitřní OSB desky 400m vč.kotvení chemic. kotvami, L profilů s prolisem, L-profilu bez prolisů s folií,dno- deska EPS100 tl.100mm+spádové klíny 10-200mm kotvení nrez.pásky do potěru</t>
  </si>
  <si>
    <t>-313652012</t>
  </si>
  <si>
    <t>" ve střeše s plechovou krytinou "</t>
  </si>
  <si>
    <t>PLECHmbA-2,5</t>
  </si>
  <si>
    <t>ZLABmbA-2,5</t>
  </si>
  <si>
    <t>762341462.1</t>
  </si>
  <si>
    <t>Žlab z OSB desek tl.18mm š.400 v.390-1120 vč.podkladové desky š.600mm bez vnitřní OSB desky 400mm vč. kotvení chemic. kotvami, L profilů s prolisem, L-profilu bez prolisů s folií,dno- deska PIR tl.80mm+spádové klíny 10-200mm kotvení nrez.pásky do potěru</t>
  </si>
  <si>
    <t>794189926</t>
  </si>
  <si>
    <t>" střecha s plechovou krytinou "</t>
  </si>
  <si>
    <t>2,5*2</t>
  </si>
  <si>
    <t>998762102</t>
  </si>
  <si>
    <t>Přesun hmot tonážní pro kce tesařské v objektech v do 12 m</t>
  </si>
  <si>
    <t>-809852630</t>
  </si>
  <si>
    <t>764001821.1</t>
  </si>
  <si>
    <t>Vyřezání a demontáž plechové krytiny v pásu do suti</t>
  </si>
  <si>
    <t>1874280703</t>
  </si>
  <si>
    <t>" řez A - plechová střecha A1 "</t>
  </si>
  <si>
    <t>" délky "     6,5</t>
  </si>
  <si>
    <t>" plocha "     0,4*PLECHmbA</t>
  </si>
  <si>
    <t>PLECHm2A</t>
  </si>
  <si>
    <t>764004831.1</t>
  </si>
  <si>
    <t>Demontáž - vyřezání plechového žlabu střechy 320/330  do suti</t>
  </si>
  <si>
    <t>-1284870906</t>
  </si>
  <si>
    <t>" řez B - střešní žlab "     18,5</t>
  </si>
  <si>
    <t>" detail A -  žlab střešní komínek "     0,5*1</t>
  </si>
  <si>
    <t>764011615.1</t>
  </si>
  <si>
    <t>Lemování stávající plechové krytiny okolo žlabů poplastovaný plech vč. přichycení L-profily</t>
  </si>
  <si>
    <t>-796101919</t>
  </si>
  <si>
    <t>" lemování stávající plechové krytiny "</t>
  </si>
  <si>
    <t>PLECHmbA*2+0,5</t>
  </si>
  <si>
    <t>764511663.1</t>
  </si>
  <si>
    <t>Kotlík hranatý pro podokapní žlaby z Pz s povrchovou úpravou 330/120 mm</t>
  </si>
  <si>
    <t>-2126436585</t>
  </si>
  <si>
    <t>-1325702199</t>
  </si>
  <si>
    <t>5,87+4,9+1,0+5,6*3</t>
  </si>
  <si>
    <t>998764102</t>
  </si>
  <si>
    <t>Přesun hmot tonážní pro konstrukce klempířské v objektech v do 12 m</t>
  </si>
  <si>
    <t>-1318062841</t>
  </si>
  <si>
    <t>B</t>
  </si>
  <si>
    <t>PAVILON B</t>
  </si>
  <si>
    <t>1253050001</t>
  </si>
  <si>
    <t>5,35+0,5+0,5</t>
  </si>
  <si>
    <t>764518623.1</t>
  </si>
  <si>
    <t>Příplatek za úpravu stávajícího svodu - napojení ukončení demontáž a zaslepení</t>
  </si>
  <si>
    <t>1021461117</t>
  </si>
  <si>
    <t>-1056724359</t>
  </si>
  <si>
    <t>C</t>
  </si>
  <si>
    <t>PAVILON C</t>
  </si>
  <si>
    <t>-1876995678</t>
  </si>
  <si>
    <t>" vnitřní stěna atiky "     1,0*1,2*3</t>
  </si>
  <si>
    <t>1817020086</t>
  </si>
  <si>
    <t>941111122</t>
  </si>
  <si>
    <t>Montáž lešení řadového trubkového lehkého s podlahami zatížení do 200 kg/m2 š do 1,2 m v do 25 m</t>
  </si>
  <si>
    <t>1856646935</t>
  </si>
  <si>
    <t>4,0*11,5*3</t>
  </si>
  <si>
    <t>941111222</t>
  </si>
  <si>
    <t>Příplatek k lešení řadovému trubkovému lehkému s podlahami š 1,2 m v 25 m za první a ZKD den použití</t>
  </si>
  <si>
    <t>974421859</t>
  </si>
  <si>
    <t>138*3 'Přepočtené koeficientem množství</t>
  </si>
  <si>
    <t>941111822</t>
  </si>
  <si>
    <t>Demontáž lešení řadového trubkového lehkého s podlahami zatížení do 200 kg/m2 š do 1,2 m v do 25 m</t>
  </si>
  <si>
    <t>-1713427883</t>
  </si>
  <si>
    <t>977343351</t>
  </si>
  <si>
    <t>ASFALTmbC*2,0</t>
  </si>
  <si>
    <t>-280517378</t>
  </si>
  <si>
    <t>" viz. řez A, detail B "     3</t>
  </si>
  <si>
    <t>953736031.1</t>
  </si>
  <si>
    <t>Sanační komínek d 116-129 - osazení do stávající vpusti vč. manžety vč. napojení na střešní izolaci</t>
  </si>
  <si>
    <t>-549838348</t>
  </si>
  <si>
    <t>" viz. řez A adetail A "     3</t>
  </si>
  <si>
    <t>971042431</t>
  </si>
  <si>
    <t>Vybourání otvorů v betonových příčkách a zdech pl do 0,25 m2 tl do 150 mm</t>
  </si>
  <si>
    <t>-1671476871</t>
  </si>
  <si>
    <t>" část ŽB příčky žlabu "     3</t>
  </si>
  <si>
    <t>9779001.3</t>
  </si>
  <si>
    <t>Zajištění střechy pavilonu C proti zatečení</t>
  </si>
  <si>
    <t>-2055069051</t>
  </si>
  <si>
    <t>-190377993</t>
  </si>
  <si>
    <t>1538447621</t>
  </si>
  <si>
    <t>-127255723</t>
  </si>
  <si>
    <t>0,971*5 'Přepočtené koeficientem množství</t>
  </si>
  <si>
    <t>-157751633</t>
  </si>
  <si>
    <t>-1605867066</t>
  </si>
  <si>
    <t>1108246309</t>
  </si>
  <si>
    <t>" řez A - asfaltová střecha C "</t>
  </si>
  <si>
    <t>" délky vč. vpusť - komínek "     3,2*3</t>
  </si>
  <si>
    <t>" plocha "     0,58*ASFALTmbC</t>
  </si>
  <si>
    <t>ASFALTm2C</t>
  </si>
  <si>
    <t>-399430395</t>
  </si>
  <si>
    <t>" C "     ASFALTmbC*0,68</t>
  </si>
  <si>
    <t>1178144723</t>
  </si>
  <si>
    <t>6,528*0,0003 'Přepočtené koeficientem množství</t>
  </si>
  <si>
    <t>-752141308</t>
  </si>
  <si>
    <t>1212599473</t>
  </si>
  <si>
    <t>6,528*1,15 'Přepočtené koeficientem množství</t>
  </si>
  <si>
    <t>712811301.1</t>
  </si>
  <si>
    <t xml:space="preserve">Izolace střešního žlabu š.500mm, stěny 800-150, přesah střechy 200mm na obě strany, penetrační nátěr 2x asfalt modif. pás. vč všech detailů hran koutů ukončení zesílení náběhů  </t>
  </si>
  <si>
    <t>-1608937501</t>
  </si>
  <si>
    <t>" střecha asfaltová krytina - C "     ASFALTmbC</t>
  </si>
  <si>
    <t>-465542026</t>
  </si>
  <si>
    <t>713110853.1</t>
  </si>
  <si>
    <t>Odstranění tepelné izolace stropů souvrství tl. 150mm vč. hydroizolace</t>
  </si>
  <si>
    <t>-2064848771</t>
  </si>
  <si>
    <t>0,68*ASFALTmbC</t>
  </si>
  <si>
    <t>713131141.1</t>
  </si>
  <si>
    <t>Montáž izolace tepelné stěn lepením celoplošně na OSB desky před montáží desek OSB</t>
  </si>
  <si>
    <t>878576071</t>
  </si>
  <si>
    <t>ASFALTmbC*(1,0+0,35)/2*2+0,68*0,35</t>
  </si>
  <si>
    <t>1145877674</t>
  </si>
  <si>
    <t>13,198*1,02 'Přepočtené koeficientem množství</t>
  </si>
  <si>
    <t>-661809819</t>
  </si>
  <si>
    <t>1544766572</t>
  </si>
  <si>
    <t>" OSB deska tl. 15mm "    0,68*ASFALTmbC</t>
  </si>
  <si>
    <t>762343451.1</t>
  </si>
  <si>
    <t>Žlab z OSB desek tl.18mm š.500 v.280-950 vč. podkladové desky š.680mm vč. kotvení chemic. kotvami, L profilů s prolisem, L-profilu bez prolisů s folií,dno- deska EPS100 tl.100mm+spádové klíny 10-200mm kotvení nrez.pásky do potěru</t>
  </si>
  <si>
    <t>1274470611</t>
  </si>
  <si>
    <t>ASFALTmbC*0,5</t>
  </si>
  <si>
    <t>762343452.1</t>
  </si>
  <si>
    <t>Žlab z OSB desek tl.18mm š.500 v.280-950 vč. podkladové desky š.600mm vč. kotvení chemic. kotvami, L profilů s prolisem, L-profilu bez prolisů s folií,dno- deska PIR tl.80mm+spádové klíny 10-200mm kotvení nrez.pásky do potěru</t>
  </si>
  <si>
    <t>-1389362354</t>
  </si>
  <si>
    <t>-1573332672</t>
  </si>
  <si>
    <t>1085840758</t>
  </si>
  <si>
    <t>1871303172</t>
  </si>
  <si>
    <t>12*3</t>
  </si>
  <si>
    <t>1842215352</t>
  </si>
  <si>
    <t>PAVILON D</t>
  </si>
  <si>
    <t>1116816959</t>
  </si>
  <si>
    <t>" vnitřní stěna atiky "     1,0*1,2*2</t>
  </si>
  <si>
    <t>-1806076865</t>
  </si>
  <si>
    <t>-2102920682</t>
  </si>
  <si>
    <t>4,0*11,5*2</t>
  </si>
  <si>
    <t>1158534285</t>
  </si>
  <si>
    <t>92*3 'Přepočtené koeficientem množství</t>
  </si>
  <si>
    <t>1136774725</t>
  </si>
  <si>
    <t>-1988921947</t>
  </si>
  <si>
    <t>ASFALTmbD*2,0</t>
  </si>
  <si>
    <t>1620978375</t>
  </si>
  <si>
    <t>" viz. řez A, detail B "     2</t>
  </si>
  <si>
    <t>953736041.1</t>
  </si>
  <si>
    <t>Sanační komínek d 99-106 - osazení do stávající vpusti vč. manžety vč. napojení na střešní izolaci</t>
  </si>
  <si>
    <t>-941996918</t>
  </si>
  <si>
    <t>" viz. řez A adetail A "     2</t>
  </si>
  <si>
    <t>-18657141</t>
  </si>
  <si>
    <t>" část ŽB příčky žlabu "     2</t>
  </si>
  <si>
    <t>9779001.4</t>
  </si>
  <si>
    <t>Zajištění střechy pavilonu D proti zatečení</t>
  </si>
  <si>
    <t>768523427</t>
  </si>
  <si>
    <t>-242290033</t>
  </si>
  <si>
    <t>1116773504</t>
  </si>
  <si>
    <t>-1223605479</t>
  </si>
  <si>
    <t>0,912*5 'Přepočtené koeficientem množství</t>
  </si>
  <si>
    <t>2135384900</t>
  </si>
  <si>
    <t>-1148391577</t>
  </si>
  <si>
    <t>-584927847</t>
  </si>
  <si>
    <t>" řez A - asfaltová střecha D "</t>
  </si>
  <si>
    <t>" délka vč. vpusť/komínek "     (7,51+0,5/2)*2</t>
  </si>
  <si>
    <t>" plocha "     0,58*ASFALTmbD</t>
  </si>
  <si>
    <t>-1223060708</t>
  </si>
  <si>
    <t>" D "     ASFALTmbD*0,68</t>
  </si>
  <si>
    <t>752674828</t>
  </si>
  <si>
    <t>10,554*0,0003 'Přepočtené koeficientem množství</t>
  </si>
  <si>
    <t>377865378</t>
  </si>
  <si>
    <t>-1541823832</t>
  </si>
  <si>
    <t>10,554*1,15 'Přepočtené koeficientem množství</t>
  </si>
  <si>
    <t>-1855862316</t>
  </si>
  <si>
    <t>" střecha asfaltová krytina - D "     ASFALTmbD</t>
  </si>
  <si>
    <t>883129649</t>
  </si>
  <si>
    <t>-612092213</t>
  </si>
  <si>
    <t>0,68*ASFALTmbD</t>
  </si>
  <si>
    <t>1013200723</t>
  </si>
  <si>
    <t>ASFALTmbD*(1,0+0,35)/2*2+0,68*0,35*2</t>
  </si>
  <si>
    <t>-1636860305</t>
  </si>
  <si>
    <t>21,428*1,02 'Přepočtené koeficientem množství</t>
  </si>
  <si>
    <t>332775707</t>
  </si>
  <si>
    <t>48150703</t>
  </si>
  <si>
    <t>" OSB deska tl. 15mm "    ASFALTm2D</t>
  </si>
  <si>
    <t>697889617</t>
  </si>
  <si>
    <t>ASFALTmbD-2,5*2</t>
  </si>
  <si>
    <t>-113611226</t>
  </si>
  <si>
    <t>1178822412</t>
  </si>
  <si>
    <t>1339204258</t>
  </si>
  <si>
    <t>1693964288</t>
  </si>
  <si>
    <t>12*2</t>
  </si>
  <si>
    <t>-1491742832</t>
  </si>
  <si>
    <t>E</t>
  </si>
  <si>
    <t>PAVILON E</t>
  </si>
  <si>
    <t>811642531</t>
  </si>
  <si>
    <t>2041214956</t>
  </si>
  <si>
    <t>122</t>
  </si>
  <si>
    <t>607887343</t>
  </si>
  <si>
    <t>123</t>
  </si>
  <si>
    <t>2043933640</t>
  </si>
  <si>
    <t>124</t>
  </si>
  <si>
    <t>717150271</t>
  </si>
  <si>
    <t>125</t>
  </si>
  <si>
    <t>1425501551</t>
  </si>
  <si>
    <t>ASFALTmbE*2,0</t>
  </si>
  <si>
    <t>126</t>
  </si>
  <si>
    <t>136161951</t>
  </si>
  <si>
    <t>127</t>
  </si>
  <si>
    <t>1846485015</t>
  </si>
  <si>
    <t>238644543</t>
  </si>
  <si>
    <t>129</t>
  </si>
  <si>
    <t>9779001.5</t>
  </si>
  <si>
    <t>Zajištění střechy pavilonu E proti zatečení</t>
  </si>
  <si>
    <t>1883388799</t>
  </si>
  <si>
    <t>130</t>
  </si>
  <si>
    <t>-1156048775</t>
  </si>
  <si>
    <t>131</t>
  </si>
  <si>
    <t>1589759216</t>
  </si>
  <si>
    <t>132</t>
  </si>
  <si>
    <t>203057712</t>
  </si>
  <si>
    <t>0,899*5 'Přepočtené koeficientem množství</t>
  </si>
  <si>
    <t>133</t>
  </si>
  <si>
    <t>1189013326</t>
  </si>
  <si>
    <t>134</t>
  </si>
  <si>
    <t>-1005331390</t>
  </si>
  <si>
    <t>135</t>
  </si>
  <si>
    <t>-1043294567</t>
  </si>
  <si>
    <t>" řez A - asfaltová střecha E "</t>
  </si>
  <si>
    <t>" délka vč. vpusť/komínek "     (7,3+0,5/2)*2</t>
  </si>
  <si>
    <t>" plocha "     0,58*ASFALTmbE</t>
  </si>
  <si>
    <t>136</t>
  </si>
  <si>
    <t>-560626364</t>
  </si>
  <si>
    <t>" E "     ASFALTmbE*0,68</t>
  </si>
  <si>
    <t>137</t>
  </si>
  <si>
    <t>-819914511</t>
  </si>
  <si>
    <t>10,268*0,0003 'Přepočtené koeficientem množství</t>
  </si>
  <si>
    <t>138</t>
  </si>
  <si>
    <t>482760369</t>
  </si>
  <si>
    <t>139</t>
  </si>
  <si>
    <t>759244710</t>
  </si>
  <si>
    <t>10,268*1,15 'Přepočtené koeficientem množství</t>
  </si>
  <si>
    <t>140</t>
  </si>
  <si>
    <t>96169810</t>
  </si>
  <si>
    <t>" střecha asfaltová krytina - E "     ASFALTmbE</t>
  </si>
  <si>
    <t>141</t>
  </si>
  <si>
    <t>-1490817142</t>
  </si>
  <si>
    <t>142</t>
  </si>
  <si>
    <t>1202443105</t>
  </si>
  <si>
    <t>0,68*ASFALTmbE</t>
  </si>
  <si>
    <t>143</t>
  </si>
  <si>
    <t>574322588</t>
  </si>
  <si>
    <t>ASFALTmbE*(1,0+0,35)/2*2+0,68*0,35*2</t>
  </si>
  <si>
    <t>144</t>
  </si>
  <si>
    <t>577185070</t>
  </si>
  <si>
    <t>20,861*1,02 'Přepočtené koeficientem množství</t>
  </si>
  <si>
    <t>145</t>
  </si>
  <si>
    <t>297328816</t>
  </si>
  <si>
    <t>146</t>
  </si>
  <si>
    <t>2128307409</t>
  </si>
  <si>
    <t>" OSB deska tl. 15mm "    ASFALTm2E</t>
  </si>
  <si>
    <t>147</t>
  </si>
  <si>
    <t>1374487058</t>
  </si>
  <si>
    <t>ASFALTmbE-2,5*2</t>
  </si>
  <si>
    <t>148</t>
  </si>
  <si>
    <t>-1181779861</t>
  </si>
  <si>
    <t>149</t>
  </si>
  <si>
    <t>877416265</t>
  </si>
  <si>
    <t>150</t>
  </si>
  <si>
    <t>-1584014502</t>
  </si>
  <si>
    <t>151</t>
  </si>
  <si>
    <t>-1500862682</t>
  </si>
  <si>
    <t>152</t>
  </si>
  <si>
    <t>-1659541354</t>
  </si>
  <si>
    <t>F</t>
  </si>
  <si>
    <t>PAVILON F</t>
  </si>
  <si>
    <t>153</t>
  </si>
  <si>
    <t>1664491632</t>
  </si>
  <si>
    <t>" vnitřní stěna atiky "     1,0*1,2*5</t>
  </si>
  <si>
    <t>154</t>
  </si>
  <si>
    <t>1449758027</t>
  </si>
  <si>
    <t>155</t>
  </si>
  <si>
    <t>574802002</t>
  </si>
  <si>
    <t>4,0*6*7,0</t>
  </si>
  <si>
    <t>156</t>
  </si>
  <si>
    <t>634511150</t>
  </si>
  <si>
    <t>168*3 'Přepočtené koeficientem množství</t>
  </si>
  <si>
    <t>157</t>
  </si>
  <si>
    <t>-197639774</t>
  </si>
  <si>
    <t>158</t>
  </si>
  <si>
    <t>-1783361466</t>
  </si>
  <si>
    <t>ASFALTmbF*2,0</t>
  </si>
  <si>
    <t>159</t>
  </si>
  <si>
    <t>1324956754</t>
  </si>
  <si>
    <t>160</t>
  </si>
  <si>
    <t>953735441.1</t>
  </si>
  <si>
    <t>Přepojení střešní vpusti DN125 - demontáž stáv.vpusti osazení nové vč. střešního koše nové PP potrubí DN125 vč. tepelné izolace  dl. do 2m parotěsná manžeta utěsnění prostupu skrz strop izolace vpusti proti ovdě ve střešní krytině vč. všech detailů</t>
  </si>
  <si>
    <t>786116341</t>
  </si>
  <si>
    <t>161</t>
  </si>
  <si>
    <t>953735461.1</t>
  </si>
  <si>
    <t>Prostup potrubí DN125 přes stěnu vč. vybourání prostup stěnou atiky a KZS tl.450mm otvor jádrovým vrtáním d-160 tepelná izolace utěsnění PUR-pěnou, akrylát. tmel. manžeta vč. zapravení KZS a fasádní omítky</t>
  </si>
  <si>
    <t>-989354531</t>
  </si>
  <si>
    <t>162</t>
  </si>
  <si>
    <t>-1492602217</t>
  </si>
  <si>
    <t>163</t>
  </si>
  <si>
    <t>1846390858</t>
  </si>
  <si>
    <t>" část ŽB příčky žlabu "     5</t>
  </si>
  <si>
    <t>164</t>
  </si>
  <si>
    <t>9779001.6</t>
  </si>
  <si>
    <t>Zajištění střechy pavilonu F proti zatečení</t>
  </si>
  <si>
    <t>407303881</t>
  </si>
  <si>
    <t>165</t>
  </si>
  <si>
    <t>-398248942</t>
  </si>
  <si>
    <t>166</t>
  </si>
  <si>
    <t>-311327362</t>
  </si>
  <si>
    <t>167</t>
  </si>
  <si>
    <t>1903918525</t>
  </si>
  <si>
    <t>1,924*5 'Přepočtené koeficientem množství</t>
  </si>
  <si>
    <t>168</t>
  </si>
  <si>
    <t>-758933193</t>
  </si>
  <si>
    <t>169</t>
  </si>
  <si>
    <t>-483833073</t>
  </si>
  <si>
    <t>170</t>
  </si>
  <si>
    <t>1088009340</t>
  </si>
  <si>
    <t>" asfaltová střecha E "</t>
  </si>
  <si>
    <t>" délka vč. vpusť/komínek "     (6,3-0,45+0,5/2)*4</t>
  </si>
  <si>
    <t>" délka vč. vpusť/komínek "     (1,0-0,45+0,5/2)*1</t>
  </si>
  <si>
    <t>" plocha "     0,58*ASFALTmbF</t>
  </si>
  <si>
    <t>171</t>
  </si>
  <si>
    <t>-1279840882</t>
  </si>
  <si>
    <t>ASFALTmbF*0,68</t>
  </si>
  <si>
    <t>172</t>
  </si>
  <si>
    <t>-1669645932</t>
  </si>
  <si>
    <t>17,136*0,0003 'Přepočtené koeficientem množství</t>
  </si>
  <si>
    <t>173</t>
  </si>
  <si>
    <t>-509625850</t>
  </si>
  <si>
    <t>174</t>
  </si>
  <si>
    <t>-353363222</t>
  </si>
  <si>
    <t>17,136*1,15 'Přepočtené koeficientem množství</t>
  </si>
  <si>
    <t>175</t>
  </si>
  <si>
    <t>1080749340</t>
  </si>
  <si>
    <t>" střecha asfaltová krytina "     ASFALTmbF</t>
  </si>
  <si>
    <t>176</t>
  </si>
  <si>
    <t>590845683</t>
  </si>
  <si>
    <t>177</t>
  </si>
  <si>
    <t>-1751359626</t>
  </si>
  <si>
    <t>0,68*ASFALTmbF</t>
  </si>
  <si>
    <t>178</t>
  </si>
  <si>
    <t>1190157631</t>
  </si>
  <si>
    <t>ASFALTmbF*(1,0+0,35)/2*2+0,68*0,35*2</t>
  </si>
  <si>
    <t>179</t>
  </si>
  <si>
    <t>32033751</t>
  </si>
  <si>
    <t>34,496*1,02 'Přepočtené koeficientem množství</t>
  </si>
  <si>
    <t>180</t>
  </si>
  <si>
    <t>-1914059319</t>
  </si>
  <si>
    <t>181</t>
  </si>
  <si>
    <t>1697936769</t>
  </si>
  <si>
    <t>" OSB deska tl. 15mm "    ASFALTm2F</t>
  </si>
  <si>
    <t>182</t>
  </si>
  <si>
    <t>-496381780</t>
  </si>
  <si>
    <t>ASFALTmbF-2,5*4</t>
  </si>
  <si>
    <t>183</t>
  </si>
  <si>
    <t>-992246601</t>
  </si>
  <si>
    <t>2,5*4</t>
  </si>
  <si>
    <t>184</t>
  </si>
  <si>
    <t>985529462</t>
  </si>
  <si>
    <t>185</t>
  </si>
  <si>
    <t>653798863</t>
  </si>
  <si>
    <t>186</t>
  </si>
  <si>
    <t>-2054404932</t>
  </si>
  <si>
    <t>7,5*5+3,35+7,3</t>
  </si>
  <si>
    <t>187</t>
  </si>
  <si>
    <t>1776796659</t>
  </si>
  <si>
    <t>250</t>
  </si>
  <si>
    <t>DLAZBA</t>
  </si>
  <si>
    <t>4,676</t>
  </si>
  <si>
    <t>514,709</t>
  </si>
  <si>
    <t>55,481</t>
  </si>
  <si>
    <t>25,262</t>
  </si>
  <si>
    <t>SO 05 - PROPUSTNÁ ZPEVNĚNÁ PLOCHA V ATRIU</t>
  </si>
  <si>
    <t>95,095</t>
  </si>
  <si>
    <t>ROŠTdlažba</t>
  </si>
  <si>
    <t>ROŠTtrava</t>
  </si>
  <si>
    <t>VIZOL</t>
  </si>
  <si>
    <t>4,342</t>
  </si>
  <si>
    <t>62,141</t>
  </si>
  <si>
    <t>120,357</t>
  </si>
  <si>
    <t>ZASYPu</t>
  </si>
  <si>
    <t>6,66</t>
  </si>
  <si>
    <t>ZPplocha</t>
  </si>
  <si>
    <t>232</t>
  </si>
  <si>
    <t>113202111</t>
  </si>
  <si>
    <t>Vytrhání obrub krajníků obrubníků stojatých</t>
  </si>
  <si>
    <t>75,0</t>
  </si>
  <si>
    <t>997221561</t>
  </si>
  <si>
    <t>Vodorovná doprava suti z kusových materiálů do 1 km</t>
  </si>
  <si>
    <t>1543677778</t>
  </si>
  <si>
    <t>997221569</t>
  </si>
  <si>
    <t>Příplatek ZKD 1 km u vodorovné dopravy suti z kusových materiálů</t>
  </si>
  <si>
    <t>-245178117</t>
  </si>
  <si>
    <t>15,375*5 'Přepočtené koeficientem množství</t>
  </si>
  <si>
    <t>-109594898</t>
  </si>
  <si>
    <t>113107222</t>
  </si>
  <si>
    <t>Odstranění podkladu z kameniva drceného tl 200 mm strojně pl přes 200 m2</t>
  </si>
  <si>
    <t>" asf. chodník - ŠD 20cm "     BLA</t>
  </si>
  <si>
    <t>72,5*5 'Přepočtené koeficientem množství</t>
  </si>
  <si>
    <t>113107244</t>
  </si>
  <si>
    <t>Odstranění podkladu živičného tl 200 mm strojně pl přes 200 m2</t>
  </si>
  <si>
    <t>" LA 7cm + OKS 10cm = 17cm "</t>
  </si>
  <si>
    <t>250,0</t>
  </si>
  <si>
    <t>112,5*5 'Přepočtené koeficientem množství</t>
  </si>
  <si>
    <t>95035202</t>
  </si>
  <si>
    <t>" větev 2 "     2</t>
  </si>
  <si>
    <t>" větev 2 "     2*1,1</t>
  </si>
  <si>
    <t>1267570713</t>
  </si>
  <si>
    <t>KABELm*0,77*1,0</t>
  </si>
  <si>
    <t>-45650010</t>
  </si>
  <si>
    <t>" výpočet celkové plochy v atriu "</t>
  </si>
  <si>
    <t>ROŠTtrava+ROŠTdlažba</t>
  </si>
  <si>
    <t>" výkop pod zpevněnou plochou "</t>
  </si>
  <si>
    <t>ZPplocha*0,51</t>
  </si>
  <si>
    <t>" věte 2 "</t>
  </si>
  <si>
    <t>" v krčku B3 "</t>
  </si>
  <si>
    <t>1,1*(1,18+1,24)/2*(169,52-166,18)</t>
  </si>
  <si>
    <t>" atrium "</t>
  </si>
  <si>
    <t>(1,71+0,58)/2*((1,24+0,75)/2-0,51)*(216,05-169,52)</t>
  </si>
  <si>
    <t>(1,71+0,58)/2*((0,75+0,99)/2-0,51)*(216,6-216,05)</t>
  </si>
  <si>
    <t>" dvorní vpusti "</t>
  </si>
  <si>
    <t>0,8*0,1*(2,09+1,97)/2*2</t>
  </si>
  <si>
    <t>" odpočet podlaha krčku "</t>
  </si>
  <si>
    <t>-0,32*1,1*3,34</t>
  </si>
  <si>
    <t>" odpočet vybouraný asfalt. chodník "</t>
  </si>
  <si>
    <t>-ZPplocha*0,37</t>
  </si>
  <si>
    <t>" ve. 3.tř. -70% "     VYKOP1*0,7</t>
  </si>
  <si>
    <t>721928195</t>
  </si>
  <si>
    <t>-15272593</t>
  </si>
  <si>
    <t>" ve. 4.tř. -25% "     VYKOP1*0,25</t>
  </si>
  <si>
    <t>23984373</t>
  </si>
  <si>
    <t>-410852278</t>
  </si>
  <si>
    <t>" v. 5.tř. -5% "     VYKOP1*0,05</t>
  </si>
  <si>
    <t>-912607836</t>
  </si>
  <si>
    <t>" vykopaná zemina "     VYKOP1</t>
  </si>
  <si>
    <t>" zemina použitá zpět "     -ZASYPu</t>
  </si>
  <si>
    <t>" ve tř.1-4 - 95 % "     ODVOZ1*0,95</t>
  </si>
  <si>
    <t>-658061714</t>
  </si>
  <si>
    <t>" ve tř. 5 - 5% "     ODVOZ1*0,05</t>
  </si>
  <si>
    <t>1517960102</t>
  </si>
  <si>
    <t>317752116</t>
  </si>
  <si>
    <t>-329306626</t>
  </si>
  <si>
    <t>" dosyp část vybourané stáv. asfaltové plochy "</t>
  </si>
  <si>
    <t>0,37*(250,0-ZPplocha)</t>
  </si>
  <si>
    <t>-143354286</t>
  </si>
  <si>
    <t>0,1*ZPplocha</t>
  </si>
  <si>
    <t>0,1*(0,74-0,56)*2*(216,6-169,52)</t>
  </si>
  <si>
    <t>" krček "</t>
  </si>
  <si>
    <t>0,1*1,1*3,34</t>
  </si>
  <si>
    <t>0,3*ZPplocha</t>
  </si>
  <si>
    <t>" drenážní trubky "</t>
  </si>
  <si>
    <t>(1,63+0,5)/2*((1,24+0,75)/2-0,51-0,1)*(216,05-169,52)</t>
  </si>
  <si>
    <t>(1,63+0,5)/2*((0,75+0,99)/2-0,51-0,1)*(216,6-216,05)</t>
  </si>
  <si>
    <t>-PI*(0,16/2)^2*39,7</t>
  </si>
  <si>
    <t>-PI*(0,22/2)^2*(176,9-169,52)</t>
  </si>
  <si>
    <t>" šachta ŠR-6 "</t>
  </si>
  <si>
    <t>-PI*(0,65/2)^2*(1,1-0,11)</t>
  </si>
  <si>
    <t>(1,18+1,24-0,32-0,1)*1,1*3,34</t>
  </si>
  <si>
    <t>746524141</t>
  </si>
  <si>
    <t>-332995570</t>
  </si>
  <si>
    <t>351278392</t>
  </si>
  <si>
    <t>" přesun hmot "     ZASYP2</t>
  </si>
  <si>
    <t>-10062532</t>
  </si>
  <si>
    <t>-1200620506</t>
  </si>
  <si>
    <t>(0,74-0,56)*2*(216,6-169,52)</t>
  </si>
  <si>
    <t>1001.3</t>
  </si>
  <si>
    <t>-483514487</t>
  </si>
  <si>
    <t>1871368680</t>
  </si>
  <si>
    <t>" vodorovna a šikmá "</t>
  </si>
  <si>
    <t>ZPplocha*2</t>
  </si>
  <si>
    <t>" svislá "</t>
  </si>
  <si>
    <t>0,3*112,0+0,1*0,8*2</t>
  </si>
  <si>
    <t>-356046771</t>
  </si>
  <si>
    <t>212792312.1</t>
  </si>
  <si>
    <t>Odvodnění - drenážní plastové potrubí HDPE DN 160</t>
  </si>
  <si>
    <t>1010808784</t>
  </si>
  <si>
    <t>" drenážní trubka "     39,7</t>
  </si>
  <si>
    <t>DRENAZ160</t>
  </si>
  <si>
    <t>212972113</t>
  </si>
  <si>
    <t>Opláštění drenážních trub filtrační textilií DN 160</t>
  </si>
  <si>
    <t>-14503869</t>
  </si>
  <si>
    <t>34513271.1</t>
  </si>
  <si>
    <t>koleno drenážního systému 30°-45° DN 150</t>
  </si>
  <si>
    <t>171642420</t>
  </si>
  <si>
    <t>34513291.1</t>
  </si>
  <si>
    <t>tvarovka T-kus drenážního systému DN 150</t>
  </si>
  <si>
    <t>-690696510</t>
  </si>
  <si>
    <t>593532112.1</t>
  </si>
  <si>
    <t>Plastové rošty 800/600/60 se zámkem se zatravněním - podklad 50mm(ŠD f2-5,ornice,zeolit,kompost), , výplň-60mm (kf=1*10(-4)m/s)  (ornice, písek, zeolit kompost) osetí zalití, údržba zatravnění</t>
  </si>
  <si>
    <t>531879509</t>
  </si>
  <si>
    <t>" propustná zpevněná plocha zatravněná "     147,0</t>
  </si>
  <si>
    <t>593532151.1</t>
  </si>
  <si>
    <t>Plastové rošty 800/600/60 s betonovou dlažbou - podklad 50mm(ŠD f2-5,ornice,zeolit,kompost), výplň dlažba betn. kostka 74/74/48, podkladní síťovina , štěrkodrť f2-5mm</t>
  </si>
  <si>
    <t>1630196940</t>
  </si>
  <si>
    <t>" propustná zpevněná plocha beton. dlažba "     85</t>
  </si>
  <si>
    <t>-102035687</t>
  </si>
  <si>
    <t>59217018</t>
  </si>
  <si>
    <t>obrubník betonový chodníkový 100x8x20 cm</t>
  </si>
  <si>
    <t>-2015844683</t>
  </si>
  <si>
    <t>95*1,01 'Přepočtené koeficientem množství</t>
  </si>
  <si>
    <t>631311123</t>
  </si>
  <si>
    <t>Mazanina tl do 120 mm z betonu prostého bez zvýšených nároků na prostředí tř. C 12/15</t>
  </si>
  <si>
    <t>58581947</t>
  </si>
  <si>
    <t>" podkladní mazanina - krček "</t>
  </si>
  <si>
    <t>0,1*1,2*3,34</t>
  </si>
  <si>
    <t>631311124</t>
  </si>
  <si>
    <t>Mazanina tl do 120 mm z betonu prostého bez zvýšených nároků na prostředí tř. C 16/20</t>
  </si>
  <si>
    <t>-1654029478</t>
  </si>
  <si>
    <t>" podlaha mazanina - krček "</t>
  </si>
  <si>
    <t>0,1*1,3*3,34</t>
  </si>
  <si>
    <t>-160632071</t>
  </si>
  <si>
    <t>" větev 2 "     7,4+3,34</t>
  </si>
  <si>
    <t>28617020.1</t>
  </si>
  <si>
    <t>trubka kanalizační PP plnostěnná DN 200 SN 10</t>
  </si>
  <si>
    <t>49757615</t>
  </si>
  <si>
    <t>10,74*1,015 'Přepočtené koeficientem množství</t>
  </si>
  <si>
    <t>877350320</t>
  </si>
  <si>
    <t>Montáž odboček na kanalizačním potrubí z PP trub hladkých plnostěnných DN 200</t>
  </si>
  <si>
    <t>-1530107403</t>
  </si>
  <si>
    <t>" dvorní vpusť "     1</t>
  </si>
  <si>
    <t>28617206.1</t>
  </si>
  <si>
    <t>odbočka kanalizační PP  90° DN 200/DN100</t>
  </si>
  <si>
    <t>1799300211</t>
  </si>
  <si>
    <t>965042131</t>
  </si>
  <si>
    <t>Bourání podkladů pod dlažby nebo mazanin betonových nebo z litého asfaltu tl do 100 mm pl do 4 m2</t>
  </si>
  <si>
    <t>885419267</t>
  </si>
  <si>
    <t xml:space="preserve">" krček "   </t>
  </si>
  <si>
    <t>965082923</t>
  </si>
  <si>
    <t>Odstranění násypů pod podlahami tl do 100 mm pl přes 2 m2</t>
  </si>
  <si>
    <t>1275928735</t>
  </si>
  <si>
    <t>966071020.1</t>
  </si>
  <si>
    <t>Demontáž uliční vpusti vč. litin. mříží a zaslepení odtioku</t>
  </si>
  <si>
    <t>1431501839</t>
  </si>
  <si>
    <t>997013211</t>
  </si>
  <si>
    <t>Vnitrostaveništní doprava suti a vybouraných hmot pro budovy v do 6 m ručně</t>
  </si>
  <si>
    <t>997013219</t>
  </si>
  <si>
    <t>Příplatek k vnitrostaveništní dopravě suti a vybouraných hmot za zvětšenou dopravu suti ZKD 10 m</t>
  </si>
  <si>
    <t>1044751971</t>
  </si>
  <si>
    <t>2,79*4 'Přepočtené koeficientem množství</t>
  </si>
  <si>
    <t>2,79*5 'Přepočtené koeficientem množství</t>
  </si>
  <si>
    <t>-1537906200</t>
  </si>
  <si>
    <t>711111001</t>
  </si>
  <si>
    <t>Provedení izolace proti zemní vlhkosti vodorovné za studena nátěrem penetračním</t>
  </si>
  <si>
    <t>-1941951996</t>
  </si>
  <si>
    <t>1,3*3,34</t>
  </si>
  <si>
    <t>1756993090</t>
  </si>
  <si>
    <t>4,342*0,0003 'Přepočtené koeficientem množství</t>
  </si>
  <si>
    <t>711141559</t>
  </si>
  <si>
    <t>Provedení izolace proti zemní vlhkosti pásy přitavením vodorovné NAIP</t>
  </si>
  <si>
    <t>362188053</t>
  </si>
  <si>
    <t>62852015</t>
  </si>
  <si>
    <t>pásy s modifikovaným asfaltem vložka skelná tkanina</t>
  </si>
  <si>
    <t>-1314446621</t>
  </si>
  <si>
    <t>711745567.1</t>
  </si>
  <si>
    <t xml:space="preserve">Izolace proti vodě provedení detailů - spojů vč. vyvedení - nová/stávající izolace proti vodě v podlaze </t>
  </si>
  <si>
    <t>1864257421</t>
  </si>
  <si>
    <t>2*(1,3+3,34)</t>
  </si>
  <si>
    <t>193976361</t>
  </si>
  <si>
    <t>771553810</t>
  </si>
  <si>
    <t>Demontáž podlah z dlaždic teracových hutných lepených</t>
  </si>
  <si>
    <t>-1283372068</t>
  </si>
  <si>
    <t>" krček "    1,4*3,34</t>
  </si>
  <si>
    <t>771554116</t>
  </si>
  <si>
    <t>Montáž podlah z dlaždic teracových lepených flexibilním lepidlem do 25 ks/m2</t>
  </si>
  <si>
    <t>1975241323</t>
  </si>
  <si>
    <t>59247475.1</t>
  </si>
  <si>
    <t>dlaždice teracová - stejná jak dlažba původní</t>
  </si>
  <si>
    <t>1664972256</t>
  </si>
  <si>
    <t>4,676*1,2 'Přepočtené koeficientem množství</t>
  </si>
  <si>
    <t>771559191</t>
  </si>
  <si>
    <t>Příplatek k montáži podlah z dlaždic teracových za plochu do 5 m2</t>
  </si>
  <si>
    <t>1960606821</t>
  </si>
  <si>
    <t>771591111</t>
  </si>
  <si>
    <t>Podlahy penetrace podkladu</t>
  </si>
  <si>
    <t>1008351489</t>
  </si>
  <si>
    <t>-110073631</t>
  </si>
  <si>
    <t>-1691835565</t>
  </si>
  <si>
    <t>430316269</t>
  </si>
  <si>
    <t>SO 06 - ELEKTROINSTALACE</t>
  </si>
  <si>
    <t>90 - Přípočty</t>
  </si>
  <si>
    <t>M21 - Elektromontáže</t>
  </si>
  <si>
    <t>M46 - Zemní práce při montážích</t>
  </si>
  <si>
    <t>VN - Vedlejší náklady</t>
  </si>
  <si>
    <t>Přípočty</t>
  </si>
  <si>
    <t>900      RT4</t>
  </si>
  <si>
    <t>HZS - odborné prohlídky a zkoušky, Práce v tarifní třídě 7</t>
  </si>
  <si>
    <t>h</t>
  </si>
  <si>
    <t>RTS</t>
  </si>
  <si>
    <t>900      RT4.1</t>
  </si>
  <si>
    <t>HZS - dokumentace skutečného stavu, Práce v tarifní třídě 7</t>
  </si>
  <si>
    <t>905      R01</t>
  </si>
  <si>
    <t>Hzs-revize provoz.souboru a st.obj., Revize</t>
  </si>
  <si>
    <t>900      RT2</t>
  </si>
  <si>
    <t>HZS - práce ostatní nezahrnuté rozpočtem, Práce v tarifní třídě 5</t>
  </si>
  <si>
    <t>M21</t>
  </si>
  <si>
    <t>Elektromontáže</t>
  </si>
  <si>
    <t>220061164R00</t>
  </si>
  <si>
    <t>Položení trubky HDPE do výkopu</t>
  </si>
  <si>
    <t>3457114700R</t>
  </si>
  <si>
    <t>Trubka kabelová chránička KOPOFLEX KF 09040</t>
  </si>
  <si>
    <t>256</t>
  </si>
  <si>
    <t>210810007R00</t>
  </si>
  <si>
    <t>Kabel CYKY-m 750 V 3 x 4 mm2 volně uložený</t>
  </si>
  <si>
    <t>210810006R00</t>
  </si>
  <si>
    <t>Kabel CYKY-m 750 V 3 x 2,5 mm2 volně uložený</t>
  </si>
  <si>
    <t>210100002R00</t>
  </si>
  <si>
    <t>Ukončení vodičů v rozvaděči + zapojení do 6 mm2</t>
  </si>
  <si>
    <t>210100003R00</t>
  </si>
  <si>
    <t>Ukončení vodičů v rozvaděči + zapojení do 16 mm2</t>
  </si>
  <si>
    <t>210220001RT1</t>
  </si>
  <si>
    <t>Vedení uzemňovací na povrchu FeZn do 120 mm2, včetně pásku FeZn 30 x 4 mm</t>
  </si>
  <si>
    <t>210220002RT2</t>
  </si>
  <si>
    <t>Vedení uzemňovací na povrchu FeZn D 10 mm, včetně drátu FeZn 10 mm</t>
  </si>
  <si>
    <t>210220302RT1</t>
  </si>
  <si>
    <t>Svorka hromosvodová nad 2 šrouby /ST, SJ, SR, atd/, včetně dodávky svorky SR 2b Fe pro pásek 30x4 mm</t>
  </si>
  <si>
    <t>210220010R00</t>
  </si>
  <si>
    <t>Nátěr zemnícího pásku do 120 mm2</t>
  </si>
  <si>
    <t>24623510R</t>
  </si>
  <si>
    <t>Barva chlorkaučuk podklad bílá H 2003/1000 Trexon</t>
  </si>
  <si>
    <t>460490012R00</t>
  </si>
  <si>
    <t>Fólie výstražná z PVC, šířka 33 cm</t>
  </si>
  <si>
    <t>673909992037R</t>
  </si>
  <si>
    <t>Fólie výstražná šířka 50 cm - síťovina</t>
  </si>
  <si>
    <t>210010351RT1</t>
  </si>
  <si>
    <t>Rozvodka krabicová z lis. izol. 6455-11 do 4 mm2, včetně dodávky krabice 6455-11</t>
  </si>
  <si>
    <t>210110023RJS</t>
  </si>
  <si>
    <t>Spínač nástěnný otočný - řaz. 1-0, venkovní, včetně dodávky spínače - typ dle výběru dodavatele</t>
  </si>
  <si>
    <t>210191035RJS</t>
  </si>
  <si>
    <t>Montáž produodvého chrániče s jističem, včetně úprav v R1 a spojovacího materiálu</t>
  </si>
  <si>
    <t>358220010JS</t>
  </si>
  <si>
    <t>OLI-16B-1N-030AC, Jistič s chráničem 1f - 300mA/16A, char.B</t>
  </si>
  <si>
    <t>210010022R00</t>
  </si>
  <si>
    <t>Trubka tuhá z PVC uložená pevně, 23 mm</t>
  </si>
  <si>
    <t>34571092RJS</t>
  </si>
  <si>
    <t>Trubka elektroinstalační tuhá z PVC 1525, včetně příchytek a koncovek</t>
  </si>
  <si>
    <t>210100351RJS</t>
  </si>
  <si>
    <t>Ucpávka pro kabely do 4 žil, VT průchod přes stěnu včetně materiálu</t>
  </si>
  <si>
    <t>M46</t>
  </si>
  <si>
    <t>Zemní práce při montážích</t>
  </si>
  <si>
    <t>460010023R00</t>
  </si>
  <si>
    <t>Vytýčení kabelové trasy ve volném terénu</t>
  </si>
  <si>
    <t>km</t>
  </si>
  <si>
    <t>460921102R00</t>
  </si>
  <si>
    <t>Zaměření a zobrazení kabel. trasy na pevný bod</t>
  </si>
  <si>
    <t>460110001R00</t>
  </si>
  <si>
    <t>Sonda pro vyhledání kabelů - výkop</t>
  </si>
  <si>
    <t>460030020R00</t>
  </si>
  <si>
    <t>Odstranění travnatého porostu</t>
  </si>
  <si>
    <t>460030011R00</t>
  </si>
  <si>
    <t>Sejmutí drnu</t>
  </si>
  <si>
    <t>460200173RT2</t>
  </si>
  <si>
    <t>Výkop kabelové rýhy 35/90 cm  hor.3, ruční výkop rýhy</t>
  </si>
  <si>
    <t>460420018RT3</t>
  </si>
  <si>
    <t>Zřízení kabelového lože v rýze š.do 35 cm z písku, tloušťka vrstvy 20 cm</t>
  </si>
  <si>
    <t>460620013RT1</t>
  </si>
  <si>
    <t>Provizorní úprava terénu v přírodní hornině 3, ruční vyrovnání a zhutnění</t>
  </si>
  <si>
    <t>460600001RT8</t>
  </si>
  <si>
    <t>Naložení a odvoz zeminy, odvoz na vzdálenost 10000 m</t>
  </si>
  <si>
    <t>162702199R00</t>
  </si>
  <si>
    <t>460260011R00</t>
  </si>
  <si>
    <t>Pevné spojení páskových zemničů</t>
  </si>
  <si>
    <t>460520201RT1</t>
  </si>
  <si>
    <t>Zajištění otvoru proti vodě, proti vniknutí vody do budovy</t>
  </si>
  <si>
    <t>VN</t>
  </si>
  <si>
    <t>Vedlejší náklady</t>
  </si>
  <si>
    <t>005261030R</t>
  </si>
  <si>
    <t>Materiál ostatní,  nezahrnutý rozpočtem</t>
  </si>
  <si>
    <t>Soubor</t>
  </si>
  <si>
    <t>262144</t>
  </si>
  <si>
    <t>005241020R</t>
  </si>
  <si>
    <t>Geodetické zaměření</t>
  </si>
  <si>
    <t>Doprava</t>
  </si>
  <si>
    <t>90 - OSTATNÍ NÁKLADY</t>
  </si>
  <si>
    <t>OST - Ostatní</t>
  </si>
  <si>
    <t>OST</t>
  </si>
  <si>
    <t>Ostatní</t>
  </si>
  <si>
    <t>012103000.1</t>
  </si>
  <si>
    <t>Geodetické vytyčení stavby</t>
  </si>
  <si>
    <t>794131241</t>
  </si>
  <si>
    <t>012103000.2</t>
  </si>
  <si>
    <t>Vytyčení inženýrských sítí</t>
  </si>
  <si>
    <t>11783836</t>
  </si>
  <si>
    <t>013254000.1</t>
  </si>
  <si>
    <t>Dokumentace skutečného provedení stavby vč. geodet. zaměření</t>
  </si>
  <si>
    <t>-648653674</t>
  </si>
  <si>
    <t>0300010001</t>
  </si>
  <si>
    <t>Zařízení staveniště - zhotovení, provoz, likvidace, uvedení do původního stavu vč. oplocení zabranění vstupu neoprávněných osob</t>
  </si>
  <si>
    <t>kpl</t>
  </si>
  <si>
    <t>-850801191</t>
  </si>
  <si>
    <t>034303000.1</t>
  </si>
  <si>
    <t>Dočasné dopravní značení - Návrh a zajištění řešení dočasného dopravního značení vč. zajištění souhlasných stanovisek Policie ČR a Oddělení dopravně správní činnosti a agendy a vyřízení  povolení zvláštního užívání místní komunikace pro realizaci stavby</t>
  </si>
  <si>
    <t>-1235729153</t>
  </si>
  <si>
    <t>070001000.1</t>
  </si>
  <si>
    <t>Provozní vlivy</t>
  </si>
  <si>
    <t>-279016343</t>
  </si>
  <si>
    <t>900600023</t>
  </si>
  <si>
    <t>Uvedení do původního stavu poškozené zatravněné plochy</t>
  </si>
  <si>
    <t>-296375778</t>
  </si>
  <si>
    <t>900600025</t>
  </si>
  <si>
    <t>Uvedení dotčených ploch do původního stavu</t>
  </si>
  <si>
    <t>-511683329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</si>
</sst>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4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5" fillId="0" borderId="12"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2" fillId="0" borderId="0" xfId="0" applyFont="1" applyAlignment="1">
      <alignment horizontal="left" vertical="center" wrapText="1"/>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pplyProtection="1">
      <alignment horizontal="center"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0" fontId="31"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4" fontId="29" fillId="0" borderId="0" xfId="0" applyNumberFormat="1" applyFont="1" applyAlignment="1" applyProtection="1">
      <alignment horizontal="righ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M10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299"/>
      <c r="AS2" s="299"/>
      <c r="AT2" s="299"/>
      <c r="AU2" s="299"/>
      <c r="AV2" s="299"/>
      <c r="AW2" s="299"/>
      <c r="AX2" s="299"/>
      <c r="AY2" s="299"/>
      <c r="AZ2" s="299"/>
      <c r="BA2" s="299"/>
      <c r="BB2" s="299"/>
      <c r="BC2" s="299"/>
      <c r="BD2" s="299"/>
      <c r="BE2" s="299"/>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11" t="s">
        <v>14</v>
      </c>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23"/>
      <c r="AQ5" s="23"/>
      <c r="AR5" s="21"/>
      <c r="BE5" s="290" t="s">
        <v>15</v>
      </c>
      <c r="BS5" s="18" t="s">
        <v>6</v>
      </c>
    </row>
    <row r="6" spans="1:74" s="1" customFormat="1" ht="36.950000000000003" customHeight="1">
      <c r="B6" s="22"/>
      <c r="C6" s="23"/>
      <c r="D6" s="29" t="s">
        <v>16</v>
      </c>
      <c r="E6" s="23"/>
      <c r="F6" s="23"/>
      <c r="G6" s="23"/>
      <c r="H6" s="23"/>
      <c r="I6" s="23"/>
      <c r="J6" s="23"/>
      <c r="K6" s="313" t="s">
        <v>17</v>
      </c>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c r="AM6" s="312"/>
      <c r="AN6" s="312"/>
      <c r="AO6" s="312"/>
      <c r="AP6" s="23"/>
      <c r="AQ6" s="23"/>
      <c r="AR6" s="21"/>
      <c r="BE6" s="291"/>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291"/>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291"/>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291"/>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v>
      </c>
      <c r="AO10" s="23"/>
      <c r="AP10" s="23"/>
      <c r="AQ10" s="23"/>
      <c r="AR10" s="21"/>
      <c r="BE10" s="291"/>
      <c r="BS10" s="18" t="s">
        <v>6</v>
      </c>
    </row>
    <row r="11" spans="1:74" s="1" customFormat="1" ht="18.399999999999999"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27</v>
      </c>
      <c r="AL11" s="23"/>
      <c r="AM11" s="23"/>
      <c r="AN11" s="28" t="s">
        <v>1</v>
      </c>
      <c r="AO11" s="23"/>
      <c r="AP11" s="23"/>
      <c r="AQ11" s="23"/>
      <c r="AR11" s="21"/>
      <c r="BE11" s="291"/>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291"/>
      <c r="BS12" s="18" t="s">
        <v>6</v>
      </c>
    </row>
    <row r="13" spans="1:74" s="1" customFormat="1" ht="12" customHeight="1">
      <c r="B13" s="22"/>
      <c r="C13" s="23"/>
      <c r="D13" s="30"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29</v>
      </c>
      <c r="AO13" s="23"/>
      <c r="AP13" s="23"/>
      <c r="AQ13" s="23"/>
      <c r="AR13" s="21"/>
      <c r="BE13" s="291"/>
      <c r="BS13" s="18" t="s">
        <v>6</v>
      </c>
    </row>
    <row r="14" spans="1:74" ht="12.75">
      <c r="B14" s="22"/>
      <c r="C14" s="23"/>
      <c r="D14" s="23"/>
      <c r="E14" s="314" t="s">
        <v>29</v>
      </c>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0" t="s">
        <v>27</v>
      </c>
      <c r="AL14" s="23"/>
      <c r="AM14" s="23"/>
      <c r="AN14" s="32" t="s">
        <v>29</v>
      </c>
      <c r="AO14" s="23"/>
      <c r="AP14" s="23"/>
      <c r="AQ14" s="23"/>
      <c r="AR14" s="21"/>
      <c r="BE14" s="291"/>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291"/>
      <c r="BS15" s="18" t="s">
        <v>4</v>
      </c>
    </row>
    <row r="16" spans="1:74" s="1" customFormat="1" ht="12" customHeight="1">
      <c r="B16" s="22"/>
      <c r="C16" s="23"/>
      <c r="D16" s="30"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v>
      </c>
      <c r="AO16" s="23"/>
      <c r="AP16" s="23"/>
      <c r="AQ16" s="23"/>
      <c r="AR16" s="21"/>
      <c r="BE16" s="291"/>
      <c r="BS16" s="18" t="s">
        <v>4</v>
      </c>
    </row>
    <row r="17" spans="1:71" s="1" customFormat="1" ht="18.399999999999999"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27</v>
      </c>
      <c r="AL17" s="23"/>
      <c r="AM17" s="23"/>
      <c r="AN17" s="28" t="s">
        <v>1</v>
      </c>
      <c r="AO17" s="23"/>
      <c r="AP17" s="23"/>
      <c r="AQ17" s="23"/>
      <c r="AR17" s="21"/>
      <c r="BE17" s="291"/>
      <c r="BS17" s="18" t="s">
        <v>32</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291"/>
      <c r="BS18" s="18" t="s">
        <v>6</v>
      </c>
    </row>
    <row r="19" spans="1:71" s="1" customFormat="1" ht="12" customHeight="1">
      <c r="B19" s="22"/>
      <c r="C19" s="23"/>
      <c r="D19" s="30"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v>
      </c>
      <c r="AO19" s="23"/>
      <c r="AP19" s="23"/>
      <c r="AQ19" s="23"/>
      <c r="AR19" s="21"/>
      <c r="BE19" s="291"/>
      <c r="BS19" s="18" t="s">
        <v>6</v>
      </c>
    </row>
    <row r="20" spans="1:71" s="1" customFormat="1" ht="18.399999999999999"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27</v>
      </c>
      <c r="AL20" s="23"/>
      <c r="AM20" s="23"/>
      <c r="AN20" s="28" t="s">
        <v>1</v>
      </c>
      <c r="AO20" s="23"/>
      <c r="AP20" s="23"/>
      <c r="AQ20" s="23"/>
      <c r="AR20" s="21"/>
      <c r="BE20" s="291"/>
      <c r="BS20" s="18" t="s">
        <v>32</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291"/>
    </row>
    <row r="22" spans="1:71" s="1" customFormat="1" ht="12" customHeight="1">
      <c r="B22" s="22"/>
      <c r="C22" s="23"/>
      <c r="D22" s="30"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291"/>
    </row>
    <row r="23" spans="1:71" s="1" customFormat="1" ht="89.25" customHeight="1">
      <c r="B23" s="22"/>
      <c r="C23" s="23"/>
      <c r="D23" s="23"/>
      <c r="E23" s="316" t="s">
        <v>36</v>
      </c>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316"/>
      <c r="AJ23" s="316"/>
      <c r="AK23" s="316"/>
      <c r="AL23" s="316"/>
      <c r="AM23" s="316"/>
      <c r="AN23" s="316"/>
      <c r="AO23" s="23"/>
      <c r="AP23" s="23"/>
      <c r="AQ23" s="23"/>
      <c r="AR23" s="21"/>
      <c r="BE23" s="291"/>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291"/>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291"/>
    </row>
    <row r="26" spans="1:71" s="2" customFormat="1" ht="25.9" customHeight="1">
      <c r="A26" s="35"/>
      <c r="B26" s="36"/>
      <c r="C26" s="37"/>
      <c r="D26" s="38" t="s">
        <v>37</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3">
        <f>ROUND(AG94,2)</f>
        <v>0</v>
      </c>
      <c r="AL26" s="294"/>
      <c r="AM26" s="294"/>
      <c r="AN26" s="294"/>
      <c r="AO26" s="294"/>
      <c r="AP26" s="37"/>
      <c r="AQ26" s="37"/>
      <c r="AR26" s="40"/>
      <c r="BE26" s="291"/>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91"/>
    </row>
    <row r="28" spans="1:71" s="2" customFormat="1" ht="12.75">
      <c r="A28" s="35"/>
      <c r="B28" s="36"/>
      <c r="C28" s="37"/>
      <c r="D28" s="37"/>
      <c r="E28" s="37"/>
      <c r="F28" s="37"/>
      <c r="G28" s="37"/>
      <c r="H28" s="37"/>
      <c r="I28" s="37"/>
      <c r="J28" s="37"/>
      <c r="K28" s="37"/>
      <c r="L28" s="317" t="s">
        <v>38</v>
      </c>
      <c r="M28" s="317"/>
      <c r="N28" s="317"/>
      <c r="O28" s="317"/>
      <c r="P28" s="317"/>
      <c r="Q28" s="37"/>
      <c r="R28" s="37"/>
      <c r="S28" s="37"/>
      <c r="T28" s="37"/>
      <c r="U28" s="37"/>
      <c r="V28" s="37"/>
      <c r="W28" s="317" t="s">
        <v>39</v>
      </c>
      <c r="X28" s="317"/>
      <c r="Y28" s="317"/>
      <c r="Z28" s="317"/>
      <c r="AA28" s="317"/>
      <c r="AB28" s="317"/>
      <c r="AC28" s="317"/>
      <c r="AD28" s="317"/>
      <c r="AE28" s="317"/>
      <c r="AF28" s="37"/>
      <c r="AG28" s="37"/>
      <c r="AH28" s="37"/>
      <c r="AI28" s="37"/>
      <c r="AJ28" s="37"/>
      <c r="AK28" s="317" t="s">
        <v>40</v>
      </c>
      <c r="AL28" s="317"/>
      <c r="AM28" s="317"/>
      <c r="AN28" s="317"/>
      <c r="AO28" s="317"/>
      <c r="AP28" s="37"/>
      <c r="AQ28" s="37"/>
      <c r="AR28" s="40"/>
      <c r="BE28" s="291"/>
    </row>
    <row r="29" spans="1:71" s="3" customFormat="1" ht="14.45" customHeight="1">
      <c r="B29" s="41"/>
      <c r="C29" s="42"/>
      <c r="D29" s="30" t="s">
        <v>41</v>
      </c>
      <c r="E29" s="42"/>
      <c r="F29" s="30" t="s">
        <v>42</v>
      </c>
      <c r="G29" s="42"/>
      <c r="H29" s="42"/>
      <c r="I29" s="42"/>
      <c r="J29" s="42"/>
      <c r="K29" s="42"/>
      <c r="L29" s="318">
        <v>0.21</v>
      </c>
      <c r="M29" s="289"/>
      <c r="N29" s="289"/>
      <c r="O29" s="289"/>
      <c r="P29" s="289"/>
      <c r="Q29" s="42"/>
      <c r="R29" s="42"/>
      <c r="S29" s="42"/>
      <c r="T29" s="42"/>
      <c r="U29" s="42"/>
      <c r="V29" s="42"/>
      <c r="W29" s="288">
        <f>ROUND(AZ94, 2)</f>
        <v>0</v>
      </c>
      <c r="X29" s="289"/>
      <c r="Y29" s="289"/>
      <c r="Z29" s="289"/>
      <c r="AA29" s="289"/>
      <c r="AB29" s="289"/>
      <c r="AC29" s="289"/>
      <c r="AD29" s="289"/>
      <c r="AE29" s="289"/>
      <c r="AF29" s="42"/>
      <c r="AG29" s="42"/>
      <c r="AH29" s="42"/>
      <c r="AI29" s="42"/>
      <c r="AJ29" s="42"/>
      <c r="AK29" s="288">
        <f>ROUND(AV94, 2)</f>
        <v>0</v>
      </c>
      <c r="AL29" s="289"/>
      <c r="AM29" s="289"/>
      <c r="AN29" s="289"/>
      <c r="AO29" s="289"/>
      <c r="AP29" s="42"/>
      <c r="AQ29" s="42"/>
      <c r="AR29" s="43"/>
      <c r="BE29" s="292"/>
    </row>
    <row r="30" spans="1:71" s="3" customFormat="1" ht="14.45" customHeight="1">
      <c r="B30" s="41"/>
      <c r="C30" s="42"/>
      <c r="D30" s="42"/>
      <c r="E30" s="42"/>
      <c r="F30" s="30" t="s">
        <v>43</v>
      </c>
      <c r="G30" s="42"/>
      <c r="H30" s="42"/>
      <c r="I30" s="42"/>
      <c r="J30" s="42"/>
      <c r="K30" s="42"/>
      <c r="L30" s="318">
        <v>0.15</v>
      </c>
      <c r="M30" s="289"/>
      <c r="N30" s="289"/>
      <c r="O30" s="289"/>
      <c r="P30" s="289"/>
      <c r="Q30" s="42"/>
      <c r="R30" s="42"/>
      <c r="S30" s="42"/>
      <c r="T30" s="42"/>
      <c r="U30" s="42"/>
      <c r="V30" s="42"/>
      <c r="W30" s="288">
        <f>ROUND(BA94, 2)</f>
        <v>0</v>
      </c>
      <c r="X30" s="289"/>
      <c r="Y30" s="289"/>
      <c r="Z30" s="289"/>
      <c r="AA30" s="289"/>
      <c r="AB30" s="289"/>
      <c r="AC30" s="289"/>
      <c r="AD30" s="289"/>
      <c r="AE30" s="289"/>
      <c r="AF30" s="42"/>
      <c r="AG30" s="42"/>
      <c r="AH30" s="42"/>
      <c r="AI30" s="42"/>
      <c r="AJ30" s="42"/>
      <c r="AK30" s="288">
        <f>ROUND(AW94, 2)</f>
        <v>0</v>
      </c>
      <c r="AL30" s="289"/>
      <c r="AM30" s="289"/>
      <c r="AN30" s="289"/>
      <c r="AO30" s="289"/>
      <c r="AP30" s="42"/>
      <c r="AQ30" s="42"/>
      <c r="AR30" s="43"/>
      <c r="BE30" s="292"/>
    </row>
    <row r="31" spans="1:71" s="3" customFormat="1" ht="14.45" hidden="1" customHeight="1">
      <c r="B31" s="41"/>
      <c r="C31" s="42"/>
      <c r="D31" s="42"/>
      <c r="E31" s="42"/>
      <c r="F31" s="30" t="s">
        <v>44</v>
      </c>
      <c r="G31" s="42"/>
      <c r="H31" s="42"/>
      <c r="I31" s="42"/>
      <c r="J31" s="42"/>
      <c r="K31" s="42"/>
      <c r="L31" s="318">
        <v>0.21</v>
      </c>
      <c r="M31" s="289"/>
      <c r="N31" s="289"/>
      <c r="O31" s="289"/>
      <c r="P31" s="289"/>
      <c r="Q31" s="42"/>
      <c r="R31" s="42"/>
      <c r="S31" s="42"/>
      <c r="T31" s="42"/>
      <c r="U31" s="42"/>
      <c r="V31" s="42"/>
      <c r="W31" s="288">
        <f>ROUND(BB94, 2)</f>
        <v>0</v>
      </c>
      <c r="X31" s="289"/>
      <c r="Y31" s="289"/>
      <c r="Z31" s="289"/>
      <c r="AA31" s="289"/>
      <c r="AB31" s="289"/>
      <c r="AC31" s="289"/>
      <c r="AD31" s="289"/>
      <c r="AE31" s="289"/>
      <c r="AF31" s="42"/>
      <c r="AG31" s="42"/>
      <c r="AH31" s="42"/>
      <c r="AI31" s="42"/>
      <c r="AJ31" s="42"/>
      <c r="AK31" s="288">
        <v>0</v>
      </c>
      <c r="AL31" s="289"/>
      <c r="AM31" s="289"/>
      <c r="AN31" s="289"/>
      <c r="AO31" s="289"/>
      <c r="AP31" s="42"/>
      <c r="AQ31" s="42"/>
      <c r="AR31" s="43"/>
      <c r="BE31" s="292"/>
    </row>
    <row r="32" spans="1:71" s="3" customFormat="1" ht="14.45" hidden="1" customHeight="1">
      <c r="B32" s="41"/>
      <c r="C32" s="42"/>
      <c r="D32" s="42"/>
      <c r="E32" s="42"/>
      <c r="F32" s="30" t="s">
        <v>45</v>
      </c>
      <c r="G32" s="42"/>
      <c r="H32" s="42"/>
      <c r="I32" s="42"/>
      <c r="J32" s="42"/>
      <c r="K32" s="42"/>
      <c r="L32" s="318">
        <v>0.15</v>
      </c>
      <c r="M32" s="289"/>
      <c r="N32" s="289"/>
      <c r="O32" s="289"/>
      <c r="P32" s="289"/>
      <c r="Q32" s="42"/>
      <c r="R32" s="42"/>
      <c r="S32" s="42"/>
      <c r="T32" s="42"/>
      <c r="U32" s="42"/>
      <c r="V32" s="42"/>
      <c r="W32" s="288">
        <f>ROUND(BC94, 2)</f>
        <v>0</v>
      </c>
      <c r="X32" s="289"/>
      <c r="Y32" s="289"/>
      <c r="Z32" s="289"/>
      <c r="AA32" s="289"/>
      <c r="AB32" s="289"/>
      <c r="AC32" s="289"/>
      <c r="AD32" s="289"/>
      <c r="AE32" s="289"/>
      <c r="AF32" s="42"/>
      <c r="AG32" s="42"/>
      <c r="AH32" s="42"/>
      <c r="AI32" s="42"/>
      <c r="AJ32" s="42"/>
      <c r="AK32" s="288">
        <v>0</v>
      </c>
      <c r="AL32" s="289"/>
      <c r="AM32" s="289"/>
      <c r="AN32" s="289"/>
      <c r="AO32" s="289"/>
      <c r="AP32" s="42"/>
      <c r="AQ32" s="42"/>
      <c r="AR32" s="43"/>
      <c r="BE32" s="292"/>
    </row>
    <row r="33" spans="1:57" s="3" customFormat="1" ht="14.45" hidden="1" customHeight="1">
      <c r="B33" s="41"/>
      <c r="C33" s="42"/>
      <c r="D33" s="42"/>
      <c r="E33" s="42"/>
      <c r="F33" s="30" t="s">
        <v>46</v>
      </c>
      <c r="G33" s="42"/>
      <c r="H33" s="42"/>
      <c r="I33" s="42"/>
      <c r="J33" s="42"/>
      <c r="K33" s="42"/>
      <c r="L33" s="318">
        <v>0</v>
      </c>
      <c r="M33" s="289"/>
      <c r="N33" s="289"/>
      <c r="O33" s="289"/>
      <c r="P33" s="289"/>
      <c r="Q33" s="42"/>
      <c r="R33" s="42"/>
      <c r="S33" s="42"/>
      <c r="T33" s="42"/>
      <c r="U33" s="42"/>
      <c r="V33" s="42"/>
      <c r="W33" s="288">
        <f>ROUND(BD94, 2)</f>
        <v>0</v>
      </c>
      <c r="X33" s="289"/>
      <c r="Y33" s="289"/>
      <c r="Z33" s="289"/>
      <c r="AA33" s="289"/>
      <c r="AB33" s="289"/>
      <c r="AC33" s="289"/>
      <c r="AD33" s="289"/>
      <c r="AE33" s="289"/>
      <c r="AF33" s="42"/>
      <c r="AG33" s="42"/>
      <c r="AH33" s="42"/>
      <c r="AI33" s="42"/>
      <c r="AJ33" s="42"/>
      <c r="AK33" s="288">
        <v>0</v>
      </c>
      <c r="AL33" s="289"/>
      <c r="AM33" s="289"/>
      <c r="AN33" s="289"/>
      <c r="AO33" s="289"/>
      <c r="AP33" s="42"/>
      <c r="AQ33" s="42"/>
      <c r="AR33" s="43"/>
      <c r="BE33" s="292"/>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91"/>
    </row>
    <row r="35" spans="1:57" s="2" customFormat="1" ht="25.9" customHeight="1">
      <c r="A35" s="35"/>
      <c r="B35" s="36"/>
      <c r="C35" s="44"/>
      <c r="D35" s="45" t="s">
        <v>47</v>
      </c>
      <c r="E35" s="46"/>
      <c r="F35" s="46"/>
      <c r="G35" s="46"/>
      <c r="H35" s="46"/>
      <c r="I35" s="46"/>
      <c r="J35" s="46"/>
      <c r="K35" s="46"/>
      <c r="L35" s="46"/>
      <c r="M35" s="46"/>
      <c r="N35" s="46"/>
      <c r="O35" s="46"/>
      <c r="P35" s="46"/>
      <c r="Q35" s="46"/>
      <c r="R35" s="46"/>
      <c r="S35" s="46"/>
      <c r="T35" s="47" t="s">
        <v>48</v>
      </c>
      <c r="U35" s="46"/>
      <c r="V35" s="46"/>
      <c r="W35" s="46"/>
      <c r="X35" s="295" t="s">
        <v>49</v>
      </c>
      <c r="Y35" s="296"/>
      <c r="Z35" s="296"/>
      <c r="AA35" s="296"/>
      <c r="AB35" s="296"/>
      <c r="AC35" s="46"/>
      <c r="AD35" s="46"/>
      <c r="AE35" s="46"/>
      <c r="AF35" s="46"/>
      <c r="AG35" s="46"/>
      <c r="AH35" s="46"/>
      <c r="AI35" s="46"/>
      <c r="AJ35" s="46"/>
      <c r="AK35" s="297">
        <f>SUM(AK26:AK33)</f>
        <v>0</v>
      </c>
      <c r="AL35" s="296"/>
      <c r="AM35" s="296"/>
      <c r="AN35" s="296"/>
      <c r="AO35" s="298"/>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50</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51</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52</v>
      </c>
      <c r="E60" s="39"/>
      <c r="F60" s="39"/>
      <c r="G60" s="39"/>
      <c r="H60" s="39"/>
      <c r="I60" s="39"/>
      <c r="J60" s="39"/>
      <c r="K60" s="39"/>
      <c r="L60" s="39"/>
      <c r="M60" s="39"/>
      <c r="N60" s="39"/>
      <c r="O60" s="39"/>
      <c r="P60" s="39"/>
      <c r="Q60" s="39"/>
      <c r="R60" s="39"/>
      <c r="S60" s="39"/>
      <c r="T60" s="39"/>
      <c r="U60" s="39"/>
      <c r="V60" s="53" t="s">
        <v>53</v>
      </c>
      <c r="W60" s="39"/>
      <c r="X60" s="39"/>
      <c r="Y60" s="39"/>
      <c r="Z60" s="39"/>
      <c r="AA60" s="39"/>
      <c r="AB60" s="39"/>
      <c r="AC60" s="39"/>
      <c r="AD60" s="39"/>
      <c r="AE60" s="39"/>
      <c r="AF60" s="39"/>
      <c r="AG60" s="39"/>
      <c r="AH60" s="53" t="s">
        <v>52</v>
      </c>
      <c r="AI60" s="39"/>
      <c r="AJ60" s="39"/>
      <c r="AK60" s="39"/>
      <c r="AL60" s="39"/>
      <c r="AM60" s="53" t="s">
        <v>53</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54</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55</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52</v>
      </c>
      <c r="E75" s="39"/>
      <c r="F75" s="39"/>
      <c r="G75" s="39"/>
      <c r="H75" s="39"/>
      <c r="I75" s="39"/>
      <c r="J75" s="39"/>
      <c r="K75" s="39"/>
      <c r="L75" s="39"/>
      <c r="M75" s="39"/>
      <c r="N75" s="39"/>
      <c r="O75" s="39"/>
      <c r="P75" s="39"/>
      <c r="Q75" s="39"/>
      <c r="R75" s="39"/>
      <c r="S75" s="39"/>
      <c r="T75" s="39"/>
      <c r="U75" s="39"/>
      <c r="V75" s="53" t="s">
        <v>53</v>
      </c>
      <c r="W75" s="39"/>
      <c r="X75" s="39"/>
      <c r="Y75" s="39"/>
      <c r="Z75" s="39"/>
      <c r="AA75" s="39"/>
      <c r="AB75" s="39"/>
      <c r="AC75" s="39"/>
      <c r="AD75" s="39"/>
      <c r="AE75" s="39"/>
      <c r="AF75" s="39"/>
      <c r="AG75" s="39"/>
      <c r="AH75" s="53" t="s">
        <v>52</v>
      </c>
      <c r="AI75" s="39"/>
      <c r="AJ75" s="39"/>
      <c r="AK75" s="39"/>
      <c r="AL75" s="39"/>
      <c r="AM75" s="53" t="s">
        <v>53</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56</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18080b</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308" t="str">
        <f>K6</f>
        <v>HOSPODAŘENÍ SE SRÁŽKOVÝMI VODAMI - ZŠ NA VÝSLUNÍ Č.P. 2047</v>
      </c>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9"/>
      <c r="AL85" s="309"/>
      <c r="AM85" s="309"/>
      <c r="AN85" s="309"/>
      <c r="AO85" s="309"/>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UHERSKÝ BROD</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310" t="str">
        <f>IF(AN8= "","",AN8)</f>
        <v>23. 7. 2019</v>
      </c>
      <c r="AN87" s="310"/>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27.95" customHeight="1">
      <c r="A89" s="35"/>
      <c r="B89" s="36"/>
      <c r="C89" s="30" t="s">
        <v>24</v>
      </c>
      <c r="D89" s="37"/>
      <c r="E89" s="37"/>
      <c r="F89" s="37"/>
      <c r="G89" s="37"/>
      <c r="H89" s="37"/>
      <c r="I89" s="37"/>
      <c r="J89" s="37"/>
      <c r="K89" s="37"/>
      <c r="L89" s="60" t="str">
        <f>IF(E11= "","",E11)</f>
        <v>MĚSTO UHERSKÝ BROD</v>
      </c>
      <c r="M89" s="37"/>
      <c r="N89" s="37"/>
      <c r="O89" s="37"/>
      <c r="P89" s="37"/>
      <c r="Q89" s="37"/>
      <c r="R89" s="37"/>
      <c r="S89" s="37"/>
      <c r="T89" s="37"/>
      <c r="U89" s="37"/>
      <c r="V89" s="37"/>
      <c r="W89" s="37"/>
      <c r="X89" s="37"/>
      <c r="Y89" s="37"/>
      <c r="Z89" s="37"/>
      <c r="AA89" s="37"/>
      <c r="AB89" s="37"/>
      <c r="AC89" s="37"/>
      <c r="AD89" s="37"/>
      <c r="AE89" s="37"/>
      <c r="AF89" s="37"/>
      <c r="AG89" s="37"/>
      <c r="AH89" s="37"/>
      <c r="AI89" s="30" t="s">
        <v>30</v>
      </c>
      <c r="AJ89" s="37"/>
      <c r="AK89" s="37"/>
      <c r="AL89" s="37"/>
      <c r="AM89" s="306" t="str">
        <f>IF(E17="","",E17)</f>
        <v>JV PROJEKT V.H. s.r.o.   Brno</v>
      </c>
      <c r="AN89" s="307"/>
      <c r="AO89" s="307"/>
      <c r="AP89" s="307"/>
      <c r="AQ89" s="37"/>
      <c r="AR89" s="40"/>
      <c r="AS89" s="300" t="s">
        <v>57</v>
      </c>
      <c r="AT89" s="301"/>
      <c r="AU89" s="68"/>
      <c r="AV89" s="68"/>
      <c r="AW89" s="68"/>
      <c r="AX89" s="68"/>
      <c r="AY89" s="68"/>
      <c r="AZ89" s="68"/>
      <c r="BA89" s="68"/>
      <c r="BB89" s="68"/>
      <c r="BC89" s="68"/>
      <c r="BD89" s="69"/>
      <c r="BE89" s="35"/>
    </row>
    <row r="90" spans="1:91" s="2" customFormat="1" ht="15.2" customHeight="1">
      <c r="A90" s="35"/>
      <c r="B90" s="36"/>
      <c r="C90" s="30" t="s">
        <v>28</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33</v>
      </c>
      <c r="AJ90" s="37"/>
      <c r="AK90" s="37"/>
      <c r="AL90" s="37"/>
      <c r="AM90" s="306" t="str">
        <f>IF(E20="","",E20)</f>
        <v>Obrtel M.</v>
      </c>
      <c r="AN90" s="307"/>
      <c r="AO90" s="307"/>
      <c r="AP90" s="307"/>
      <c r="AQ90" s="37"/>
      <c r="AR90" s="40"/>
      <c r="AS90" s="302"/>
      <c r="AT90" s="303"/>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304"/>
      <c r="AT91" s="305"/>
      <c r="AU91" s="72"/>
      <c r="AV91" s="72"/>
      <c r="AW91" s="72"/>
      <c r="AX91" s="72"/>
      <c r="AY91" s="72"/>
      <c r="AZ91" s="72"/>
      <c r="BA91" s="72"/>
      <c r="BB91" s="72"/>
      <c r="BC91" s="72"/>
      <c r="BD91" s="73"/>
      <c r="BE91" s="35"/>
    </row>
    <row r="92" spans="1:91" s="2" customFormat="1" ht="29.25" customHeight="1">
      <c r="A92" s="35"/>
      <c r="B92" s="36"/>
      <c r="C92" s="325" t="s">
        <v>58</v>
      </c>
      <c r="D92" s="326"/>
      <c r="E92" s="326"/>
      <c r="F92" s="326"/>
      <c r="G92" s="326"/>
      <c r="H92" s="74"/>
      <c r="I92" s="327" t="s">
        <v>59</v>
      </c>
      <c r="J92" s="326"/>
      <c r="K92" s="326"/>
      <c r="L92" s="326"/>
      <c r="M92" s="326"/>
      <c r="N92" s="326"/>
      <c r="O92" s="326"/>
      <c r="P92" s="326"/>
      <c r="Q92" s="326"/>
      <c r="R92" s="326"/>
      <c r="S92" s="326"/>
      <c r="T92" s="326"/>
      <c r="U92" s="326"/>
      <c r="V92" s="326"/>
      <c r="W92" s="326"/>
      <c r="X92" s="326"/>
      <c r="Y92" s="326"/>
      <c r="Z92" s="326"/>
      <c r="AA92" s="326"/>
      <c r="AB92" s="326"/>
      <c r="AC92" s="326"/>
      <c r="AD92" s="326"/>
      <c r="AE92" s="326"/>
      <c r="AF92" s="326"/>
      <c r="AG92" s="329" t="s">
        <v>60</v>
      </c>
      <c r="AH92" s="326"/>
      <c r="AI92" s="326"/>
      <c r="AJ92" s="326"/>
      <c r="AK92" s="326"/>
      <c r="AL92" s="326"/>
      <c r="AM92" s="326"/>
      <c r="AN92" s="327" t="s">
        <v>61</v>
      </c>
      <c r="AO92" s="326"/>
      <c r="AP92" s="328"/>
      <c r="AQ92" s="75" t="s">
        <v>62</v>
      </c>
      <c r="AR92" s="40"/>
      <c r="AS92" s="76" t="s">
        <v>63</v>
      </c>
      <c r="AT92" s="77" t="s">
        <v>64</v>
      </c>
      <c r="AU92" s="77" t="s">
        <v>65</v>
      </c>
      <c r="AV92" s="77" t="s">
        <v>66</v>
      </c>
      <c r="AW92" s="77" t="s">
        <v>67</v>
      </c>
      <c r="AX92" s="77" t="s">
        <v>68</v>
      </c>
      <c r="AY92" s="77" t="s">
        <v>69</v>
      </c>
      <c r="AZ92" s="77" t="s">
        <v>70</v>
      </c>
      <c r="BA92" s="77" t="s">
        <v>71</v>
      </c>
      <c r="BB92" s="77" t="s">
        <v>72</v>
      </c>
      <c r="BC92" s="77" t="s">
        <v>73</v>
      </c>
      <c r="BD92" s="78" t="s">
        <v>74</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75</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331">
        <f>ROUND(AG95+AG96+AG97+SUM(AG104:AG107),2)</f>
        <v>0</v>
      </c>
      <c r="AH94" s="331"/>
      <c r="AI94" s="331"/>
      <c r="AJ94" s="331"/>
      <c r="AK94" s="331"/>
      <c r="AL94" s="331"/>
      <c r="AM94" s="331"/>
      <c r="AN94" s="332">
        <f t="shared" ref="AN94:AN107" si="0">SUM(AG94,AT94)</f>
        <v>0</v>
      </c>
      <c r="AO94" s="332"/>
      <c r="AP94" s="332"/>
      <c r="AQ94" s="86" t="s">
        <v>1</v>
      </c>
      <c r="AR94" s="87"/>
      <c r="AS94" s="88">
        <f>ROUND(AS95+AS96+AS97+SUM(AS104:AS107),2)</f>
        <v>0</v>
      </c>
      <c r="AT94" s="89">
        <f t="shared" ref="AT94:AT107" si="1">ROUND(SUM(AV94:AW94),2)</f>
        <v>0</v>
      </c>
      <c r="AU94" s="90">
        <f>ROUND(AU95+AU96+AU97+SUM(AU104:AU107),5)</f>
        <v>0</v>
      </c>
      <c r="AV94" s="89">
        <f>ROUND(AZ94*L29,2)</f>
        <v>0</v>
      </c>
      <c r="AW94" s="89">
        <f>ROUND(BA94*L30,2)</f>
        <v>0</v>
      </c>
      <c r="AX94" s="89">
        <f>ROUND(BB94*L29,2)</f>
        <v>0</v>
      </c>
      <c r="AY94" s="89">
        <f>ROUND(BC94*L30,2)</f>
        <v>0</v>
      </c>
      <c r="AZ94" s="89">
        <f>ROUND(AZ95+AZ96+AZ97+SUM(AZ104:AZ107),2)</f>
        <v>0</v>
      </c>
      <c r="BA94" s="89">
        <f>ROUND(BA95+BA96+BA97+SUM(BA104:BA107),2)</f>
        <v>0</v>
      </c>
      <c r="BB94" s="89">
        <f>ROUND(BB95+BB96+BB97+SUM(BB104:BB107),2)</f>
        <v>0</v>
      </c>
      <c r="BC94" s="89">
        <f>ROUND(BC95+BC96+BC97+SUM(BC104:BC107),2)</f>
        <v>0</v>
      </c>
      <c r="BD94" s="91">
        <f>ROUND(BD95+BD96+BD97+SUM(BD104:BD107),2)</f>
        <v>0</v>
      </c>
      <c r="BS94" s="92" t="s">
        <v>76</v>
      </c>
      <c r="BT94" s="92" t="s">
        <v>77</v>
      </c>
      <c r="BU94" s="93" t="s">
        <v>78</v>
      </c>
      <c r="BV94" s="92" t="s">
        <v>79</v>
      </c>
      <c r="BW94" s="92" t="s">
        <v>5</v>
      </c>
      <c r="BX94" s="92" t="s">
        <v>80</v>
      </c>
      <c r="CL94" s="92" t="s">
        <v>1</v>
      </c>
    </row>
    <row r="95" spans="1:91" s="7" customFormat="1" ht="16.5" customHeight="1">
      <c r="A95" s="94" t="s">
        <v>81</v>
      </c>
      <c r="B95" s="95"/>
      <c r="C95" s="96"/>
      <c r="D95" s="324" t="s">
        <v>82</v>
      </c>
      <c r="E95" s="324"/>
      <c r="F95" s="324"/>
      <c r="G95" s="324"/>
      <c r="H95" s="324"/>
      <c r="I95" s="97"/>
      <c r="J95" s="324" t="s">
        <v>83</v>
      </c>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1">
        <f>'SO 01 - PRODLOUŽENÍ DEŠŤO...'!J30</f>
        <v>0</v>
      </c>
      <c r="AH95" s="322"/>
      <c r="AI95" s="322"/>
      <c r="AJ95" s="322"/>
      <c r="AK95" s="322"/>
      <c r="AL95" s="322"/>
      <c r="AM95" s="322"/>
      <c r="AN95" s="321">
        <f t="shared" si="0"/>
        <v>0</v>
      </c>
      <c r="AO95" s="322"/>
      <c r="AP95" s="322"/>
      <c r="AQ95" s="98" t="s">
        <v>84</v>
      </c>
      <c r="AR95" s="99"/>
      <c r="AS95" s="100">
        <v>0</v>
      </c>
      <c r="AT95" s="101">
        <f t="shared" si="1"/>
        <v>0</v>
      </c>
      <c r="AU95" s="102">
        <f>'SO 01 - PRODLOUŽENÍ DEŠŤO...'!P122</f>
        <v>0</v>
      </c>
      <c r="AV95" s="101">
        <f>'SO 01 - PRODLOUŽENÍ DEŠŤO...'!J33</f>
        <v>0</v>
      </c>
      <c r="AW95" s="101">
        <f>'SO 01 - PRODLOUŽENÍ DEŠŤO...'!J34</f>
        <v>0</v>
      </c>
      <c r="AX95" s="101">
        <f>'SO 01 - PRODLOUŽENÍ DEŠŤO...'!J35</f>
        <v>0</v>
      </c>
      <c r="AY95" s="101">
        <f>'SO 01 - PRODLOUŽENÍ DEŠŤO...'!J36</f>
        <v>0</v>
      </c>
      <c r="AZ95" s="101">
        <f>'SO 01 - PRODLOUŽENÍ DEŠŤO...'!F33</f>
        <v>0</v>
      </c>
      <c r="BA95" s="101">
        <f>'SO 01 - PRODLOUŽENÍ DEŠŤO...'!F34</f>
        <v>0</v>
      </c>
      <c r="BB95" s="101">
        <f>'SO 01 - PRODLOUŽENÍ DEŠŤO...'!F35</f>
        <v>0</v>
      </c>
      <c r="BC95" s="101">
        <f>'SO 01 - PRODLOUŽENÍ DEŠŤO...'!F36</f>
        <v>0</v>
      </c>
      <c r="BD95" s="103">
        <f>'SO 01 - PRODLOUŽENÍ DEŠŤO...'!F37</f>
        <v>0</v>
      </c>
      <c r="BT95" s="104" t="s">
        <v>85</v>
      </c>
      <c r="BV95" s="104" t="s">
        <v>79</v>
      </c>
      <c r="BW95" s="104" t="s">
        <v>86</v>
      </c>
      <c r="BX95" s="104" t="s">
        <v>5</v>
      </c>
      <c r="CL95" s="104" t="s">
        <v>87</v>
      </c>
      <c r="CM95" s="104" t="s">
        <v>88</v>
      </c>
    </row>
    <row r="96" spans="1:91" s="7" customFormat="1" ht="16.5" customHeight="1">
      <c r="A96" s="94" t="s">
        <v>81</v>
      </c>
      <c r="B96" s="95"/>
      <c r="C96" s="96"/>
      <c r="D96" s="324" t="s">
        <v>89</v>
      </c>
      <c r="E96" s="324"/>
      <c r="F96" s="324"/>
      <c r="G96" s="324"/>
      <c r="H96" s="324"/>
      <c r="I96" s="97"/>
      <c r="J96" s="324" t="s">
        <v>90</v>
      </c>
      <c r="K96" s="324"/>
      <c r="L96" s="324"/>
      <c r="M96" s="324"/>
      <c r="N96" s="324"/>
      <c r="O96" s="324"/>
      <c r="P96" s="324"/>
      <c r="Q96" s="324"/>
      <c r="R96" s="324"/>
      <c r="S96" s="324"/>
      <c r="T96" s="324"/>
      <c r="U96" s="324"/>
      <c r="V96" s="324"/>
      <c r="W96" s="324"/>
      <c r="X96" s="324"/>
      <c r="Y96" s="324"/>
      <c r="Z96" s="324"/>
      <c r="AA96" s="324"/>
      <c r="AB96" s="324"/>
      <c r="AC96" s="324"/>
      <c r="AD96" s="324"/>
      <c r="AE96" s="324"/>
      <c r="AF96" s="324"/>
      <c r="AG96" s="321">
        <f>'SO 02 - PŘÍPOJKA DEŠŤOVÉ ...'!J30</f>
        <v>0</v>
      </c>
      <c r="AH96" s="322"/>
      <c r="AI96" s="322"/>
      <c r="AJ96" s="322"/>
      <c r="AK96" s="322"/>
      <c r="AL96" s="322"/>
      <c r="AM96" s="322"/>
      <c r="AN96" s="321">
        <f t="shared" si="0"/>
        <v>0</v>
      </c>
      <c r="AO96" s="322"/>
      <c r="AP96" s="322"/>
      <c r="AQ96" s="98" t="s">
        <v>84</v>
      </c>
      <c r="AR96" s="99"/>
      <c r="AS96" s="100">
        <v>0</v>
      </c>
      <c r="AT96" s="101">
        <f t="shared" si="1"/>
        <v>0</v>
      </c>
      <c r="AU96" s="102">
        <f>'SO 02 - PŘÍPOJKA DEŠŤOVÉ ...'!P122</f>
        <v>0</v>
      </c>
      <c r="AV96" s="101">
        <f>'SO 02 - PŘÍPOJKA DEŠŤOVÉ ...'!J33</f>
        <v>0</v>
      </c>
      <c r="AW96" s="101">
        <f>'SO 02 - PŘÍPOJKA DEŠŤOVÉ ...'!J34</f>
        <v>0</v>
      </c>
      <c r="AX96" s="101">
        <f>'SO 02 - PŘÍPOJKA DEŠŤOVÉ ...'!J35</f>
        <v>0</v>
      </c>
      <c r="AY96" s="101">
        <f>'SO 02 - PŘÍPOJKA DEŠŤOVÉ ...'!J36</f>
        <v>0</v>
      </c>
      <c r="AZ96" s="101">
        <f>'SO 02 - PŘÍPOJKA DEŠŤOVÉ ...'!F33</f>
        <v>0</v>
      </c>
      <c r="BA96" s="101">
        <f>'SO 02 - PŘÍPOJKA DEŠŤOVÉ ...'!F34</f>
        <v>0</v>
      </c>
      <c r="BB96" s="101">
        <f>'SO 02 - PŘÍPOJKA DEŠŤOVÉ ...'!F35</f>
        <v>0</v>
      </c>
      <c r="BC96" s="101">
        <f>'SO 02 - PŘÍPOJKA DEŠŤOVÉ ...'!F36</f>
        <v>0</v>
      </c>
      <c r="BD96" s="103">
        <f>'SO 02 - PŘÍPOJKA DEŠŤOVÉ ...'!F37</f>
        <v>0</v>
      </c>
      <c r="BT96" s="104" t="s">
        <v>85</v>
      </c>
      <c r="BV96" s="104" t="s">
        <v>79</v>
      </c>
      <c r="BW96" s="104" t="s">
        <v>91</v>
      </c>
      <c r="BX96" s="104" t="s">
        <v>5</v>
      </c>
      <c r="CL96" s="104" t="s">
        <v>87</v>
      </c>
      <c r="CM96" s="104" t="s">
        <v>88</v>
      </c>
    </row>
    <row r="97" spans="1:91" s="7" customFormat="1" ht="27" customHeight="1">
      <c r="B97" s="95"/>
      <c r="C97" s="96"/>
      <c r="D97" s="324" t="s">
        <v>92</v>
      </c>
      <c r="E97" s="324"/>
      <c r="F97" s="324"/>
      <c r="G97" s="324"/>
      <c r="H97" s="324"/>
      <c r="I97" s="97"/>
      <c r="J97" s="324" t="s">
        <v>93</v>
      </c>
      <c r="K97" s="324"/>
      <c r="L97" s="324"/>
      <c r="M97" s="324"/>
      <c r="N97" s="324"/>
      <c r="O97" s="324"/>
      <c r="P97" s="324"/>
      <c r="Q97" s="324"/>
      <c r="R97" s="324"/>
      <c r="S97" s="324"/>
      <c r="T97" s="324"/>
      <c r="U97" s="324"/>
      <c r="V97" s="324"/>
      <c r="W97" s="324"/>
      <c r="X97" s="324"/>
      <c r="Y97" s="324"/>
      <c r="Z97" s="324"/>
      <c r="AA97" s="324"/>
      <c r="AB97" s="324"/>
      <c r="AC97" s="324"/>
      <c r="AD97" s="324"/>
      <c r="AE97" s="324"/>
      <c r="AF97" s="324"/>
      <c r="AG97" s="330">
        <f>ROUND(SUM(AG98:AG103),2)</f>
        <v>0</v>
      </c>
      <c r="AH97" s="322"/>
      <c r="AI97" s="322"/>
      <c r="AJ97" s="322"/>
      <c r="AK97" s="322"/>
      <c r="AL97" s="322"/>
      <c r="AM97" s="322"/>
      <c r="AN97" s="321">
        <f t="shared" si="0"/>
        <v>0</v>
      </c>
      <c r="AO97" s="322"/>
      <c r="AP97" s="322"/>
      <c r="AQ97" s="98" t="s">
        <v>84</v>
      </c>
      <c r="AR97" s="99"/>
      <c r="AS97" s="100">
        <f>ROUND(SUM(AS98:AS103),2)</f>
        <v>0</v>
      </c>
      <c r="AT97" s="101">
        <f t="shared" si="1"/>
        <v>0</v>
      </c>
      <c r="AU97" s="102">
        <f>ROUND(SUM(AU98:AU103),5)</f>
        <v>0</v>
      </c>
      <c r="AV97" s="101">
        <f>ROUND(AZ97*L29,2)</f>
        <v>0</v>
      </c>
      <c r="AW97" s="101">
        <f>ROUND(BA97*L30,2)</f>
        <v>0</v>
      </c>
      <c r="AX97" s="101">
        <f>ROUND(BB97*L29,2)</f>
        <v>0</v>
      </c>
      <c r="AY97" s="101">
        <f>ROUND(BC97*L30,2)</f>
        <v>0</v>
      </c>
      <c r="AZ97" s="101">
        <f>ROUND(SUM(AZ98:AZ103),2)</f>
        <v>0</v>
      </c>
      <c r="BA97" s="101">
        <f>ROUND(SUM(BA98:BA103),2)</f>
        <v>0</v>
      </c>
      <c r="BB97" s="101">
        <f>ROUND(SUM(BB98:BB103),2)</f>
        <v>0</v>
      </c>
      <c r="BC97" s="101">
        <f>ROUND(SUM(BC98:BC103),2)</f>
        <v>0</v>
      </c>
      <c r="BD97" s="103">
        <f>ROUND(SUM(BD98:BD103),2)</f>
        <v>0</v>
      </c>
      <c r="BS97" s="104" t="s">
        <v>76</v>
      </c>
      <c r="BT97" s="104" t="s">
        <v>85</v>
      </c>
      <c r="BU97" s="104" t="s">
        <v>78</v>
      </c>
      <c r="BV97" s="104" t="s">
        <v>79</v>
      </c>
      <c r="BW97" s="104" t="s">
        <v>94</v>
      </c>
      <c r="BX97" s="104" t="s">
        <v>5</v>
      </c>
      <c r="CL97" s="104" t="s">
        <v>1</v>
      </c>
      <c r="CM97" s="104" t="s">
        <v>88</v>
      </c>
    </row>
    <row r="98" spans="1:91" s="4" customFormat="1" ht="25.5" customHeight="1">
      <c r="A98" s="94" t="s">
        <v>81</v>
      </c>
      <c r="B98" s="59"/>
      <c r="C98" s="105"/>
      <c r="D98" s="105"/>
      <c r="E98" s="323" t="s">
        <v>95</v>
      </c>
      <c r="F98" s="323"/>
      <c r="G98" s="323"/>
      <c r="H98" s="323"/>
      <c r="I98" s="323"/>
      <c r="J98" s="105"/>
      <c r="K98" s="323" t="s">
        <v>96</v>
      </c>
      <c r="L98" s="323"/>
      <c r="M98" s="323"/>
      <c r="N98" s="323"/>
      <c r="O98" s="323"/>
      <c r="P98" s="323"/>
      <c r="Q98" s="323"/>
      <c r="R98" s="323"/>
      <c r="S98" s="323"/>
      <c r="T98" s="323"/>
      <c r="U98" s="323"/>
      <c r="V98" s="323"/>
      <c r="W98" s="323"/>
      <c r="X98" s="323"/>
      <c r="Y98" s="323"/>
      <c r="Z98" s="323"/>
      <c r="AA98" s="323"/>
      <c r="AB98" s="323"/>
      <c r="AC98" s="323"/>
      <c r="AD98" s="323"/>
      <c r="AE98" s="323"/>
      <c r="AF98" s="323"/>
      <c r="AG98" s="319">
        <f>'SO 03.11 - zasakovací prů...'!J32</f>
        <v>0</v>
      </c>
      <c r="AH98" s="320"/>
      <c r="AI98" s="320"/>
      <c r="AJ98" s="320"/>
      <c r="AK98" s="320"/>
      <c r="AL98" s="320"/>
      <c r="AM98" s="320"/>
      <c r="AN98" s="319">
        <f t="shared" si="0"/>
        <v>0</v>
      </c>
      <c r="AO98" s="320"/>
      <c r="AP98" s="320"/>
      <c r="AQ98" s="106" t="s">
        <v>97</v>
      </c>
      <c r="AR98" s="61"/>
      <c r="AS98" s="107">
        <v>0</v>
      </c>
      <c r="AT98" s="108">
        <f t="shared" si="1"/>
        <v>0</v>
      </c>
      <c r="AU98" s="109">
        <f>'SO 03.11 - zasakovací prů...'!P128</f>
        <v>0</v>
      </c>
      <c r="AV98" s="108">
        <f>'SO 03.11 - zasakovací prů...'!J35</f>
        <v>0</v>
      </c>
      <c r="AW98" s="108">
        <f>'SO 03.11 - zasakovací prů...'!J36</f>
        <v>0</v>
      </c>
      <c r="AX98" s="108">
        <f>'SO 03.11 - zasakovací prů...'!J37</f>
        <v>0</v>
      </c>
      <c r="AY98" s="108">
        <f>'SO 03.11 - zasakovací prů...'!J38</f>
        <v>0</v>
      </c>
      <c r="AZ98" s="108">
        <f>'SO 03.11 - zasakovací prů...'!F35</f>
        <v>0</v>
      </c>
      <c r="BA98" s="108">
        <f>'SO 03.11 - zasakovací prů...'!F36</f>
        <v>0</v>
      </c>
      <c r="BB98" s="108">
        <f>'SO 03.11 - zasakovací prů...'!F37</f>
        <v>0</v>
      </c>
      <c r="BC98" s="108">
        <f>'SO 03.11 - zasakovací prů...'!F38</f>
        <v>0</v>
      </c>
      <c r="BD98" s="110">
        <f>'SO 03.11 - zasakovací prů...'!F39</f>
        <v>0</v>
      </c>
      <c r="BT98" s="111" t="s">
        <v>88</v>
      </c>
      <c r="BV98" s="111" t="s">
        <v>79</v>
      </c>
      <c r="BW98" s="111" t="s">
        <v>98</v>
      </c>
      <c r="BX98" s="111" t="s">
        <v>94</v>
      </c>
      <c r="CL98" s="111" t="s">
        <v>87</v>
      </c>
    </row>
    <row r="99" spans="1:91" s="4" customFormat="1" ht="25.5" customHeight="1">
      <c r="A99" s="94" t="s">
        <v>81</v>
      </c>
      <c r="B99" s="59"/>
      <c r="C99" s="105"/>
      <c r="D99" s="105"/>
      <c r="E99" s="323" t="s">
        <v>99</v>
      </c>
      <c r="F99" s="323"/>
      <c r="G99" s="323"/>
      <c r="H99" s="323"/>
      <c r="I99" s="323"/>
      <c r="J99" s="105"/>
      <c r="K99" s="323" t="s">
        <v>100</v>
      </c>
      <c r="L99" s="323"/>
      <c r="M99" s="323"/>
      <c r="N99" s="323"/>
      <c r="O99" s="323"/>
      <c r="P99" s="323"/>
      <c r="Q99" s="323"/>
      <c r="R99" s="323"/>
      <c r="S99" s="323"/>
      <c r="T99" s="323"/>
      <c r="U99" s="323"/>
      <c r="V99" s="323"/>
      <c r="W99" s="323"/>
      <c r="X99" s="323"/>
      <c r="Y99" s="323"/>
      <c r="Z99" s="323"/>
      <c r="AA99" s="323"/>
      <c r="AB99" s="323"/>
      <c r="AC99" s="323"/>
      <c r="AD99" s="323"/>
      <c r="AE99" s="323"/>
      <c r="AF99" s="323"/>
      <c r="AG99" s="319">
        <f>'SO 03.12 - zasakovací prů...'!J32</f>
        <v>0</v>
      </c>
      <c r="AH99" s="320"/>
      <c r="AI99" s="320"/>
      <c r="AJ99" s="320"/>
      <c r="AK99" s="320"/>
      <c r="AL99" s="320"/>
      <c r="AM99" s="320"/>
      <c r="AN99" s="319">
        <f t="shared" si="0"/>
        <v>0</v>
      </c>
      <c r="AO99" s="320"/>
      <c r="AP99" s="320"/>
      <c r="AQ99" s="106" t="s">
        <v>97</v>
      </c>
      <c r="AR99" s="61"/>
      <c r="AS99" s="107">
        <v>0</v>
      </c>
      <c r="AT99" s="108">
        <f t="shared" si="1"/>
        <v>0</v>
      </c>
      <c r="AU99" s="109">
        <f>'SO 03.12 - zasakovací prů...'!P129</f>
        <v>0</v>
      </c>
      <c r="AV99" s="108">
        <f>'SO 03.12 - zasakovací prů...'!J35</f>
        <v>0</v>
      </c>
      <c r="AW99" s="108">
        <f>'SO 03.12 - zasakovací prů...'!J36</f>
        <v>0</v>
      </c>
      <c r="AX99" s="108">
        <f>'SO 03.12 - zasakovací prů...'!J37</f>
        <v>0</v>
      </c>
      <c r="AY99" s="108">
        <f>'SO 03.12 - zasakovací prů...'!J38</f>
        <v>0</v>
      </c>
      <c r="AZ99" s="108">
        <f>'SO 03.12 - zasakovací prů...'!F35</f>
        <v>0</v>
      </c>
      <c r="BA99" s="108">
        <f>'SO 03.12 - zasakovací prů...'!F36</f>
        <v>0</v>
      </c>
      <c r="BB99" s="108">
        <f>'SO 03.12 - zasakovací prů...'!F37</f>
        <v>0</v>
      </c>
      <c r="BC99" s="108">
        <f>'SO 03.12 - zasakovací prů...'!F38</f>
        <v>0</v>
      </c>
      <c r="BD99" s="110">
        <f>'SO 03.12 - zasakovací prů...'!F39</f>
        <v>0</v>
      </c>
      <c r="BT99" s="111" t="s">
        <v>88</v>
      </c>
      <c r="BV99" s="111" t="s">
        <v>79</v>
      </c>
      <c r="BW99" s="111" t="s">
        <v>101</v>
      </c>
      <c r="BX99" s="111" t="s">
        <v>94</v>
      </c>
      <c r="CL99" s="111" t="s">
        <v>87</v>
      </c>
    </row>
    <row r="100" spans="1:91" s="4" customFormat="1" ht="16.5" customHeight="1">
      <c r="A100" s="94" t="s">
        <v>81</v>
      </c>
      <c r="B100" s="59"/>
      <c r="C100" s="105"/>
      <c r="D100" s="105"/>
      <c r="E100" s="323" t="s">
        <v>102</v>
      </c>
      <c r="F100" s="323"/>
      <c r="G100" s="323"/>
      <c r="H100" s="323"/>
      <c r="I100" s="323"/>
      <c r="J100" s="105"/>
      <c r="K100" s="323" t="s">
        <v>103</v>
      </c>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19">
        <f>'SO 03.2 - akumulační a re...'!J32</f>
        <v>0</v>
      </c>
      <c r="AH100" s="320"/>
      <c r="AI100" s="320"/>
      <c r="AJ100" s="320"/>
      <c r="AK100" s="320"/>
      <c r="AL100" s="320"/>
      <c r="AM100" s="320"/>
      <c r="AN100" s="319">
        <f t="shared" si="0"/>
        <v>0</v>
      </c>
      <c r="AO100" s="320"/>
      <c r="AP100" s="320"/>
      <c r="AQ100" s="106" t="s">
        <v>97</v>
      </c>
      <c r="AR100" s="61"/>
      <c r="AS100" s="107">
        <v>0</v>
      </c>
      <c r="AT100" s="108">
        <f t="shared" si="1"/>
        <v>0</v>
      </c>
      <c r="AU100" s="109">
        <f>'SO 03.2 - akumulační a re...'!P127</f>
        <v>0</v>
      </c>
      <c r="AV100" s="108">
        <f>'SO 03.2 - akumulační a re...'!J35</f>
        <v>0</v>
      </c>
      <c r="AW100" s="108">
        <f>'SO 03.2 - akumulační a re...'!J36</f>
        <v>0</v>
      </c>
      <c r="AX100" s="108">
        <f>'SO 03.2 - akumulační a re...'!J37</f>
        <v>0</v>
      </c>
      <c r="AY100" s="108">
        <f>'SO 03.2 - akumulační a re...'!J38</f>
        <v>0</v>
      </c>
      <c r="AZ100" s="108">
        <f>'SO 03.2 - akumulační a re...'!F35</f>
        <v>0</v>
      </c>
      <c r="BA100" s="108">
        <f>'SO 03.2 - akumulační a re...'!F36</f>
        <v>0</v>
      </c>
      <c r="BB100" s="108">
        <f>'SO 03.2 - akumulační a re...'!F37</f>
        <v>0</v>
      </c>
      <c r="BC100" s="108">
        <f>'SO 03.2 - akumulační a re...'!F38</f>
        <v>0</v>
      </c>
      <c r="BD100" s="110">
        <f>'SO 03.2 - akumulační a re...'!F39</f>
        <v>0</v>
      </c>
      <c r="BT100" s="111" t="s">
        <v>88</v>
      </c>
      <c r="BV100" s="111" t="s">
        <v>79</v>
      </c>
      <c r="BW100" s="111" t="s">
        <v>104</v>
      </c>
      <c r="BX100" s="111" t="s">
        <v>94</v>
      </c>
      <c r="CL100" s="111" t="s">
        <v>87</v>
      </c>
    </row>
    <row r="101" spans="1:91" s="4" customFormat="1" ht="25.5" customHeight="1">
      <c r="A101" s="94" t="s">
        <v>81</v>
      </c>
      <c r="B101" s="59"/>
      <c r="C101" s="105"/>
      <c r="D101" s="105"/>
      <c r="E101" s="323" t="s">
        <v>105</v>
      </c>
      <c r="F101" s="323"/>
      <c r="G101" s="323"/>
      <c r="H101" s="323"/>
      <c r="I101" s="323"/>
      <c r="J101" s="105"/>
      <c r="K101" s="323" t="s">
        <v>106</v>
      </c>
      <c r="L101" s="323"/>
      <c r="M101" s="323"/>
      <c r="N101" s="323"/>
      <c r="O101" s="323"/>
      <c r="P101" s="323"/>
      <c r="Q101" s="323"/>
      <c r="R101" s="323"/>
      <c r="S101" s="323"/>
      <c r="T101" s="323"/>
      <c r="U101" s="323"/>
      <c r="V101" s="323"/>
      <c r="W101" s="323"/>
      <c r="X101" s="323"/>
      <c r="Y101" s="323"/>
      <c r="Z101" s="323"/>
      <c r="AA101" s="323"/>
      <c r="AB101" s="323"/>
      <c r="AC101" s="323"/>
      <c r="AD101" s="323"/>
      <c r="AE101" s="323"/>
      <c r="AF101" s="323"/>
      <c r="AG101" s="319">
        <f>'SO 03.31 - areálová dešťo...'!J32</f>
        <v>0</v>
      </c>
      <c r="AH101" s="320"/>
      <c r="AI101" s="320"/>
      <c r="AJ101" s="320"/>
      <c r="AK101" s="320"/>
      <c r="AL101" s="320"/>
      <c r="AM101" s="320"/>
      <c r="AN101" s="319">
        <f t="shared" si="0"/>
        <v>0</v>
      </c>
      <c r="AO101" s="320"/>
      <c r="AP101" s="320"/>
      <c r="AQ101" s="106" t="s">
        <v>97</v>
      </c>
      <c r="AR101" s="61"/>
      <c r="AS101" s="107">
        <v>0</v>
      </c>
      <c r="AT101" s="108">
        <f t="shared" si="1"/>
        <v>0</v>
      </c>
      <c r="AU101" s="109">
        <f>'SO 03.31 - areálová dešťo...'!P132</f>
        <v>0</v>
      </c>
      <c r="AV101" s="108">
        <f>'SO 03.31 - areálová dešťo...'!J35</f>
        <v>0</v>
      </c>
      <c r="AW101" s="108">
        <f>'SO 03.31 - areálová dešťo...'!J36</f>
        <v>0</v>
      </c>
      <c r="AX101" s="108">
        <f>'SO 03.31 - areálová dešťo...'!J37</f>
        <v>0</v>
      </c>
      <c r="AY101" s="108">
        <f>'SO 03.31 - areálová dešťo...'!J38</f>
        <v>0</v>
      </c>
      <c r="AZ101" s="108">
        <f>'SO 03.31 - areálová dešťo...'!F35</f>
        <v>0</v>
      </c>
      <c r="BA101" s="108">
        <f>'SO 03.31 - areálová dešťo...'!F36</f>
        <v>0</v>
      </c>
      <c r="BB101" s="108">
        <f>'SO 03.31 - areálová dešťo...'!F37</f>
        <v>0</v>
      </c>
      <c r="BC101" s="108">
        <f>'SO 03.31 - areálová dešťo...'!F38</f>
        <v>0</v>
      </c>
      <c r="BD101" s="110">
        <f>'SO 03.31 - areálová dešťo...'!F39</f>
        <v>0</v>
      </c>
      <c r="BT101" s="111" t="s">
        <v>88</v>
      </c>
      <c r="BV101" s="111" t="s">
        <v>79</v>
      </c>
      <c r="BW101" s="111" t="s">
        <v>107</v>
      </c>
      <c r="BX101" s="111" t="s">
        <v>94</v>
      </c>
      <c r="CL101" s="111" t="s">
        <v>87</v>
      </c>
    </row>
    <row r="102" spans="1:91" s="4" customFormat="1" ht="25.5" customHeight="1">
      <c r="A102" s="94" t="s">
        <v>81</v>
      </c>
      <c r="B102" s="59"/>
      <c r="C102" s="105"/>
      <c r="D102" s="105"/>
      <c r="E102" s="323" t="s">
        <v>108</v>
      </c>
      <c r="F102" s="323"/>
      <c r="G102" s="323"/>
      <c r="H102" s="323"/>
      <c r="I102" s="323"/>
      <c r="J102" s="105"/>
      <c r="K102" s="323" t="s">
        <v>109</v>
      </c>
      <c r="L102" s="323"/>
      <c r="M102" s="323"/>
      <c r="N102" s="323"/>
      <c r="O102" s="323"/>
      <c r="P102" s="323"/>
      <c r="Q102" s="323"/>
      <c r="R102" s="323"/>
      <c r="S102" s="323"/>
      <c r="T102" s="323"/>
      <c r="U102" s="323"/>
      <c r="V102" s="323"/>
      <c r="W102" s="323"/>
      <c r="X102" s="323"/>
      <c r="Y102" s="323"/>
      <c r="Z102" s="323"/>
      <c r="AA102" s="323"/>
      <c r="AB102" s="323"/>
      <c r="AC102" s="323"/>
      <c r="AD102" s="323"/>
      <c r="AE102" s="323"/>
      <c r="AF102" s="323"/>
      <c r="AG102" s="319">
        <f>'SO 03.32 - areálová dešťo...'!J32</f>
        <v>0</v>
      </c>
      <c r="AH102" s="320"/>
      <c r="AI102" s="320"/>
      <c r="AJ102" s="320"/>
      <c r="AK102" s="320"/>
      <c r="AL102" s="320"/>
      <c r="AM102" s="320"/>
      <c r="AN102" s="319">
        <f t="shared" si="0"/>
        <v>0</v>
      </c>
      <c r="AO102" s="320"/>
      <c r="AP102" s="320"/>
      <c r="AQ102" s="106" t="s">
        <v>97</v>
      </c>
      <c r="AR102" s="61"/>
      <c r="AS102" s="107">
        <v>0</v>
      </c>
      <c r="AT102" s="108">
        <f t="shared" si="1"/>
        <v>0</v>
      </c>
      <c r="AU102" s="109">
        <f>'SO 03.32 - areálová dešťo...'!P131</f>
        <v>0</v>
      </c>
      <c r="AV102" s="108">
        <f>'SO 03.32 - areálová dešťo...'!J35</f>
        <v>0</v>
      </c>
      <c r="AW102" s="108">
        <f>'SO 03.32 - areálová dešťo...'!J36</f>
        <v>0</v>
      </c>
      <c r="AX102" s="108">
        <f>'SO 03.32 - areálová dešťo...'!J37</f>
        <v>0</v>
      </c>
      <c r="AY102" s="108">
        <f>'SO 03.32 - areálová dešťo...'!J38</f>
        <v>0</v>
      </c>
      <c r="AZ102" s="108">
        <f>'SO 03.32 - areálová dešťo...'!F35</f>
        <v>0</v>
      </c>
      <c r="BA102" s="108">
        <f>'SO 03.32 - areálová dešťo...'!F36</f>
        <v>0</v>
      </c>
      <c r="BB102" s="108">
        <f>'SO 03.32 - areálová dešťo...'!F37</f>
        <v>0</v>
      </c>
      <c r="BC102" s="108">
        <f>'SO 03.32 - areálová dešťo...'!F38</f>
        <v>0</v>
      </c>
      <c r="BD102" s="110">
        <f>'SO 03.32 - areálová dešťo...'!F39</f>
        <v>0</v>
      </c>
      <c r="BT102" s="111" t="s">
        <v>88</v>
      </c>
      <c r="BV102" s="111" t="s">
        <v>79</v>
      </c>
      <c r="BW102" s="111" t="s">
        <v>110</v>
      </c>
      <c r="BX102" s="111" t="s">
        <v>94</v>
      </c>
      <c r="CL102" s="111" t="s">
        <v>87</v>
      </c>
    </row>
    <row r="103" spans="1:91" s="4" customFormat="1" ht="16.5" customHeight="1">
      <c r="A103" s="94" t="s">
        <v>81</v>
      </c>
      <c r="B103" s="59"/>
      <c r="C103" s="105"/>
      <c r="D103" s="105"/>
      <c r="E103" s="323" t="s">
        <v>111</v>
      </c>
      <c r="F103" s="323"/>
      <c r="G103" s="323"/>
      <c r="H103" s="323"/>
      <c r="I103" s="323"/>
      <c r="J103" s="105"/>
      <c r="K103" s="323" t="s">
        <v>112</v>
      </c>
      <c r="L103" s="323"/>
      <c r="M103" s="323"/>
      <c r="N103" s="323"/>
      <c r="O103" s="323"/>
      <c r="P103" s="323"/>
      <c r="Q103" s="323"/>
      <c r="R103" s="323"/>
      <c r="S103" s="323"/>
      <c r="T103" s="323"/>
      <c r="U103" s="323"/>
      <c r="V103" s="323"/>
      <c r="W103" s="323"/>
      <c r="X103" s="323"/>
      <c r="Y103" s="323"/>
      <c r="Z103" s="323"/>
      <c r="AA103" s="323"/>
      <c r="AB103" s="323"/>
      <c r="AC103" s="323"/>
      <c r="AD103" s="323"/>
      <c r="AE103" s="323"/>
      <c r="AF103" s="323"/>
      <c r="AG103" s="319">
        <f>'SO 03.4 - areálový vodovod'!J32</f>
        <v>0</v>
      </c>
      <c r="AH103" s="320"/>
      <c r="AI103" s="320"/>
      <c r="AJ103" s="320"/>
      <c r="AK103" s="320"/>
      <c r="AL103" s="320"/>
      <c r="AM103" s="320"/>
      <c r="AN103" s="319">
        <f t="shared" si="0"/>
        <v>0</v>
      </c>
      <c r="AO103" s="320"/>
      <c r="AP103" s="320"/>
      <c r="AQ103" s="106" t="s">
        <v>97</v>
      </c>
      <c r="AR103" s="61"/>
      <c r="AS103" s="107">
        <v>0</v>
      </c>
      <c r="AT103" s="108">
        <f t="shared" si="1"/>
        <v>0</v>
      </c>
      <c r="AU103" s="109">
        <f>'SO 03.4 - areálový vodovod'!P133</f>
        <v>0</v>
      </c>
      <c r="AV103" s="108">
        <f>'SO 03.4 - areálový vodovod'!J35</f>
        <v>0</v>
      </c>
      <c r="AW103" s="108">
        <f>'SO 03.4 - areálový vodovod'!J36</f>
        <v>0</v>
      </c>
      <c r="AX103" s="108">
        <f>'SO 03.4 - areálový vodovod'!J37</f>
        <v>0</v>
      </c>
      <c r="AY103" s="108">
        <f>'SO 03.4 - areálový vodovod'!J38</f>
        <v>0</v>
      </c>
      <c r="AZ103" s="108">
        <f>'SO 03.4 - areálový vodovod'!F35</f>
        <v>0</v>
      </c>
      <c r="BA103" s="108">
        <f>'SO 03.4 - areálový vodovod'!F36</f>
        <v>0</v>
      </c>
      <c r="BB103" s="108">
        <f>'SO 03.4 - areálový vodovod'!F37</f>
        <v>0</v>
      </c>
      <c r="BC103" s="108">
        <f>'SO 03.4 - areálový vodovod'!F38</f>
        <v>0</v>
      </c>
      <c r="BD103" s="110">
        <f>'SO 03.4 - areálový vodovod'!F39</f>
        <v>0</v>
      </c>
      <c r="BT103" s="111" t="s">
        <v>88</v>
      </c>
      <c r="BV103" s="111" t="s">
        <v>79</v>
      </c>
      <c r="BW103" s="111" t="s">
        <v>113</v>
      </c>
      <c r="BX103" s="111" t="s">
        <v>94</v>
      </c>
      <c r="CL103" s="111" t="s">
        <v>114</v>
      </c>
    </row>
    <row r="104" spans="1:91" s="7" customFormat="1" ht="40.5" customHeight="1">
      <c r="A104" s="94" t="s">
        <v>81</v>
      </c>
      <c r="B104" s="95"/>
      <c r="C104" s="96"/>
      <c r="D104" s="324" t="s">
        <v>115</v>
      </c>
      <c r="E104" s="324"/>
      <c r="F104" s="324"/>
      <c r="G104" s="324"/>
      <c r="H104" s="324"/>
      <c r="I104" s="97"/>
      <c r="J104" s="324" t="s">
        <v>116</v>
      </c>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c r="AG104" s="321">
        <f>'SO 04 - OBJEKTY POZEMNÍHO...'!J30</f>
        <v>0</v>
      </c>
      <c r="AH104" s="322"/>
      <c r="AI104" s="322"/>
      <c r="AJ104" s="322"/>
      <c r="AK104" s="322"/>
      <c r="AL104" s="322"/>
      <c r="AM104" s="322"/>
      <c r="AN104" s="321">
        <f t="shared" si="0"/>
        <v>0</v>
      </c>
      <c r="AO104" s="322"/>
      <c r="AP104" s="322"/>
      <c r="AQ104" s="98" t="s">
        <v>84</v>
      </c>
      <c r="AR104" s="99"/>
      <c r="AS104" s="100">
        <v>0</v>
      </c>
      <c r="AT104" s="101">
        <f t="shared" si="1"/>
        <v>0</v>
      </c>
      <c r="AU104" s="102">
        <f>'SO 04 - OBJEKTY POZEMNÍHO...'!P163</f>
        <v>0</v>
      </c>
      <c r="AV104" s="101">
        <f>'SO 04 - OBJEKTY POZEMNÍHO...'!J33</f>
        <v>0</v>
      </c>
      <c r="AW104" s="101">
        <f>'SO 04 - OBJEKTY POZEMNÍHO...'!J34</f>
        <v>0</v>
      </c>
      <c r="AX104" s="101">
        <f>'SO 04 - OBJEKTY POZEMNÍHO...'!J35</f>
        <v>0</v>
      </c>
      <c r="AY104" s="101">
        <f>'SO 04 - OBJEKTY POZEMNÍHO...'!J36</f>
        <v>0</v>
      </c>
      <c r="AZ104" s="101">
        <f>'SO 04 - OBJEKTY POZEMNÍHO...'!F33</f>
        <v>0</v>
      </c>
      <c r="BA104" s="101">
        <f>'SO 04 - OBJEKTY POZEMNÍHO...'!F34</f>
        <v>0</v>
      </c>
      <c r="BB104" s="101">
        <f>'SO 04 - OBJEKTY POZEMNÍHO...'!F35</f>
        <v>0</v>
      </c>
      <c r="BC104" s="101">
        <f>'SO 04 - OBJEKTY POZEMNÍHO...'!F36</f>
        <v>0</v>
      </c>
      <c r="BD104" s="103">
        <f>'SO 04 - OBJEKTY POZEMNÍHO...'!F37</f>
        <v>0</v>
      </c>
      <c r="BT104" s="104" t="s">
        <v>85</v>
      </c>
      <c r="BV104" s="104" t="s">
        <v>79</v>
      </c>
      <c r="BW104" s="104" t="s">
        <v>117</v>
      </c>
      <c r="BX104" s="104" t="s">
        <v>5</v>
      </c>
      <c r="CL104" s="104" t="s">
        <v>118</v>
      </c>
      <c r="CM104" s="104" t="s">
        <v>88</v>
      </c>
    </row>
    <row r="105" spans="1:91" s="7" customFormat="1" ht="27" customHeight="1">
      <c r="A105" s="94" t="s">
        <v>81</v>
      </c>
      <c r="B105" s="95"/>
      <c r="C105" s="96"/>
      <c r="D105" s="324" t="s">
        <v>119</v>
      </c>
      <c r="E105" s="324"/>
      <c r="F105" s="324"/>
      <c r="G105" s="324"/>
      <c r="H105" s="324"/>
      <c r="I105" s="97"/>
      <c r="J105" s="324" t="s">
        <v>120</v>
      </c>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c r="AG105" s="321">
        <f>'SO 05 - PROPUSTNÁ ZPEVNĚN...'!J30</f>
        <v>0</v>
      </c>
      <c r="AH105" s="322"/>
      <c r="AI105" s="322"/>
      <c r="AJ105" s="322"/>
      <c r="AK105" s="322"/>
      <c r="AL105" s="322"/>
      <c r="AM105" s="322"/>
      <c r="AN105" s="321">
        <f t="shared" si="0"/>
        <v>0</v>
      </c>
      <c r="AO105" s="322"/>
      <c r="AP105" s="322"/>
      <c r="AQ105" s="98" t="s">
        <v>84</v>
      </c>
      <c r="AR105" s="99"/>
      <c r="AS105" s="100">
        <v>0</v>
      </c>
      <c r="AT105" s="101">
        <f t="shared" si="1"/>
        <v>0</v>
      </c>
      <c r="AU105" s="102">
        <f>'SO 05 - PROPUSTNÁ ZPEVNĚN...'!P129</f>
        <v>0</v>
      </c>
      <c r="AV105" s="101">
        <f>'SO 05 - PROPUSTNÁ ZPEVNĚN...'!J33</f>
        <v>0</v>
      </c>
      <c r="AW105" s="101">
        <f>'SO 05 - PROPUSTNÁ ZPEVNĚN...'!J34</f>
        <v>0</v>
      </c>
      <c r="AX105" s="101">
        <f>'SO 05 - PROPUSTNÁ ZPEVNĚN...'!J35</f>
        <v>0</v>
      </c>
      <c r="AY105" s="101">
        <f>'SO 05 - PROPUSTNÁ ZPEVNĚN...'!J36</f>
        <v>0</v>
      </c>
      <c r="AZ105" s="101">
        <f>'SO 05 - PROPUSTNÁ ZPEVNĚN...'!F33</f>
        <v>0</v>
      </c>
      <c r="BA105" s="101">
        <f>'SO 05 - PROPUSTNÁ ZPEVNĚN...'!F34</f>
        <v>0</v>
      </c>
      <c r="BB105" s="101">
        <f>'SO 05 - PROPUSTNÁ ZPEVNĚN...'!F35</f>
        <v>0</v>
      </c>
      <c r="BC105" s="101">
        <f>'SO 05 - PROPUSTNÁ ZPEVNĚN...'!F36</f>
        <v>0</v>
      </c>
      <c r="BD105" s="103">
        <f>'SO 05 - PROPUSTNÁ ZPEVNĚN...'!F37</f>
        <v>0</v>
      </c>
      <c r="BT105" s="104" t="s">
        <v>85</v>
      </c>
      <c r="BV105" s="104" t="s">
        <v>79</v>
      </c>
      <c r="BW105" s="104" t="s">
        <v>121</v>
      </c>
      <c r="BX105" s="104" t="s">
        <v>5</v>
      </c>
      <c r="CL105" s="104" t="s">
        <v>87</v>
      </c>
      <c r="CM105" s="104" t="s">
        <v>88</v>
      </c>
    </row>
    <row r="106" spans="1:91" s="7" customFormat="1" ht="16.5" customHeight="1">
      <c r="A106" s="94" t="s">
        <v>81</v>
      </c>
      <c r="B106" s="95"/>
      <c r="C106" s="96"/>
      <c r="D106" s="324" t="s">
        <v>122</v>
      </c>
      <c r="E106" s="324"/>
      <c r="F106" s="324"/>
      <c r="G106" s="324"/>
      <c r="H106" s="324"/>
      <c r="I106" s="97"/>
      <c r="J106" s="324" t="s">
        <v>123</v>
      </c>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c r="AG106" s="321">
        <f>'SO 06 - ELEKTROINSTALACE'!J30</f>
        <v>0</v>
      </c>
      <c r="AH106" s="322"/>
      <c r="AI106" s="322"/>
      <c r="AJ106" s="322"/>
      <c r="AK106" s="322"/>
      <c r="AL106" s="322"/>
      <c r="AM106" s="322"/>
      <c r="AN106" s="321">
        <f t="shared" si="0"/>
        <v>0</v>
      </c>
      <c r="AO106" s="322"/>
      <c r="AP106" s="322"/>
      <c r="AQ106" s="98" t="s">
        <v>124</v>
      </c>
      <c r="AR106" s="99"/>
      <c r="AS106" s="100">
        <v>0</v>
      </c>
      <c r="AT106" s="101">
        <f t="shared" si="1"/>
        <v>0</v>
      </c>
      <c r="AU106" s="102">
        <f>'SO 06 - ELEKTROINSTALACE'!P120</f>
        <v>0</v>
      </c>
      <c r="AV106" s="101">
        <f>'SO 06 - ELEKTROINSTALACE'!J33</f>
        <v>0</v>
      </c>
      <c r="AW106" s="101">
        <f>'SO 06 - ELEKTROINSTALACE'!J34</f>
        <v>0</v>
      </c>
      <c r="AX106" s="101">
        <f>'SO 06 - ELEKTROINSTALACE'!J35</f>
        <v>0</v>
      </c>
      <c r="AY106" s="101">
        <f>'SO 06 - ELEKTROINSTALACE'!J36</f>
        <v>0</v>
      </c>
      <c r="AZ106" s="101">
        <f>'SO 06 - ELEKTROINSTALACE'!F33</f>
        <v>0</v>
      </c>
      <c r="BA106" s="101">
        <f>'SO 06 - ELEKTROINSTALACE'!F34</f>
        <v>0</v>
      </c>
      <c r="BB106" s="101">
        <f>'SO 06 - ELEKTROINSTALACE'!F35</f>
        <v>0</v>
      </c>
      <c r="BC106" s="101">
        <f>'SO 06 - ELEKTROINSTALACE'!F36</f>
        <v>0</v>
      </c>
      <c r="BD106" s="103">
        <f>'SO 06 - ELEKTROINSTALACE'!F37</f>
        <v>0</v>
      </c>
      <c r="BT106" s="104" t="s">
        <v>85</v>
      </c>
      <c r="BV106" s="104" t="s">
        <v>79</v>
      </c>
      <c r="BW106" s="104" t="s">
        <v>125</v>
      </c>
      <c r="BX106" s="104" t="s">
        <v>5</v>
      </c>
      <c r="CL106" s="104" t="s">
        <v>126</v>
      </c>
      <c r="CM106" s="104" t="s">
        <v>88</v>
      </c>
    </row>
    <row r="107" spans="1:91" s="7" customFormat="1" ht="16.5" customHeight="1">
      <c r="A107" s="94" t="s">
        <v>81</v>
      </c>
      <c r="B107" s="95"/>
      <c r="C107" s="96"/>
      <c r="D107" s="324" t="s">
        <v>127</v>
      </c>
      <c r="E107" s="324"/>
      <c r="F107" s="324"/>
      <c r="G107" s="324"/>
      <c r="H107" s="324"/>
      <c r="I107" s="97"/>
      <c r="J107" s="324" t="s">
        <v>128</v>
      </c>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4"/>
      <c r="AG107" s="321">
        <f>'90 - OSTATNÍ NÁKLADY'!J30</f>
        <v>0</v>
      </c>
      <c r="AH107" s="322"/>
      <c r="AI107" s="322"/>
      <c r="AJ107" s="322"/>
      <c r="AK107" s="322"/>
      <c r="AL107" s="322"/>
      <c r="AM107" s="322"/>
      <c r="AN107" s="321">
        <f t="shared" si="0"/>
        <v>0</v>
      </c>
      <c r="AO107" s="322"/>
      <c r="AP107" s="322"/>
      <c r="AQ107" s="98" t="s">
        <v>124</v>
      </c>
      <c r="AR107" s="99"/>
      <c r="AS107" s="112">
        <v>0</v>
      </c>
      <c r="AT107" s="113">
        <f t="shared" si="1"/>
        <v>0</v>
      </c>
      <c r="AU107" s="114">
        <f>'90 - OSTATNÍ NÁKLADY'!P117</f>
        <v>0</v>
      </c>
      <c r="AV107" s="113">
        <f>'90 - OSTATNÍ NÁKLADY'!J33</f>
        <v>0</v>
      </c>
      <c r="AW107" s="113">
        <f>'90 - OSTATNÍ NÁKLADY'!J34</f>
        <v>0</v>
      </c>
      <c r="AX107" s="113">
        <f>'90 - OSTATNÍ NÁKLADY'!J35</f>
        <v>0</v>
      </c>
      <c r="AY107" s="113">
        <f>'90 - OSTATNÍ NÁKLADY'!J36</f>
        <v>0</v>
      </c>
      <c r="AZ107" s="113">
        <f>'90 - OSTATNÍ NÁKLADY'!F33</f>
        <v>0</v>
      </c>
      <c r="BA107" s="113">
        <f>'90 - OSTATNÍ NÁKLADY'!F34</f>
        <v>0</v>
      </c>
      <c r="BB107" s="113">
        <f>'90 - OSTATNÍ NÁKLADY'!F35</f>
        <v>0</v>
      </c>
      <c r="BC107" s="113">
        <f>'90 - OSTATNÍ NÁKLADY'!F36</f>
        <v>0</v>
      </c>
      <c r="BD107" s="115">
        <f>'90 - OSTATNÍ NÁKLADY'!F37</f>
        <v>0</v>
      </c>
      <c r="BT107" s="104" t="s">
        <v>85</v>
      </c>
      <c r="BV107" s="104" t="s">
        <v>79</v>
      </c>
      <c r="BW107" s="104" t="s">
        <v>129</v>
      </c>
      <c r="BX107" s="104" t="s">
        <v>5</v>
      </c>
      <c r="CL107" s="104" t="s">
        <v>1</v>
      </c>
      <c r="CM107" s="104" t="s">
        <v>88</v>
      </c>
    </row>
    <row r="108" spans="1:91" s="2" customFormat="1" ht="30" customHeight="1">
      <c r="A108" s="35"/>
      <c r="B108" s="36"/>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40"/>
      <c r="AS108" s="35"/>
      <c r="AT108" s="35"/>
      <c r="AU108" s="35"/>
      <c r="AV108" s="35"/>
      <c r="AW108" s="35"/>
      <c r="AX108" s="35"/>
      <c r="AY108" s="35"/>
      <c r="AZ108" s="35"/>
      <c r="BA108" s="35"/>
      <c r="BB108" s="35"/>
      <c r="BC108" s="35"/>
      <c r="BD108" s="35"/>
      <c r="BE108" s="35"/>
    </row>
    <row r="109" spans="1:91" s="2" customFormat="1" ht="6.95" customHeight="1">
      <c r="A109" s="35"/>
      <c r="B109" s="55"/>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40"/>
      <c r="AS109" s="35"/>
      <c r="AT109" s="35"/>
      <c r="AU109" s="35"/>
      <c r="AV109" s="35"/>
      <c r="AW109" s="35"/>
      <c r="AX109" s="35"/>
      <c r="AY109" s="35"/>
      <c r="AZ109" s="35"/>
      <c r="BA109" s="35"/>
      <c r="BB109" s="35"/>
      <c r="BC109" s="35"/>
      <c r="BD109" s="35"/>
      <c r="BE109" s="35"/>
    </row>
  </sheetData>
  <sheetProtection algorithmName="SHA-512" hashValue="/KxoAERX3FbqbjQFueNFVIWkloUqWeV+CxcxTfxmqXtEh8UOR2z9c9FQarcErzoNxIMNJe+7vh8eLLesA6JT3g==" saltValue="dblU63X9rQ1PYB05eLwOti77RahGcI5I4+7rSO5Kf35eoDgijrPT2mEwjU2LntR33ShIkr+NfUxnOt0aXuXf9g==" spinCount="100000" sheet="1" objects="1" scenarios="1" formatColumns="0" formatRows="0"/>
  <mergeCells count="90">
    <mergeCell ref="J106:AF106"/>
    <mergeCell ref="J107:AF107"/>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G105:AM105"/>
    <mergeCell ref="AG106:AM106"/>
    <mergeCell ref="AG107:AM107"/>
    <mergeCell ref="C92:G92"/>
    <mergeCell ref="I92:AF92"/>
    <mergeCell ref="J95:AF95"/>
    <mergeCell ref="J96:AF96"/>
    <mergeCell ref="J97:AF97"/>
    <mergeCell ref="K98:AF98"/>
    <mergeCell ref="K99:AF99"/>
    <mergeCell ref="K100:AF100"/>
    <mergeCell ref="K101:AF101"/>
    <mergeCell ref="K102:AF102"/>
    <mergeCell ref="K103:AF103"/>
    <mergeCell ref="J104:AF104"/>
    <mergeCell ref="J105:AF105"/>
    <mergeCell ref="AN107:AP107"/>
    <mergeCell ref="E102:I102"/>
    <mergeCell ref="D95:H95"/>
    <mergeCell ref="D96:H96"/>
    <mergeCell ref="D97:H97"/>
    <mergeCell ref="E98:I98"/>
    <mergeCell ref="E99:I99"/>
    <mergeCell ref="E100:I100"/>
    <mergeCell ref="E101:I101"/>
    <mergeCell ref="E103:I103"/>
    <mergeCell ref="D104:H104"/>
    <mergeCell ref="D105:H105"/>
    <mergeCell ref="D106:H106"/>
    <mergeCell ref="D107:H107"/>
    <mergeCell ref="AG104:AM104"/>
    <mergeCell ref="AG103:AM103"/>
    <mergeCell ref="AN102:AP102"/>
    <mergeCell ref="AN103:AP103"/>
    <mergeCell ref="AN104:AP104"/>
    <mergeCell ref="AN105:AP105"/>
    <mergeCell ref="AN106:AP106"/>
    <mergeCell ref="L30:P30"/>
    <mergeCell ref="L31:P31"/>
    <mergeCell ref="L32:P32"/>
    <mergeCell ref="L33:P33"/>
    <mergeCell ref="AN101:AP101"/>
    <mergeCell ref="AN98:AP98"/>
    <mergeCell ref="AN99:AP99"/>
    <mergeCell ref="AN100:AP100"/>
    <mergeCell ref="AN94:AP94"/>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5" location="'SO 01 - PRODLOUŽENÍ DEŠŤO...'!C2" display="/"/>
    <hyperlink ref="A96" location="'SO 02 - PŘÍPOJKA DEŠŤOVÉ ...'!C2" display="/"/>
    <hyperlink ref="A98" location="'SO 03.11 - zasakovací prů...'!C2" display="/"/>
    <hyperlink ref="A99" location="'SO 03.12 - zasakovací prů...'!C2" display="/"/>
    <hyperlink ref="A100" location="'SO 03.2 - akumulační a re...'!C2" display="/"/>
    <hyperlink ref="A101" location="'SO 03.31 - areálová dešťo...'!C2" display="/"/>
    <hyperlink ref="A102" location="'SO 03.32 - areálová dešťo...'!C2" display="/"/>
    <hyperlink ref="A103" location="'SO 03.4 - areálový vodovod'!C2" display="/"/>
    <hyperlink ref="A104" location="'SO 04 - OBJEKTY POZEMNÍHO...'!C2" display="/"/>
    <hyperlink ref="A105" location="'SO 05 - PROPUSTNÁ ZPEVNĚN...'!C2" display="/"/>
    <hyperlink ref="A106" location="'SO 06 - ELEKTROINSTALACE'!C2" display="/"/>
    <hyperlink ref="A107" location="'90 - OSTATNÍ NÁKLADY'!C2" display="/"/>
  </hyperlinks>
  <printOptions horizontalCentered="1"/>
  <pageMargins left="0.39370078740157483" right="0.39370078740157483" top="0.39370078740157483" bottom="0.39370078740157483" header="0" footer="0"/>
  <pageSetup paperSize="9" scale="75" fitToHeight="100" orientation="portrait"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60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117</v>
      </c>
      <c r="AZ2" s="117" t="s">
        <v>2603</v>
      </c>
      <c r="BA2" s="117" t="s">
        <v>1</v>
      </c>
      <c r="BB2" s="117" t="s">
        <v>1</v>
      </c>
      <c r="BC2" s="117" t="s">
        <v>2604</v>
      </c>
      <c r="BD2" s="117" t="s">
        <v>88</v>
      </c>
    </row>
    <row r="3" spans="1:56" s="1" customFormat="1" ht="6.95" customHeight="1">
      <c r="B3" s="118"/>
      <c r="C3" s="119"/>
      <c r="D3" s="119"/>
      <c r="E3" s="119"/>
      <c r="F3" s="119"/>
      <c r="G3" s="119"/>
      <c r="H3" s="119"/>
      <c r="I3" s="120"/>
      <c r="J3" s="119"/>
      <c r="K3" s="119"/>
      <c r="L3" s="21"/>
      <c r="AT3" s="18" t="s">
        <v>88</v>
      </c>
      <c r="AZ3" s="117" t="s">
        <v>2605</v>
      </c>
      <c r="BA3" s="117" t="s">
        <v>1</v>
      </c>
      <c r="BB3" s="117" t="s">
        <v>1</v>
      </c>
      <c r="BC3" s="117" t="s">
        <v>2606</v>
      </c>
      <c r="BD3" s="117" t="s">
        <v>88</v>
      </c>
    </row>
    <row r="4" spans="1:56" s="1" customFormat="1" ht="24.95" customHeight="1">
      <c r="B4" s="21"/>
      <c r="D4" s="121" t="s">
        <v>133</v>
      </c>
      <c r="I4" s="116"/>
      <c r="L4" s="21"/>
      <c r="M4" s="122" t="s">
        <v>10</v>
      </c>
      <c r="AT4" s="18" t="s">
        <v>4</v>
      </c>
      <c r="AZ4" s="117" t="s">
        <v>2607</v>
      </c>
      <c r="BA4" s="117" t="s">
        <v>1</v>
      </c>
      <c r="BB4" s="117" t="s">
        <v>1</v>
      </c>
      <c r="BC4" s="117" t="s">
        <v>2608</v>
      </c>
      <c r="BD4" s="117" t="s">
        <v>88</v>
      </c>
    </row>
    <row r="5" spans="1:56" s="1" customFormat="1" ht="6.95" customHeight="1">
      <c r="B5" s="21"/>
      <c r="I5" s="116"/>
      <c r="L5" s="21"/>
      <c r="AZ5" s="117" t="s">
        <v>2609</v>
      </c>
      <c r="BA5" s="117" t="s">
        <v>1</v>
      </c>
      <c r="BB5" s="117" t="s">
        <v>1</v>
      </c>
      <c r="BC5" s="117" t="s">
        <v>7</v>
      </c>
      <c r="BD5" s="117" t="s">
        <v>88</v>
      </c>
    </row>
    <row r="6" spans="1:56" s="1" customFormat="1" ht="12" customHeight="1">
      <c r="B6" s="21"/>
      <c r="D6" s="123" t="s">
        <v>16</v>
      </c>
      <c r="I6" s="116"/>
      <c r="L6" s="21"/>
      <c r="AZ6" s="117" t="s">
        <v>2610</v>
      </c>
      <c r="BA6" s="117" t="s">
        <v>1</v>
      </c>
      <c r="BB6" s="117" t="s">
        <v>1</v>
      </c>
      <c r="BC6" s="117" t="s">
        <v>2611</v>
      </c>
      <c r="BD6" s="117" t="s">
        <v>88</v>
      </c>
    </row>
    <row r="7" spans="1:56" s="1" customFormat="1" ht="16.5" customHeight="1">
      <c r="B7" s="21"/>
      <c r="E7" s="333" t="str">
        <f>'Rekapitulace stavby'!K6</f>
        <v>HOSPODAŘENÍ SE SRÁŽKOVÝMI VODAMI - ZŠ NA VÝSLUNÍ Č.P. 2047</v>
      </c>
      <c r="F7" s="334"/>
      <c r="G7" s="334"/>
      <c r="H7" s="334"/>
      <c r="I7" s="116"/>
      <c r="L7" s="21"/>
      <c r="AZ7" s="117" t="s">
        <v>2612</v>
      </c>
      <c r="BA7" s="117" t="s">
        <v>1</v>
      </c>
      <c r="BB7" s="117" t="s">
        <v>1</v>
      </c>
      <c r="BC7" s="117" t="s">
        <v>2613</v>
      </c>
      <c r="BD7" s="117" t="s">
        <v>88</v>
      </c>
    </row>
    <row r="8" spans="1:5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c r="AZ8" s="117" t="s">
        <v>2614</v>
      </c>
      <c r="BA8" s="117" t="s">
        <v>1</v>
      </c>
      <c r="BB8" s="117" t="s">
        <v>1</v>
      </c>
      <c r="BC8" s="117" t="s">
        <v>2615</v>
      </c>
      <c r="BD8" s="117" t="s">
        <v>88</v>
      </c>
    </row>
    <row r="9" spans="1:56" s="2" customFormat="1" ht="16.5" customHeight="1">
      <c r="A9" s="35"/>
      <c r="B9" s="40"/>
      <c r="C9" s="35"/>
      <c r="D9" s="35"/>
      <c r="E9" s="335" t="s">
        <v>2616</v>
      </c>
      <c r="F9" s="336"/>
      <c r="G9" s="336"/>
      <c r="H9" s="336"/>
      <c r="I9" s="124"/>
      <c r="J9" s="35"/>
      <c r="K9" s="35"/>
      <c r="L9" s="52"/>
      <c r="S9" s="35"/>
      <c r="T9" s="35"/>
      <c r="U9" s="35"/>
      <c r="V9" s="35"/>
      <c r="W9" s="35"/>
      <c r="X9" s="35"/>
      <c r="Y9" s="35"/>
      <c r="Z9" s="35"/>
      <c r="AA9" s="35"/>
      <c r="AB9" s="35"/>
      <c r="AC9" s="35"/>
      <c r="AD9" s="35"/>
      <c r="AE9" s="35"/>
      <c r="AZ9" s="117" t="s">
        <v>2617</v>
      </c>
      <c r="BA9" s="117" t="s">
        <v>1</v>
      </c>
      <c r="BB9" s="117" t="s">
        <v>1</v>
      </c>
      <c r="BC9" s="117" t="s">
        <v>2618</v>
      </c>
      <c r="BD9" s="117" t="s">
        <v>88</v>
      </c>
    </row>
    <row r="10" spans="1:5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c r="AZ10" s="117" t="s">
        <v>2619</v>
      </c>
      <c r="BA10" s="117" t="s">
        <v>1</v>
      </c>
      <c r="BB10" s="117" t="s">
        <v>1</v>
      </c>
      <c r="BC10" s="117" t="s">
        <v>2620</v>
      </c>
      <c r="BD10" s="117" t="s">
        <v>88</v>
      </c>
    </row>
    <row r="11" spans="1:56" s="2" customFormat="1" ht="12" customHeight="1">
      <c r="A11" s="35"/>
      <c r="B11" s="40"/>
      <c r="C11" s="35"/>
      <c r="D11" s="123" t="s">
        <v>18</v>
      </c>
      <c r="E11" s="35"/>
      <c r="F11" s="111" t="s">
        <v>118</v>
      </c>
      <c r="G11" s="35"/>
      <c r="H11" s="35"/>
      <c r="I11" s="125" t="s">
        <v>19</v>
      </c>
      <c r="J11" s="111" t="s">
        <v>1</v>
      </c>
      <c r="K11" s="35"/>
      <c r="L11" s="52"/>
      <c r="S11" s="35"/>
      <c r="T11" s="35"/>
      <c r="U11" s="35"/>
      <c r="V11" s="35"/>
      <c r="W11" s="35"/>
      <c r="X11" s="35"/>
      <c r="Y11" s="35"/>
      <c r="Z11" s="35"/>
      <c r="AA11" s="35"/>
      <c r="AB11" s="35"/>
      <c r="AC11" s="35"/>
      <c r="AD11" s="35"/>
      <c r="AE11" s="35"/>
      <c r="AZ11" s="117" t="s">
        <v>2621</v>
      </c>
      <c r="BA11" s="117" t="s">
        <v>1</v>
      </c>
      <c r="BB11" s="117" t="s">
        <v>1</v>
      </c>
      <c r="BC11" s="117" t="s">
        <v>2622</v>
      </c>
      <c r="BD11" s="117" t="s">
        <v>88</v>
      </c>
    </row>
    <row r="12" spans="1:5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c r="AZ12" s="117" t="s">
        <v>2623</v>
      </c>
      <c r="BA12" s="117" t="s">
        <v>1</v>
      </c>
      <c r="BB12" s="117" t="s">
        <v>1</v>
      </c>
      <c r="BC12" s="117" t="s">
        <v>2624</v>
      </c>
      <c r="BD12" s="117" t="s">
        <v>88</v>
      </c>
    </row>
    <row r="13" spans="1:5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c r="AZ13" s="117" t="s">
        <v>2625</v>
      </c>
      <c r="BA13" s="117" t="s">
        <v>1</v>
      </c>
      <c r="BB13" s="117" t="s">
        <v>1</v>
      </c>
      <c r="BC13" s="117" t="s">
        <v>2626</v>
      </c>
      <c r="BD13" s="117" t="s">
        <v>88</v>
      </c>
    </row>
    <row r="14" spans="1:5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c r="AZ14" s="117" t="s">
        <v>2627</v>
      </c>
      <c r="BA14" s="117" t="s">
        <v>1</v>
      </c>
      <c r="BB14" s="117" t="s">
        <v>1</v>
      </c>
      <c r="BC14" s="117" t="s">
        <v>2628</v>
      </c>
      <c r="BD14" s="117" t="s">
        <v>88</v>
      </c>
    </row>
    <row r="15" spans="1:5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c r="AZ15" s="117" t="s">
        <v>2629</v>
      </c>
      <c r="BA15" s="117" t="s">
        <v>1</v>
      </c>
      <c r="BB15" s="117" t="s">
        <v>1</v>
      </c>
      <c r="BC15" s="117" t="s">
        <v>2630</v>
      </c>
      <c r="BD15" s="117" t="s">
        <v>88</v>
      </c>
    </row>
    <row r="16" spans="1:5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c r="AZ16" s="117" t="s">
        <v>2631</v>
      </c>
      <c r="BA16" s="117" t="s">
        <v>1</v>
      </c>
      <c r="BB16" s="117" t="s">
        <v>1</v>
      </c>
      <c r="BC16" s="117" t="s">
        <v>282</v>
      </c>
      <c r="BD16" s="117" t="s">
        <v>88</v>
      </c>
    </row>
    <row r="17" spans="1:31"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3" t="s">
        <v>33</v>
      </c>
      <c r="E23" s="35"/>
      <c r="F23" s="35"/>
      <c r="G23" s="35"/>
      <c r="H23" s="35"/>
      <c r="I23" s="125" t="s">
        <v>25</v>
      </c>
      <c r="J23" s="111"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
        <v>34</v>
      </c>
      <c r="F24" s="35"/>
      <c r="G24" s="35"/>
      <c r="H24" s="35"/>
      <c r="I24" s="125" t="s">
        <v>27</v>
      </c>
      <c r="J24" s="111"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31"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31"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31" s="2" customFormat="1" ht="25.35" customHeight="1">
      <c r="A30" s="35"/>
      <c r="B30" s="40"/>
      <c r="C30" s="35"/>
      <c r="D30" s="133" t="s">
        <v>37</v>
      </c>
      <c r="E30" s="35"/>
      <c r="F30" s="35"/>
      <c r="G30" s="35"/>
      <c r="H30" s="35"/>
      <c r="I30" s="124"/>
      <c r="J30" s="134">
        <f>ROUND(J163,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ROUND((SUM(BE163:BE606)),  2)</f>
        <v>0</v>
      </c>
      <c r="G33" s="35"/>
      <c r="H33" s="35"/>
      <c r="I33" s="139">
        <v>0.21</v>
      </c>
      <c r="J33" s="138">
        <f>ROUND(((SUM(BE163:BE606))*I33),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ROUND((SUM(BF163:BF606)),  2)</f>
        <v>0</v>
      </c>
      <c r="G34" s="35"/>
      <c r="H34" s="35"/>
      <c r="I34" s="139">
        <v>0.15</v>
      </c>
      <c r="J34" s="138">
        <f>ROUND(((SUM(BF163:BF606))*I34),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ROUND((SUM(BG163:BG606)),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ROUND((SUM(BH163:BH606)),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ROUND((SUM(BI163:BI606)),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SO 04 - OBJEKTY POZEMNÍHO STAVITELSTVÍ – ÚPRAVA ODVODNĚNÍ STŘECH A OKAPŮ</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J163</f>
        <v>0</v>
      </c>
      <c r="K96" s="37"/>
      <c r="L96" s="52"/>
      <c r="S96" s="35"/>
      <c r="T96" s="35"/>
      <c r="U96" s="35"/>
      <c r="V96" s="35"/>
      <c r="W96" s="35"/>
      <c r="X96" s="35"/>
      <c r="Y96" s="35"/>
      <c r="Z96" s="35"/>
      <c r="AA96" s="35"/>
      <c r="AB96" s="35"/>
      <c r="AC96" s="35"/>
      <c r="AD96" s="35"/>
      <c r="AE96" s="35"/>
      <c r="AU96" s="18" t="s">
        <v>166</v>
      </c>
    </row>
    <row r="97" spans="2:12" s="9" customFormat="1" ht="24.95" customHeight="1">
      <c r="B97" s="169"/>
      <c r="C97" s="170"/>
      <c r="D97" s="171" t="s">
        <v>2632</v>
      </c>
      <c r="E97" s="172"/>
      <c r="F97" s="172"/>
      <c r="G97" s="172"/>
      <c r="H97" s="172"/>
      <c r="I97" s="173"/>
      <c r="J97" s="174">
        <f>J164</f>
        <v>0</v>
      </c>
      <c r="K97" s="170"/>
      <c r="L97" s="175"/>
    </row>
    <row r="98" spans="2:12" s="10" customFormat="1" ht="19.899999999999999" customHeight="1">
      <c r="B98" s="176"/>
      <c r="C98" s="105"/>
      <c r="D98" s="177" t="s">
        <v>1357</v>
      </c>
      <c r="E98" s="178"/>
      <c r="F98" s="178"/>
      <c r="G98" s="178"/>
      <c r="H98" s="178"/>
      <c r="I98" s="179"/>
      <c r="J98" s="180">
        <f>J165</f>
        <v>0</v>
      </c>
      <c r="K98" s="105"/>
      <c r="L98" s="181"/>
    </row>
    <row r="99" spans="2:12" s="10" customFormat="1" ht="19.899999999999999" customHeight="1">
      <c r="B99" s="176"/>
      <c r="C99" s="105"/>
      <c r="D99" s="177" t="s">
        <v>2633</v>
      </c>
      <c r="E99" s="178"/>
      <c r="F99" s="178"/>
      <c r="G99" s="178"/>
      <c r="H99" s="178"/>
      <c r="I99" s="179"/>
      <c r="J99" s="180">
        <f>J173</f>
        <v>0</v>
      </c>
      <c r="K99" s="105"/>
      <c r="L99" s="181"/>
    </row>
    <row r="100" spans="2:12" s="10" customFormat="1" ht="19.899999999999999" customHeight="1">
      <c r="B100" s="176"/>
      <c r="C100" s="105"/>
      <c r="D100" s="177" t="s">
        <v>2634</v>
      </c>
      <c r="E100" s="178"/>
      <c r="F100" s="178"/>
      <c r="G100" s="178"/>
      <c r="H100" s="178"/>
      <c r="I100" s="179"/>
      <c r="J100" s="180">
        <f>J205</f>
        <v>0</v>
      </c>
      <c r="K100" s="105"/>
      <c r="L100" s="181"/>
    </row>
    <row r="101" spans="2:12" s="10" customFormat="1" ht="19.899999999999999" customHeight="1">
      <c r="B101" s="176"/>
      <c r="C101" s="105"/>
      <c r="D101" s="177" t="s">
        <v>172</v>
      </c>
      <c r="E101" s="178"/>
      <c r="F101" s="178"/>
      <c r="G101" s="178"/>
      <c r="H101" s="178"/>
      <c r="I101" s="179"/>
      <c r="J101" s="180">
        <f>J211</f>
        <v>0</v>
      </c>
      <c r="K101" s="105"/>
      <c r="L101" s="181"/>
    </row>
    <row r="102" spans="2:12" s="10" customFormat="1" ht="19.899999999999999" customHeight="1">
      <c r="B102" s="176"/>
      <c r="C102" s="105"/>
      <c r="D102" s="177" t="s">
        <v>2635</v>
      </c>
      <c r="E102" s="178"/>
      <c r="F102" s="178"/>
      <c r="G102" s="178"/>
      <c r="H102" s="178"/>
      <c r="I102" s="179"/>
      <c r="J102" s="180">
        <f>J213</f>
        <v>0</v>
      </c>
      <c r="K102" s="105"/>
      <c r="L102" s="181"/>
    </row>
    <row r="103" spans="2:12" s="10" customFormat="1" ht="19.899999999999999" customHeight="1">
      <c r="B103" s="176"/>
      <c r="C103" s="105"/>
      <c r="D103" s="177" t="s">
        <v>2636</v>
      </c>
      <c r="E103" s="178"/>
      <c r="F103" s="178"/>
      <c r="G103" s="178"/>
      <c r="H103" s="178"/>
      <c r="I103" s="179"/>
      <c r="J103" s="180">
        <f>J244</f>
        <v>0</v>
      </c>
      <c r="K103" s="105"/>
      <c r="L103" s="181"/>
    </row>
    <row r="104" spans="2:12" s="10" customFormat="1" ht="19.899999999999999" customHeight="1">
      <c r="B104" s="176"/>
      <c r="C104" s="105"/>
      <c r="D104" s="177" t="s">
        <v>2637</v>
      </c>
      <c r="E104" s="178"/>
      <c r="F104" s="178"/>
      <c r="G104" s="178"/>
      <c r="H104" s="178"/>
      <c r="I104" s="179"/>
      <c r="J104" s="180">
        <f>J256</f>
        <v>0</v>
      </c>
      <c r="K104" s="105"/>
      <c r="L104" s="181"/>
    </row>
    <row r="105" spans="2:12" s="10" customFormat="1" ht="19.899999999999999" customHeight="1">
      <c r="B105" s="176"/>
      <c r="C105" s="105"/>
      <c r="D105" s="177" t="s">
        <v>2308</v>
      </c>
      <c r="E105" s="178"/>
      <c r="F105" s="178"/>
      <c r="G105" s="178"/>
      <c r="H105" s="178"/>
      <c r="I105" s="179"/>
      <c r="J105" s="180">
        <f>J279</f>
        <v>0</v>
      </c>
      <c r="K105" s="105"/>
      <c r="L105" s="181"/>
    </row>
    <row r="106" spans="2:12" s="9" customFormat="1" ht="24.95" customHeight="1">
      <c r="B106" s="169"/>
      <c r="C106" s="170"/>
      <c r="D106" s="171" t="s">
        <v>2638</v>
      </c>
      <c r="E106" s="172"/>
      <c r="F106" s="172"/>
      <c r="G106" s="172"/>
      <c r="H106" s="172"/>
      <c r="I106" s="173"/>
      <c r="J106" s="174">
        <f>J300</f>
        <v>0</v>
      </c>
      <c r="K106" s="170"/>
      <c r="L106" s="175"/>
    </row>
    <row r="107" spans="2:12" s="10" customFormat="1" ht="19.899999999999999" customHeight="1">
      <c r="B107" s="176"/>
      <c r="C107" s="105"/>
      <c r="D107" s="177" t="s">
        <v>2308</v>
      </c>
      <c r="E107" s="178"/>
      <c r="F107" s="178"/>
      <c r="G107" s="178"/>
      <c r="H107" s="178"/>
      <c r="I107" s="179"/>
      <c r="J107" s="180">
        <f>J301</f>
        <v>0</v>
      </c>
      <c r="K107" s="105"/>
      <c r="L107" s="181"/>
    </row>
    <row r="108" spans="2:12" s="9" customFormat="1" ht="24.95" customHeight="1">
      <c r="B108" s="169"/>
      <c r="C108" s="170"/>
      <c r="D108" s="171" t="s">
        <v>2639</v>
      </c>
      <c r="E108" s="172"/>
      <c r="F108" s="172"/>
      <c r="G108" s="172"/>
      <c r="H108" s="172"/>
      <c r="I108" s="173"/>
      <c r="J108" s="174">
        <f>J306</f>
        <v>0</v>
      </c>
      <c r="K108" s="170"/>
      <c r="L108" s="175"/>
    </row>
    <row r="109" spans="2:12" s="10" customFormat="1" ht="19.899999999999999" customHeight="1">
      <c r="B109" s="176"/>
      <c r="C109" s="105"/>
      <c r="D109" s="177" t="s">
        <v>1357</v>
      </c>
      <c r="E109" s="178"/>
      <c r="F109" s="178"/>
      <c r="G109" s="178"/>
      <c r="H109" s="178"/>
      <c r="I109" s="179"/>
      <c r="J109" s="180">
        <f>J307</f>
        <v>0</v>
      </c>
      <c r="K109" s="105"/>
      <c r="L109" s="181"/>
    </row>
    <row r="110" spans="2:12" s="10" customFormat="1" ht="19.899999999999999" customHeight="1">
      <c r="B110" s="176"/>
      <c r="C110" s="105"/>
      <c r="D110" s="177" t="s">
        <v>2633</v>
      </c>
      <c r="E110" s="178"/>
      <c r="F110" s="178"/>
      <c r="G110" s="178"/>
      <c r="H110" s="178"/>
      <c r="I110" s="179"/>
      <c r="J110" s="180">
        <f>J311</f>
        <v>0</v>
      </c>
      <c r="K110" s="105"/>
      <c r="L110" s="181"/>
    </row>
    <row r="111" spans="2:12" s="10" customFormat="1" ht="19.899999999999999" customHeight="1">
      <c r="B111" s="176"/>
      <c r="C111" s="105"/>
      <c r="D111" s="177" t="s">
        <v>2634</v>
      </c>
      <c r="E111" s="178"/>
      <c r="F111" s="178"/>
      <c r="G111" s="178"/>
      <c r="H111" s="178"/>
      <c r="I111" s="179"/>
      <c r="J111" s="180">
        <f>J327</f>
        <v>0</v>
      </c>
      <c r="K111" s="105"/>
      <c r="L111" s="181"/>
    </row>
    <row r="112" spans="2:12" s="10" customFormat="1" ht="19.899999999999999" customHeight="1">
      <c r="B112" s="176"/>
      <c r="C112" s="105"/>
      <c r="D112" s="177" t="s">
        <v>172</v>
      </c>
      <c r="E112" s="178"/>
      <c r="F112" s="178"/>
      <c r="G112" s="178"/>
      <c r="H112" s="178"/>
      <c r="I112" s="179"/>
      <c r="J112" s="180">
        <f>J333</f>
        <v>0</v>
      </c>
      <c r="K112" s="105"/>
      <c r="L112" s="181"/>
    </row>
    <row r="113" spans="2:12" s="10" customFormat="1" ht="19.899999999999999" customHeight="1">
      <c r="B113" s="176"/>
      <c r="C113" s="105"/>
      <c r="D113" s="177" t="s">
        <v>2635</v>
      </c>
      <c r="E113" s="178"/>
      <c r="F113" s="178"/>
      <c r="G113" s="178"/>
      <c r="H113" s="178"/>
      <c r="I113" s="179"/>
      <c r="J113" s="180">
        <f>J335</f>
        <v>0</v>
      </c>
      <c r="K113" s="105"/>
      <c r="L113" s="181"/>
    </row>
    <row r="114" spans="2:12" s="10" customFormat="1" ht="19.899999999999999" customHeight="1">
      <c r="B114" s="176"/>
      <c r="C114" s="105"/>
      <c r="D114" s="177" t="s">
        <v>2636</v>
      </c>
      <c r="E114" s="178"/>
      <c r="F114" s="178"/>
      <c r="G114" s="178"/>
      <c r="H114" s="178"/>
      <c r="I114" s="179"/>
      <c r="J114" s="180">
        <f>J358</f>
        <v>0</v>
      </c>
      <c r="K114" s="105"/>
      <c r="L114" s="181"/>
    </row>
    <row r="115" spans="2:12" s="10" customFormat="1" ht="19.899999999999999" customHeight="1">
      <c r="B115" s="176"/>
      <c r="C115" s="105"/>
      <c r="D115" s="177" t="s">
        <v>2637</v>
      </c>
      <c r="E115" s="178"/>
      <c r="F115" s="178"/>
      <c r="G115" s="178"/>
      <c r="H115" s="178"/>
      <c r="I115" s="179"/>
      <c r="J115" s="180">
        <f>J367</f>
        <v>0</v>
      </c>
      <c r="K115" s="105"/>
      <c r="L115" s="181"/>
    </row>
    <row r="116" spans="2:12" s="10" customFormat="1" ht="19.899999999999999" customHeight="1">
      <c r="B116" s="176"/>
      <c r="C116" s="105"/>
      <c r="D116" s="177" t="s">
        <v>2308</v>
      </c>
      <c r="E116" s="178"/>
      <c r="F116" s="178"/>
      <c r="G116" s="178"/>
      <c r="H116" s="178"/>
      <c r="I116" s="179"/>
      <c r="J116" s="180">
        <f>J376</f>
        <v>0</v>
      </c>
      <c r="K116" s="105"/>
      <c r="L116" s="181"/>
    </row>
    <row r="117" spans="2:12" s="9" customFormat="1" ht="24.95" customHeight="1">
      <c r="B117" s="169"/>
      <c r="C117" s="170"/>
      <c r="D117" s="171" t="s">
        <v>2640</v>
      </c>
      <c r="E117" s="172"/>
      <c r="F117" s="172"/>
      <c r="G117" s="172"/>
      <c r="H117" s="172"/>
      <c r="I117" s="173"/>
      <c r="J117" s="174">
        <f>J381</f>
        <v>0</v>
      </c>
      <c r="K117" s="170"/>
      <c r="L117" s="175"/>
    </row>
    <row r="118" spans="2:12" s="10" customFormat="1" ht="19.899999999999999" customHeight="1">
      <c r="B118" s="176"/>
      <c r="C118" s="105"/>
      <c r="D118" s="177" t="s">
        <v>1357</v>
      </c>
      <c r="E118" s="178"/>
      <c r="F118" s="178"/>
      <c r="G118" s="178"/>
      <c r="H118" s="178"/>
      <c r="I118" s="179"/>
      <c r="J118" s="180">
        <f>J382</f>
        <v>0</v>
      </c>
      <c r="K118" s="105"/>
      <c r="L118" s="181"/>
    </row>
    <row r="119" spans="2:12" s="10" customFormat="1" ht="19.899999999999999" customHeight="1">
      <c r="B119" s="176"/>
      <c r="C119" s="105"/>
      <c r="D119" s="177" t="s">
        <v>2633</v>
      </c>
      <c r="E119" s="178"/>
      <c r="F119" s="178"/>
      <c r="G119" s="178"/>
      <c r="H119" s="178"/>
      <c r="I119" s="179"/>
      <c r="J119" s="180">
        <f>J386</f>
        <v>0</v>
      </c>
      <c r="K119" s="105"/>
      <c r="L119" s="181"/>
    </row>
    <row r="120" spans="2:12" s="10" customFormat="1" ht="19.899999999999999" customHeight="1">
      <c r="B120" s="176"/>
      <c r="C120" s="105"/>
      <c r="D120" s="177" t="s">
        <v>2634</v>
      </c>
      <c r="E120" s="178"/>
      <c r="F120" s="178"/>
      <c r="G120" s="178"/>
      <c r="H120" s="178"/>
      <c r="I120" s="179"/>
      <c r="J120" s="180">
        <f>J402</f>
        <v>0</v>
      </c>
      <c r="K120" s="105"/>
      <c r="L120" s="181"/>
    </row>
    <row r="121" spans="2:12" s="10" customFormat="1" ht="19.899999999999999" customHeight="1">
      <c r="B121" s="176"/>
      <c r="C121" s="105"/>
      <c r="D121" s="177" t="s">
        <v>172</v>
      </c>
      <c r="E121" s="178"/>
      <c r="F121" s="178"/>
      <c r="G121" s="178"/>
      <c r="H121" s="178"/>
      <c r="I121" s="179"/>
      <c r="J121" s="180">
        <f>J408</f>
        <v>0</v>
      </c>
      <c r="K121" s="105"/>
      <c r="L121" s="181"/>
    </row>
    <row r="122" spans="2:12" s="10" customFormat="1" ht="19.899999999999999" customHeight="1">
      <c r="B122" s="176"/>
      <c r="C122" s="105"/>
      <c r="D122" s="177" t="s">
        <v>2635</v>
      </c>
      <c r="E122" s="178"/>
      <c r="F122" s="178"/>
      <c r="G122" s="178"/>
      <c r="H122" s="178"/>
      <c r="I122" s="179"/>
      <c r="J122" s="180">
        <f>J410</f>
        <v>0</v>
      </c>
      <c r="K122" s="105"/>
      <c r="L122" s="181"/>
    </row>
    <row r="123" spans="2:12" s="10" customFormat="1" ht="19.899999999999999" customHeight="1">
      <c r="B123" s="176"/>
      <c r="C123" s="105"/>
      <c r="D123" s="177" t="s">
        <v>2636</v>
      </c>
      <c r="E123" s="178"/>
      <c r="F123" s="178"/>
      <c r="G123" s="178"/>
      <c r="H123" s="178"/>
      <c r="I123" s="179"/>
      <c r="J123" s="180">
        <f>J433</f>
        <v>0</v>
      </c>
      <c r="K123" s="105"/>
      <c r="L123" s="181"/>
    </row>
    <row r="124" spans="2:12" s="10" customFormat="1" ht="19.899999999999999" customHeight="1">
      <c r="B124" s="176"/>
      <c r="C124" s="105"/>
      <c r="D124" s="177" t="s">
        <v>2637</v>
      </c>
      <c r="E124" s="178"/>
      <c r="F124" s="178"/>
      <c r="G124" s="178"/>
      <c r="H124" s="178"/>
      <c r="I124" s="179"/>
      <c r="J124" s="180">
        <f>J442</f>
        <v>0</v>
      </c>
      <c r="K124" s="105"/>
      <c r="L124" s="181"/>
    </row>
    <row r="125" spans="2:12" s="10" customFormat="1" ht="19.899999999999999" customHeight="1">
      <c r="B125" s="176"/>
      <c r="C125" s="105"/>
      <c r="D125" s="177" t="s">
        <v>2308</v>
      </c>
      <c r="E125" s="178"/>
      <c r="F125" s="178"/>
      <c r="G125" s="178"/>
      <c r="H125" s="178"/>
      <c r="I125" s="179"/>
      <c r="J125" s="180">
        <f>J451</f>
        <v>0</v>
      </c>
      <c r="K125" s="105"/>
      <c r="L125" s="181"/>
    </row>
    <row r="126" spans="2:12" s="9" customFormat="1" ht="24.95" customHeight="1">
      <c r="B126" s="169"/>
      <c r="C126" s="170"/>
      <c r="D126" s="171" t="s">
        <v>2641</v>
      </c>
      <c r="E126" s="172"/>
      <c r="F126" s="172"/>
      <c r="G126" s="172"/>
      <c r="H126" s="172"/>
      <c r="I126" s="173"/>
      <c r="J126" s="174">
        <f>J456</f>
        <v>0</v>
      </c>
      <c r="K126" s="170"/>
      <c r="L126" s="175"/>
    </row>
    <row r="127" spans="2:12" s="10" customFormat="1" ht="19.899999999999999" customHeight="1">
      <c r="B127" s="176"/>
      <c r="C127" s="105"/>
      <c r="D127" s="177" t="s">
        <v>1357</v>
      </c>
      <c r="E127" s="178"/>
      <c r="F127" s="178"/>
      <c r="G127" s="178"/>
      <c r="H127" s="178"/>
      <c r="I127" s="179"/>
      <c r="J127" s="180">
        <f>J457</f>
        <v>0</v>
      </c>
      <c r="K127" s="105"/>
      <c r="L127" s="181"/>
    </row>
    <row r="128" spans="2:12" s="10" customFormat="1" ht="19.899999999999999" customHeight="1">
      <c r="B128" s="176"/>
      <c r="C128" s="105"/>
      <c r="D128" s="177" t="s">
        <v>2633</v>
      </c>
      <c r="E128" s="178"/>
      <c r="F128" s="178"/>
      <c r="G128" s="178"/>
      <c r="H128" s="178"/>
      <c r="I128" s="179"/>
      <c r="J128" s="180">
        <f>J461</f>
        <v>0</v>
      </c>
      <c r="K128" s="105"/>
      <c r="L128" s="181"/>
    </row>
    <row r="129" spans="1:31" s="10" customFormat="1" ht="19.899999999999999" customHeight="1">
      <c r="B129" s="176"/>
      <c r="C129" s="105"/>
      <c r="D129" s="177" t="s">
        <v>2634</v>
      </c>
      <c r="E129" s="178"/>
      <c r="F129" s="178"/>
      <c r="G129" s="178"/>
      <c r="H129" s="178"/>
      <c r="I129" s="179"/>
      <c r="J129" s="180">
        <f>J477</f>
        <v>0</v>
      </c>
      <c r="K129" s="105"/>
      <c r="L129" s="181"/>
    </row>
    <row r="130" spans="1:31" s="10" customFormat="1" ht="19.899999999999999" customHeight="1">
      <c r="B130" s="176"/>
      <c r="C130" s="105"/>
      <c r="D130" s="177" t="s">
        <v>172</v>
      </c>
      <c r="E130" s="178"/>
      <c r="F130" s="178"/>
      <c r="G130" s="178"/>
      <c r="H130" s="178"/>
      <c r="I130" s="179"/>
      <c r="J130" s="180">
        <f>J483</f>
        <v>0</v>
      </c>
      <c r="K130" s="105"/>
      <c r="L130" s="181"/>
    </row>
    <row r="131" spans="1:31" s="10" customFormat="1" ht="19.899999999999999" customHeight="1">
      <c r="B131" s="176"/>
      <c r="C131" s="105"/>
      <c r="D131" s="177" t="s">
        <v>2635</v>
      </c>
      <c r="E131" s="178"/>
      <c r="F131" s="178"/>
      <c r="G131" s="178"/>
      <c r="H131" s="178"/>
      <c r="I131" s="179"/>
      <c r="J131" s="180">
        <f>J485</f>
        <v>0</v>
      </c>
      <c r="K131" s="105"/>
      <c r="L131" s="181"/>
    </row>
    <row r="132" spans="1:31" s="10" customFormat="1" ht="19.899999999999999" customHeight="1">
      <c r="B132" s="176"/>
      <c r="C132" s="105"/>
      <c r="D132" s="177" t="s">
        <v>2636</v>
      </c>
      <c r="E132" s="178"/>
      <c r="F132" s="178"/>
      <c r="G132" s="178"/>
      <c r="H132" s="178"/>
      <c r="I132" s="179"/>
      <c r="J132" s="180">
        <f>J508</f>
        <v>0</v>
      </c>
      <c r="K132" s="105"/>
      <c r="L132" s="181"/>
    </row>
    <row r="133" spans="1:31" s="10" customFormat="1" ht="19.899999999999999" customHeight="1">
      <c r="B133" s="176"/>
      <c r="C133" s="105"/>
      <c r="D133" s="177" t="s">
        <v>2637</v>
      </c>
      <c r="E133" s="178"/>
      <c r="F133" s="178"/>
      <c r="G133" s="178"/>
      <c r="H133" s="178"/>
      <c r="I133" s="179"/>
      <c r="J133" s="180">
        <f>J517</f>
        <v>0</v>
      </c>
      <c r="K133" s="105"/>
      <c r="L133" s="181"/>
    </row>
    <row r="134" spans="1:31" s="10" customFormat="1" ht="19.899999999999999" customHeight="1">
      <c r="B134" s="176"/>
      <c r="C134" s="105"/>
      <c r="D134" s="177" t="s">
        <v>2308</v>
      </c>
      <c r="E134" s="178"/>
      <c r="F134" s="178"/>
      <c r="G134" s="178"/>
      <c r="H134" s="178"/>
      <c r="I134" s="179"/>
      <c r="J134" s="180">
        <f>J526</f>
        <v>0</v>
      </c>
      <c r="K134" s="105"/>
      <c r="L134" s="181"/>
    </row>
    <row r="135" spans="1:31" s="9" customFormat="1" ht="24.95" customHeight="1">
      <c r="B135" s="169"/>
      <c r="C135" s="170"/>
      <c r="D135" s="171" t="s">
        <v>2642</v>
      </c>
      <c r="E135" s="172"/>
      <c r="F135" s="172"/>
      <c r="G135" s="172"/>
      <c r="H135" s="172"/>
      <c r="I135" s="173"/>
      <c r="J135" s="174">
        <f>J531</f>
        <v>0</v>
      </c>
      <c r="K135" s="170"/>
      <c r="L135" s="175"/>
    </row>
    <row r="136" spans="1:31" s="10" customFormat="1" ht="19.899999999999999" customHeight="1">
      <c r="B136" s="176"/>
      <c r="C136" s="105"/>
      <c r="D136" s="177" t="s">
        <v>1357</v>
      </c>
      <c r="E136" s="178"/>
      <c r="F136" s="178"/>
      <c r="G136" s="178"/>
      <c r="H136" s="178"/>
      <c r="I136" s="179"/>
      <c r="J136" s="180">
        <f>J532</f>
        <v>0</v>
      </c>
      <c r="K136" s="105"/>
      <c r="L136" s="181"/>
    </row>
    <row r="137" spans="1:31" s="10" customFormat="1" ht="19.899999999999999" customHeight="1">
      <c r="B137" s="176"/>
      <c r="C137" s="105"/>
      <c r="D137" s="177" t="s">
        <v>2633</v>
      </c>
      <c r="E137" s="178"/>
      <c r="F137" s="178"/>
      <c r="G137" s="178"/>
      <c r="H137" s="178"/>
      <c r="I137" s="179"/>
      <c r="J137" s="180">
        <f>J536</f>
        <v>0</v>
      </c>
      <c r="K137" s="105"/>
      <c r="L137" s="181"/>
    </row>
    <row r="138" spans="1:31" s="10" customFormat="1" ht="19.899999999999999" customHeight="1">
      <c r="B138" s="176"/>
      <c r="C138" s="105"/>
      <c r="D138" s="177" t="s">
        <v>2634</v>
      </c>
      <c r="E138" s="178"/>
      <c r="F138" s="178"/>
      <c r="G138" s="178"/>
      <c r="H138" s="178"/>
      <c r="I138" s="179"/>
      <c r="J138" s="180">
        <f>J552</f>
        <v>0</v>
      </c>
      <c r="K138" s="105"/>
      <c r="L138" s="181"/>
    </row>
    <row r="139" spans="1:31" s="10" customFormat="1" ht="19.899999999999999" customHeight="1">
      <c r="B139" s="176"/>
      <c r="C139" s="105"/>
      <c r="D139" s="177" t="s">
        <v>172</v>
      </c>
      <c r="E139" s="178"/>
      <c r="F139" s="178"/>
      <c r="G139" s="178"/>
      <c r="H139" s="178"/>
      <c r="I139" s="179"/>
      <c r="J139" s="180">
        <f>J558</f>
        <v>0</v>
      </c>
      <c r="K139" s="105"/>
      <c r="L139" s="181"/>
    </row>
    <row r="140" spans="1:31" s="10" customFormat="1" ht="19.899999999999999" customHeight="1">
      <c r="B140" s="176"/>
      <c r="C140" s="105"/>
      <c r="D140" s="177" t="s">
        <v>2635</v>
      </c>
      <c r="E140" s="178"/>
      <c r="F140" s="178"/>
      <c r="G140" s="178"/>
      <c r="H140" s="178"/>
      <c r="I140" s="179"/>
      <c r="J140" s="180">
        <f>J560</f>
        <v>0</v>
      </c>
      <c r="K140" s="105"/>
      <c r="L140" s="181"/>
    </row>
    <row r="141" spans="1:31" s="10" customFormat="1" ht="19.899999999999999" customHeight="1">
      <c r="B141" s="176"/>
      <c r="C141" s="105"/>
      <c r="D141" s="177" t="s">
        <v>2636</v>
      </c>
      <c r="E141" s="178"/>
      <c r="F141" s="178"/>
      <c r="G141" s="178"/>
      <c r="H141" s="178"/>
      <c r="I141" s="179"/>
      <c r="J141" s="180">
        <f>J584</f>
        <v>0</v>
      </c>
      <c r="K141" s="105"/>
      <c r="L141" s="181"/>
    </row>
    <row r="142" spans="1:31" s="10" customFormat="1" ht="19.899999999999999" customHeight="1">
      <c r="B142" s="176"/>
      <c r="C142" s="105"/>
      <c r="D142" s="177" t="s">
        <v>2637</v>
      </c>
      <c r="E142" s="178"/>
      <c r="F142" s="178"/>
      <c r="G142" s="178"/>
      <c r="H142" s="178"/>
      <c r="I142" s="179"/>
      <c r="J142" s="180">
        <f>J593</f>
        <v>0</v>
      </c>
      <c r="K142" s="105"/>
      <c r="L142" s="181"/>
    </row>
    <row r="143" spans="1:31" s="10" customFormat="1" ht="19.899999999999999" customHeight="1">
      <c r="B143" s="176"/>
      <c r="C143" s="105"/>
      <c r="D143" s="177" t="s">
        <v>2308</v>
      </c>
      <c r="E143" s="178"/>
      <c r="F143" s="178"/>
      <c r="G143" s="178"/>
      <c r="H143" s="178"/>
      <c r="I143" s="179"/>
      <c r="J143" s="180">
        <f>J602</f>
        <v>0</v>
      </c>
      <c r="K143" s="105"/>
      <c r="L143" s="181"/>
    </row>
    <row r="144" spans="1:31" s="2" customFormat="1" ht="21.75" customHeight="1">
      <c r="A144" s="35"/>
      <c r="B144" s="36"/>
      <c r="C144" s="37"/>
      <c r="D144" s="37"/>
      <c r="E144" s="37"/>
      <c r="F144" s="37"/>
      <c r="G144" s="37"/>
      <c r="H144" s="37"/>
      <c r="I144" s="124"/>
      <c r="J144" s="37"/>
      <c r="K144" s="37"/>
      <c r="L144" s="52"/>
      <c r="S144" s="35"/>
      <c r="T144" s="35"/>
      <c r="U144" s="35"/>
      <c r="V144" s="35"/>
      <c r="W144" s="35"/>
      <c r="X144" s="35"/>
      <c r="Y144" s="35"/>
      <c r="Z144" s="35"/>
      <c r="AA144" s="35"/>
      <c r="AB144" s="35"/>
      <c r="AC144" s="35"/>
      <c r="AD144" s="35"/>
      <c r="AE144" s="35"/>
    </row>
    <row r="145" spans="1:31" s="2" customFormat="1" ht="6.95" customHeight="1">
      <c r="A145" s="35"/>
      <c r="B145" s="55"/>
      <c r="C145" s="56"/>
      <c r="D145" s="56"/>
      <c r="E145" s="56"/>
      <c r="F145" s="56"/>
      <c r="G145" s="56"/>
      <c r="H145" s="56"/>
      <c r="I145" s="160"/>
      <c r="J145" s="56"/>
      <c r="K145" s="56"/>
      <c r="L145" s="52"/>
      <c r="S145" s="35"/>
      <c r="T145" s="35"/>
      <c r="U145" s="35"/>
      <c r="V145" s="35"/>
      <c r="W145" s="35"/>
      <c r="X145" s="35"/>
      <c r="Y145" s="35"/>
      <c r="Z145" s="35"/>
      <c r="AA145" s="35"/>
      <c r="AB145" s="35"/>
      <c r="AC145" s="35"/>
      <c r="AD145" s="35"/>
      <c r="AE145" s="35"/>
    </row>
    <row r="149" spans="1:31" s="2" customFormat="1" ht="6.95" customHeight="1">
      <c r="A149" s="35"/>
      <c r="B149" s="57"/>
      <c r="C149" s="58"/>
      <c r="D149" s="58"/>
      <c r="E149" s="58"/>
      <c r="F149" s="58"/>
      <c r="G149" s="58"/>
      <c r="H149" s="58"/>
      <c r="I149" s="163"/>
      <c r="J149" s="58"/>
      <c r="K149" s="58"/>
      <c r="L149" s="52"/>
      <c r="S149" s="35"/>
      <c r="T149" s="35"/>
      <c r="U149" s="35"/>
      <c r="V149" s="35"/>
      <c r="W149" s="35"/>
      <c r="X149" s="35"/>
      <c r="Y149" s="35"/>
      <c r="Z149" s="35"/>
      <c r="AA149" s="35"/>
      <c r="AB149" s="35"/>
      <c r="AC149" s="35"/>
      <c r="AD149" s="35"/>
      <c r="AE149" s="35"/>
    </row>
    <row r="150" spans="1:31" s="2" customFormat="1" ht="24.95" customHeight="1">
      <c r="A150" s="35"/>
      <c r="B150" s="36"/>
      <c r="C150" s="24" t="s">
        <v>173</v>
      </c>
      <c r="D150" s="37"/>
      <c r="E150" s="37"/>
      <c r="F150" s="37"/>
      <c r="G150" s="37"/>
      <c r="H150" s="37"/>
      <c r="I150" s="124"/>
      <c r="J150" s="37"/>
      <c r="K150" s="37"/>
      <c r="L150" s="52"/>
      <c r="S150" s="35"/>
      <c r="T150" s="35"/>
      <c r="U150" s="35"/>
      <c r="V150" s="35"/>
      <c r="W150" s="35"/>
      <c r="X150" s="35"/>
      <c r="Y150" s="35"/>
      <c r="Z150" s="35"/>
      <c r="AA150" s="35"/>
      <c r="AB150" s="35"/>
      <c r="AC150" s="35"/>
      <c r="AD150" s="35"/>
      <c r="AE150" s="35"/>
    </row>
    <row r="151" spans="1:31" s="2" customFormat="1" ht="6.95" customHeight="1">
      <c r="A151" s="35"/>
      <c r="B151" s="36"/>
      <c r="C151" s="37"/>
      <c r="D151" s="37"/>
      <c r="E151" s="37"/>
      <c r="F151" s="37"/>
      <c r="G151" s="37"/>
      <c r="H151" s="37"/>
      <c r="I151" s="124"/>
      <c r="J151" s="37"/>
      <c r="K151" s="37"/>
      <c r="L151" s="52"/>
      <c r="S151" s="35"/>
      <c r="T151" s="35"/>
      <c r="U151" s="35"/>
      <c r="V151" s="35"/>
      <c r="W151" s="35"/>
      <c r="X151" s="35"/>
      <c r="Y151" s="35"/>
      <c r="Z151" s="35"/>
      <c r="AA151" s="35"/>
      <c r="AB151" s="35"/>
      <c r="AC151" s="35"/>
      <c r="AD151" s="35"/>
      <c r="AE151" s="35"/>
    </row>
    <row r="152" spans="1:31" s="2" customFormat="1" ht="12" customHeight="1">
      <c r="A152" s="35"/>
      <c r="B152" s="36"/>
      <c r="C152" s="30" t="s">
        <v>16</v>
      </c>
      <c r="D152" s="37"/>
      <c r="E152" s="37"/>
      <c r="F152" s="37"/>
      <c r="G152" s="37"/>
      <c r="H152" s="37"/>
      <c r="I152" s="124"/>
      <c r="J152" s="37"/>
      <c r="K152" s="37"/>
      <c r="L152" s="52"/>
      <c r="S152" s="35"/>
      <c r="T152" s="35"/>
      <c r="U152" s="35"/>
      <c r="V152" s="35"/>
      <c r="W152" s="35"/>
      <c r="X152" s="35"/>
      <c r="Y152" s="35"/>
      <c r="Z152" s="35"/>
      <c r="AA152" s="35"/>
      <c r="AB152" s="35"/>
      <c r="AC152" s="35"/>
      <c r="AD152" s="35"/>
      <c r="AE152" s="35"/>
    </row>
    <row r="153" spans="1:31" s="2" customFormat="1" ht="16.5" customHeight="1">
      <c r="A153" s="35"/>
      <c r="B153" s="36"/>
      <c r="C153" s="37"/>
      <c r="D153" s="37"/>
      <c r="E153" s="340" t="str">
        <f>E7</f>
        <v>HOSPODAŘENÍ SE SRÁŽKOVÝMI VODAMI - ZŠ NA VÝSLUNÍ Č.P. 2047</v>
      </c>
      <c r="F153" s="341"/>
      <c r="G153" s="341"/>
      <c r="H153" s="341"/>
      <c r="I153" s="124"/>
      <c r="J153" s="37"/>
      <c r="K153" s="37"/>
      <c r="L153" s="52"/>
      <c r="S153" s="35"/>
      <c r="T153" s="35"/>
      <c r="U153" s="35"/>
      <c r="V153" s="35"/>
      <c r="W153" s="35"/>
      <c r="X153" s="35"/>
      <c r="Y153" s="35"/>
      <c r="Z153" s="35"/>
      <c r="AA153" s="35"/>
      <c r="AB153" s="35"/>
      <c r="AC153" s="35"/>
      <c r="AD153" s="35"/>
      <c r="AE153" s="35"/>
    </row>
    <row r="154" spans="1:31" s="2" customFormat="1" ht="12" customHeight="1">
      <c r="A154" s="35"/>
      <c r="B154" s="36"/>
      <c r="C154" s="30" t="s">
        <v>141</v>
      </c>
      <c r="D154" s="37"/>
      <c r="E154" s="37"/>
      <c r="F154" s="37"/>
      <c r="G154" s="37"/>
      <c r="H154" s="37"/>
      <c r="I154" s="124"/>
      <c r="J154" s="37"/>
      <c r="K154" s="37"/>
      <c r="L154" s="52"/>
      <c r="S154" s="35"/>
      <c r="T154" s="35"/>
      <c r="U154" s="35"/>
      <c r="V154" s="35"/>
      <c r="W154" s="35"/>
      <c r="X154" s="35"/>
      <c r="Y154" s="35"/>
      <c r="Z154" s="35"/>
      <c r="AA154" s="35"/>
      <c r="AB154" s="35"/>
      <c r="AC154" s="35"/>
      <c r="AD154" s="35"/>
      <c r="AE154" s="35"/>
    </row>
    <row r="155" spans="1:31" s="2" customFormat="1" ht="16.5" customHeight="1">
      <c r="A155" s="35"/>
      <c r="B155" s="36"/>
      <c r="C155" s="37"/>
      <c r="D155" s="37"/>
      <c r="E155" s="308" t="str">
        <f>E9</f>
        <v>SO 04 - OBJEKTY POZEMNÍHO STAVITELSTVÍ – ÚPRAVA ODVODNĚNÍ STŘECH A OKAPŮ</v>
      </c>
      <c r="F155" s="342"/>
      <c r="G155" s="342"/>
      <c r="H155" s="342"/>
      <c r="I155" s="124"/>
      <c r="J155" s="37"/>
      <c r="K155" s="37"/>
      <c r="L155" s="52"/>
      <c r="S155" s="35"/>
      <c r="T155" s="35"/>
      <c r="U155" s="35"/>
      <c r="V155" s="35"/>
      <c r="W155" s="35"/>
      <c r="X155" s="35"/>
      <c r="Y155" s="35"/>
      <c r="Z155" s="35"/>
      <c r="AA155" s="35"/>
      <c r="AB155" s="35"/>
      <c r="AC155" s="35"/>
      <c r="AD155" s="35"/>
      <c r="AE155" s="35"/>
    </row>
    <row r="156" spans="1:31" s="2" customFormat="1" ht="6.95" customHeight="1">
      <c r="A156" s="35"/>
      <c r="B156" s="36"/>
      <c r="C156" s="37"/>
      <c r="D156" s="37"/>
      <c r="E156" s="37"/>
      <c r="F156" s="37"/>
      <c r="G156" s="37"/>
      <c r="H156" s="37"/>
      <c r="I156" s="124"/>
      <c r="J156" s="37"/>
      <c r="K156" s="37"/>
      <c r="L156" s="52"/>
      <c r="S156" s="35"/>
      <c r="T156" s="35"/>
      <c r="U156" s="35"/>
      <c r="V156" s="35"/>
      <c r="W156" s="35"/>
      <c r="X156" s="35"/>
      <c r="Y156" s="35"/>
      <c r="Z156" s="35"/>
      <c r="AA156" s="35"/>
      <c r="AB156" s="35"/>
      <c r="AC156" s="35"/>
      <c r="AD156" s="35"/>
      <c r="AE156" s="35"/>
    </row>
    <row r="157" spans="1:31" s="2" customFormat="1" ht="12" customHeight="1">
      <c r="A157" s="35"/>
      <c r="B157" s="36"/>
      <c r="C157" s="30" t="s">
        <v>20</v>
      </c>
      <c r="D157" s="37"/>
      <c r="E157" s="37"/>
      <c r="F157" s="28" t="str">
        <f>F12</f>
        <v>UHERSKÝ BROD</v>
      </c>
      <c r="G157" s="37"/>
      <c r="H157" s="37"/>
      <c r="I157" s="125" t="s">
        <v>22</v>
      </c>
      <c r="J157" s="67" t="str">
        <f>IF(J12="","",J12)</f>
        <v>23. 7. 2019</v>
      </c>
      <c r="K157" s="37"/>
      <c r="L157" s="52"/>
      <c r="S157" s="35"/>
      <c r="T157" s="35"/>
      <c r="U157" s="35"/>
      <c r="V157" s="35"/>
      <c r="W157" s="35"/>
      <c r="X157" s="35"/>
      <c r="Y157" s="35"/>
      <c r="Z157" s="35"/>
      <c r="AA157" s="35"/>
      <c r="AB157" s="35"/>
      <c r="AC157" s="35"/>
      <c r="AD157" s="35"/>
      <c r="AE157" s="35"/>
    </row>
    <row r="158" spans="1:31" s="2" customFormat="1" ht="6.95" customHeight="1">
      <c r="A158" s="35"/>
      <c r="B158" s="36"/>
      <c r="C158" s="37"/>
      <c r="D158" s="37"/>
      <c r="E158" s="37"/>
      <c r="F158" s="37"/>
      <c r="G158" s="37"/>
      <c r="H158" s="37"/>
      <c r="I158" s="124"/>
      <c r="J158" s="37"/>
      <c r="K158" s="37"/>
      <c r="L158" s="52"/>
      <c r="S158" s="35"/>
      <c r="T158" s="35"/>
      <c r="U158" s="35"/>
      <c r="V158" s="35"/>
      <c r="W158" s="35"/>
      <c r="X158" s="35"/>
      <c r="Y158" s="35"/>
      <c r="Z158" s="35"/>
      <c r="AA158" s="35"/>
      <c r="AB158" s="35"/>
      <c r="AC158" s="35"/>
      <c r="AD158" s="35"/>
      <c r="AE158" s="35"/>
    </row>
    <row r="159" spans="1:31" s="2" customFormat="1" ht="27.95" customHeight="1">
      <c r="A159" s="35"/>
      <c r="B159" s="36"/>
      <c r="C159" s="30" t="s">
        <v>24</v>
      </c>
      <c r="D159" s="37"/>
      <c r="E159" s="37"/>
      <c r="F159" s="28" t="str">
        <f>E15</f>
        <v>MĚSTO UHERSKÝ BROD</v>
      </c>
      <c r="G159" s="37"/>
      <c r="H159" s="37"/>
      <c r="I159" s="125" t="s">
        <v>30</v>
      </c>
      <c r="J159" s="33" t="str">
        <f>E21</f>
        <v>JV PROJEKT V.H. s.r.o.   Brno</v>
      </c>
      <c r="K159" s="37"/>
      <c r="L159" s="52"/>
      <c r="S159" s="35"/>
      <c r="T159" s="35"/>
      <c r="U159" s="35"/>
      <c r="V159" s="35"/>
      <c r="W159" s="35"/>
      <c r="X159" s="35"/>
      <c r="Y159" s="35"/>
      <c r="Z159" s="35"/>
      <c r="AA159" s="35"/>
      <c r="AB159" s="35"/>
      <c r="AC159" s="35"/>
      <c r="AD159" s="35"/>
      <c r="AE159" s="35"/>
    </row>
    <row r="160" spans="1:31" s="2" customFormat="1" ht="15.2" customHeight="1">
      <c r="A160" s="35"/>
      <c r="B160" s="36"/>
      <c r="C160" s="30" t="s">
        <v>28</v>
      </c>
      <c r="D160" s="37"/>
      <c r="E160" s="37"/>
      <c r="F160" s="28" t="str">
        <f>IF(E18="","",E18)</f>
        <v>Vyplň údaj</v>
      </c>
      <c r="G160" s="37"/>
      <c r="H160" s="37"/>
      <c r="I160" s="125" t="s">
        <v>33</v>
      </c>
      <c r="J160" s="33" t="str">
        <f>E24</f>
        <v>Obrtel M.</v>
      </c>
      <c r="K160" s="37"/>
      <c r="L160" s="52"/>
      <c r="S160" s="35"/>
      <c r="T160" s="35"/>
      <c r="U160" s="35"/>
      <c r="V160" s="35"/>
      <c r="W160" s="35"/>
      <c r="X160" s="35"/>
      <c r="Y160" s="35"/>
      <c r="Z160" s="35"/>
      <c r="AA160" s="35"/>
      <c r="AB160" s="35"/>
      <c r="AC160" s="35"/>
      <c r="AD160" s="35"/>
      <c r="AE160" s="35"/>
    </row>
    <row r="161" spans="1:65" s="2" customFormat="1" ht="10.35" customHeight="1">
      <c r="A161" s="35"/>
      <c r="B161" s="36"/>
      <c r="C161" s="37"/>
      <c r="D161" s="37"/>
      <c r="E161" s="37"/>
      <c r="F161" s="37"/>
      <c r="G161" s="37"/>
      <c r="H161" s="37"/>
      <c r="I161" s="124"/>
      <c r="J161" s="37"/>
      <c r="K161" s="37"/>
      <c r="L161" s="52"/>
      <c r="S161" s="35"/>
      <c r="T161" s="35"/>
      <c r="U161" s="35"/>
      <c r="V161" s="35"/>
      <c r="W161" s="35"/>
      <c r="X161" s="35"/>
      <c r="Y161" s="35"/>
      <c r="Z161" s="35"/>
      <c r="AA161" s="35"/>
      <c r="AB161" s="35"/>
      <c r="AC161" s="35"/>
      <c r="AD161" s="35"/>
      <c r="AE161" s="35"/>
    </row>
    <row r="162" spans="1:65" s="11" customFormat="1" ht="29.25" customHeight="1">
      <c r="A162" s="182"/>
      <c r="B162" s="183"/>
      <c r="C162" s="184" t="s">
        <v>174</v>
      </c>
      <c r="D162" s="185" t="s">
        <v>62</v>
      </c>
      <c r="E162" s="185" t="s">
        <v>58</v>
      </c>
      <c r="F162" s="185" t="s">
        <v>59</v>
      </c>
      <c r="G162" s="185" t="s">
        <v>175</v>
      </c>
      <c r="H162" s="185" t="s">
        <v>176</v>
      </c>
      <c r="I162" s="186" t="s">
        <v>177</v>
      </c>
      <c r="J162" s="185" t="s">
        <v>164</v>
      </c>
      <c r="K162" s="187" t="s">
        <v>178</v>
      </c>
      <c r="L162" s="188"/>
      <c r="M162" s="76" t="s">
        <v>1</v>
      </c>
      <c r="N162" s="77" t="s">
        <v>41</v>
      </c>
      <c r="O162" s="77" t="s">
        <v>179</v>
      </c>
      <c r="P162" s="77" t="s">
        <v>180</v>
      </c>
      <c r="Q162" s="77" t="s">
        <v>181</v>
      </c>
      <c r="R162" s="77" t="s">
        <v>182</v>
      </c>
      <c r="S162" s="77" t="s">
        <v>183</v>
      </c>
      <c r="T162" s="78" t="s">
        <v>184</v>
      </c>
      <c r="U162" s="182"/>
      <c r="V162" s="182"/>
      <c r="W162" s="182"/>
      <c r="X162" s="182"/>
      <c r="Y162" s="182"/>
      <c r="Z162" s="182"/>
      <c r="AA162" s="182"/>
      <c r="AB162" s="182"/>
      <c r="AC162" s="182"/>
      <c r="AD162" s="182"/>
      <c r="AE162" s="182"/>
    </row>
    <row r="163" spans="1:65" s="2" customFormat="1" ht="22.9" customHeight="1">
      <c r="A163" s="35"/>
      <c r="B163" s="36"/>
      <c r="C163" s="83" t="s">
        <v>185</v>
      </c>
      <c r="D163" s="37"/>
      <c r="E163" s="37"/>
      <c r="F163" s="37"/>
      <c r="G163" s="37"/>
      <c r="H163" s="37"/>
      <c r="I163" s="124"/>
      <c r="J163" s="189">
        <f>BK163</f>
        <v>0</v>
      </c>
      <c r="K163" s="37"/>
      <c r="L163" s="40"/>
      <c r="M163" s="79"/>
      <c r="N163" s="190"/>
      <c r="O163" s="80"/>
      <c r="P163" s="191">
        <f>P164+P300+P306+P381+P456+P531</f>
        <v>0</v>
      </c>
      <c r="Q163" s="80"/>
      <c r="R163" s="191">
        <f>R164+R300+R306+R381+R456+R531</f>
        <v>9.9686945199999997</v>
      </c>
      <c r="S163" s="80"/>
      <c r="T163" s="192">
        <f>T164+T300+T306+T381+T456+T531</f>
        <v>13.112616200000003</v>
      </c>
      <c r="U163" s="35"/>
      <c r="V163" s="35"/>
      <c r="W163" s="35"/>
      <c r="X163" s="35"/>
      <c r="Y163" s="35"/>
      <c r="Z163" s="35"/>
      <c r="AA163" s="35"/>
      <c r="AB163" s="35"/>
      <c r="AC163" s="35"/>
      <c r="AD163" s="35"/>
      <c r="AE163" s="35"/>
      <c r="AT163" s="18" t="s">
        <v>76</v>
      </c>
      <c r="AU163" s="18" t="s">
        <v>166</v>
      </c>
      <c r="BK163" s="193">
        <f>BK164+BK300+BK306+BK381+BK456+BK531</f>
        <v>0</v>
      </c>
    </row>
    <row r="164" spans="1:65" s="12" customFormat="1" ht="25.9" customHeight="1">
      <c r="B164" s="194"/>
      <c r="C164" s="195"/>
      <c r="D164" s="196" t="s">
        <v>76</v>
      </c>
      <c r="E164" s="197" t="s">
        <v>2643</v>
      </c>
      <c r="F164" s="197" t="s">
        <v>2644</v>
      </c>
      <c r="G164" s="195"/>
      <c r="H164" s="195"/>
      <c r="I164" s="198"/>
      <c r="J164" s="199">
        <f>BK164</f>
        <v>0</v>
      </c>
      <c r="K164" s="195"/>
      <c r="L164" s="200"/>
      <c r="M164" s="201"/>
      <c r="N164" s="202"/>
      <c r="O164" s="202"/>
      <c r="P164" s="203">
        <f>P165+P173+P205+P211+P213+P244+P256+P279</f>
        <v>0</v>
      </c>
      <c r="Q164" s="202"/>
      <c r="R164" s="203">
        <f>R165+R173+R205+R211+R213+R244+R256+R279</f>
        <v>4.3099802</v>
      </c>
      <c r="S164" s="202"/>
      <c r="T164" s="204">
        <f>T165+T173+T205+T211+T213+T244+T256+T279</f>
        <v>8.4075340000000018</v>
      </c>
      <c r="AR164" s="205" t="s">
        <v>85</v>
      </c>
      <c r="AT164" s="206" t="s">
        <v>76</v>
      </c>
      <c r="AU164" s="206" t="s">
        <v>77</v>
      </c>
      <c r="AY164" s="205" t="s">
        <v>188</v>
      </c>
      <c r="BK164" s="207">
        <f>BK165+BK173+BK205+BK211+BK213+BK244+BK256+BK279</f>
        <v>0</v>
      </c>
    </row>
    <row r="165" spans="1:65" s="12" customFormat="1" ht="22.9" customHeight="1">
      <c r="B165" s="194"/>
      <c r="C165" s="195"/>
      <c r="D165" s="196" t="s">
        <v>76</v>
      </c>
      <c r="E165" s="208" t="s">
        <v>221</v>
      </c>
      <c r="F165" s="208" t="s">
        <v>1413</v>
      </c>
      <c r="G165" s="195"/>
      <c r="H165" s="195"/>
      <c r="I165" s="198"/>
      <c r="J165" s="209">
        <f>BK165</f>
        <v>0</v>
      </c>
      <c r="K165" s="195"/>
      <c r="L165" s="200"/>
      <c r="M165" s="201"/>
      <c r="N165" s="202"/>
      <c r="O165" s="202"/>
      <c r="P165" s="203">
        <f>SUM(P166:P172)</f>
        <v>0</v>
      </c>
      <c r="Q165" s="202"/>
      <c r="R165" s="203">
        <f>SUM(R166:R172)</f>
        <v>0.93108000000000013</v>
      </c>
      <c r="S165" s="202"/>
      <c r="T165" s="204">
        <f>SUM(T166:T172)</f>
        <v>0</v>
      </c>
      <c r="AR165" s="205" t="s">
        <v>85</v>
      </c>
      <c r="AT165" s="206" t="s">
        <v>76</v>
      </c>
      <c r="AU165" s="206" t="s">
        <v>85</v>
      </c>
      <c r="AY165" s="205" t="s">
        <v>188</v>
      </c>
      <c r="BK165" s="207">
        <f>SUM(BK166:BK172)</f>
        <v>0</v>
      </c>
    </row>
    <row r="166" spans="1:65" s="2" customFormat="1" ht="16.5" customHeight="1">
      <c r="A166" s="35"/>
      <c r="B166" s="36"/>
      <c r="C166" s="210" t="s">
        <v>85</v>
      </c>
      <c r="D166" s="210" t="s">
        <v>190</v>
      </c>
      <c r="E166" s="211" t="s">
        <v>2645</v>
      </c>
      <c r="F166" s="212" t="s">
        <v>2646</v>
      </c>
      <c r="G166" s="213" t="s">
        <v>207</v>
      </c>
      <c r="H166" s="214">
        <v>6</v>
      </c>
      <c r="I166" s="215"/>
      <c r="J166" s="216">
        <f>ROUND(I166*H166,2)</f>
        <v>0</v>
      </c>
      <c r="K166" s="212" t="s">
        <v>202</v>
      </c>
      <c r="L166" s="40"/>
      <c r="M166" s="217" t="s">
        <v>1</v>
      </c>
      <c r="N166" s="218" t="s">
        <v>42</v>
      </c>
      <c r="O166" s="72"/>
      <c r="P166" s="219">
        <f>O166*H166</f>
        <v>0</v>
      </c>
      <c r="Q166" s="219">
        <v>6.4999999999999997E-3</v>
      </c>
      <c r="R166" s="219">
        <f>Q166*H166</f>
        <v>3.9E-2</v>
      </c>
      <c r="S166" s="219">
        <v>0</v>
      </c>
      <c r="T166" s="220">
        <f>S166*H166</f>
        <v>0</v>
      </c>
      <c r="U166" s="35"/>
      <c r="V166" s="35"/>
      <c r="W166" s="35"/>
      <c r="X166" s="35"/>
      <c r="Y166" s="35"/>
      <c r="Z166" s="35"/>
      <c r="AA166" s="35"/>
      <c r="AB166" s="35"/>
      <c r="AC166" s="35"/>
      <c r="AD166" s="35"/>
      <c r="AE166" s="35"/>
      <c r="AR166" s="221" t="s">
        <v>195</v>
      </c>
      <c r="AT166" s="221" t="s">
        <v>190</v>
      </c>
      <c r="AU166" s="221" t="s">
        <v>88</v>
      </c>
      <c r="AY166" s="18" t="s">
        <v>188</v>
      </c>
      <c r="BE166" s="222">
        <f>IF(N166="základní",J166,0)</f>
        <v>0</v>
      </c>
      <c r="BF166" s="222">
        <f>IF(N166="snížená",J166,0)</f>
        <v>0</v>
      </c>
      <c r="BG166" s="222">
        <f>IF(N166="zákl. přenesená",J166,0)</f>
        <v>0</v>
      </c>
      <c r="BH166" s="222">
        <f>IF(N166="sníž. přenesená",J166,0)</f>
        <v>0</v>
      </c>
      <c r="BI166" s="222">
        <f>IF(N166="nulová",J166,0)</f>
        <v>0</v>
      </c>
      <c r="BJ166" s="18" t="s">
        <v>85</v>
      </c>
      <c r="BK166" s="222">
        <f>ROUND(I166*H166,2)</f>
        <v>0</v>
      </c>
      <c r="BL166" s="18" t="s">
        <v>195</v>
      </c>
      <c r="BM166" s="221" t="s">
        <v>2647</v>
      </c>
    </row>
    <row r="167" spans="1:65" s="13" customFormat="1" ht="11.25">
      <c r="B167" s="223"/>
      <c r="C167" s="224"/>
      <c r="D167" s="225" t="s">
        <v>197</v>
      </c>
      <c r="E167" s="226" t="s">
        <v>1</v>
      </c>
      <c r="F167" s="227" t="s">
        <v>2648</v>
      </c>
      <c r="G167" s="224"/>
      <c r="H167" s="228">
        <v>6</v>
      </c>
      <c r="I167" s="229"/>
      <c r="J167" s="224"/>
      <c r="K167" s="224"/>
      <c r="L167" s="230"/>
      <c r="M167" s="231"/>
      <c r="N167" s="232"/>
      <c r="O167" s="232"/>
      <c r="P167" s="232"/>
      <c r="Q167" s="232"/>
      <c r="R167" s="232"/>
      <c r="S167" s="232"/>
      <c r="T167" s="233"/>
      <c r="AT167" s="234" t="s">
        <v>197</v>
      </c>
      <c r="AU167" s="234" t="s">
        <v>88</v>
      </c>
      <c r="AV167" s="13" t="s">
        <v>88</v>
      </c>
      <c r="AW167" s="13" t="s">
        <v>32</v>
      </c>
      <c r="AX167" s="13" t="s">
        <v>85</v>
      </c>
      <c r="AY167" s="234" t="s">
        <v>188</v>
      </c>
    </row>
    <row r="168" spans="1:65" s="2" customFormat="1" ht="16.5" customHeight="1">
      <c r="A168" s="35"/>
      <c r="B168" s="36"/>
      <c r="C168" s="210" t="s">
        <v>88</v>
      </c>
      <c r="D168" s="210" t="s">
        <v>190</v>
      </c>
      <c r="E168" s="211" t="s">
        <v>1414</v>
      </c>
      <c r="F168" s="212" t="s">
        <v>1415</v>
      </c>
      <c r="G168" s="213" t="s">
        <v>207</v>
      </c>
      <c r="H168" s="214">
        <v>4.8</v>
      </c>
      <c r="I168" s="215"/>
      <c r="J168" s="216">
        <f>ROUND(I168*H168,2)</f>
        <v>0</v>
      </c>
      <c r="K168" s="212" t="s">
        <v>202</v>
      </c>
      <c r="L168" s="40"/>
      <c r="M168" s="217" t="s">
        <v>1</v>
      </c>
      <c r="N168" s="218" t="s">
        <v>42</v>
      </c>
      <c r="O168" s="72"/>
      <c r="P168" s="219">
        <f>O168*H168</f>
        <v>0</v>
      </c>
      <c r="Q168" s="219">
        <v>2.3099999999999999E-2</v>
      </c>
      <c r="R168" s="219">
        <f>Q168*H168</f>
        <v>0.11087999999999999</v>
      </c>
      <c r="S168" s="219">
        <v>0</v>
      </c>
      <c r="T168" s="220">
        <f>S168*H168</f>
        <v>0</v>
      </c>
      <c r="U168" s="35"/>
      <c r="V168" s="35"/>
      <c r="W168" s="35"/>
      <c r="X168" s="35"/>
      <c r="Y168" s="35"/>
      <c r="Z168" s="35"/>
      <c r="AA168" s="35"/>
      <c r="AB168" s="35"/>
      <c r="AC168" s="35"/>
      <c r="AD168" s="35"/>
      <c r="AE168" s="35"/>
      <c r="AR168" s="221" t="s">
        <v>195</v>
      </c>
      <c r="AT168" s="221" t="s">
        <v>190</v>
      </c>
      <c r="AU168" s="221" t="s">
        <v>88</v>
      </c>
      <c r="AY168" s="18" t="s">
        <v>188</v>
      </c>
      <c r="BE168" s="222">
        <f>IF(N168="základní",J168,0)</f>
        <v>0</v>
      </c>
      <c r="BF168" s="222">
        <f>IF(N168="snížená",J168,0)</f>
        <v>0</v>
      </c>
      <c r="BG168" s="222">
        <f>IF(N168="zákl. přenesená",J168,0)</f>
        <v>0</v>
      </c>
      <c r="BH168" s="222">
        <f>IF(N168="sníž. přenesená",J168,0)</f>
        <v>0</v>
      </c>
      <c r="BI168" s="222">
        <f>IF(N168="nulová",J168,0)</f>
        <v>0</v>
      </c>
      <c r="BJ168" s="18" t="s">
        <v>85</v>
      </c>
      <c r="BK168" s="222">
        <f>ROUND(I168*H168,2)</f>
        <v>0</v>
      </c>
      <c r="BL168" s="18" t="s">
        <v>195</v>
      </c>
      <c r="BM168" s="221" t="s">
        <v>2649</v>
      </c>
    </row>
    <row r="169" spans="1:65" s="13" customFormat="1" ht="11.25">
      <c r="B169" s="223"/>
      <c r="C169" s="224"/>
      <c r="D169" s="225" t="s">
        <v>197</v>
      </c>
      <c r="E169" s="226" t="s">
        <v>1</v>
      </c>
      <c r="F169" s="227" t="s">
        <v>2650</v>
      </c>
      <c r="G169" s="224"/>
      <c r="H169" s="228">
        <v>4.8</v>
      </c>
      <c r="I169" s="229"/>
      <c r="J169" s="224"/>
      <c r="K169" s="224"/>
      <c r="L169" s="230"/>
      <c r="M169" s="231"/>
      <c r="N169" s="232"/>
      <c r="O169" s="232"/>
      <c r="P169" s="232"/>
      <c r="Q169" s="232"/>
      <c r="R169" s="232"/>
      <c r="S169" s="232"/>
      <c r="T169" s="233"/>
      <c r="AT169" s="234" t="s">
        <v>197</v>
      </c>
      <c r="AU169" s="234" t="s">
        <v>88</v>
      </c>
      <c r="AV169" s="13" t="s">
        <v>88</v>
      </c>
      <c r="AW169" s="13" t="s">
        <v>32</v>
      </c>
      <c r="AX169" s="13" t="s">
        <v>85</v>
      </c>
      <c r="AY169" s="234" t="s">
        <v>188</v>
      </c>
    </row>
    <row r="170" spans="1:65" s="2" customFormat="1" ht="16.5" customHeight="1">
      <c r="A170" s="35"/>
      <c r="B170" s="36"/>
      <c r="C170" s="210" t="s">
        <v>204</v>
      </c>
      <c r="D170" s="210" t="s">
        <v>190</v>
      </c>
      <c r="E170" s="211" t="s">
        <v>2651</v>
      </c>
      <c r="F170" s="212" t="s">
        <v>2652</v>
      </c>
      <c r="G170" s="213" t="s">
        <v>207</v>
      </c>
      <c r="H170" s="214">
        <v>18.600000000000001</v>
      </c>
      <c r="I170" s="215"/>
      <c r="J170" s="216">
        <f>ROUND(I170*H170,2)</f>
        <v>0</v>
      </c>
      <c r="K170" s="212" t="s">
        <v>202</v>
      </c>
      <c r="L170" s="40"/>
      <c r="M170" s="217" t="s">
        <v>1</v>
      </c>
      <c r="N170" s="218" t="s">
        <v>42</v>
      </c>
      <c r="O170" s="72"/>
      <c r="P170" s="219">
        <f>O170*H170</f>
        <v>0</v>
      </c>
      <c r="Q170" s="219">
        <v>4.2000000000000003E-2</v>
      </c>
      <c r="R170" s="219">
        <f>Q170*H170</f>
        <v>0.78120000000000012</v>
      </c>
      <c r="S170" s="219">
        <v>0</v>
      </c>
      <c r="T170" s="220">
        <f>S170*H170</f>
        <v>0</v>
      </c>
      <c r="U170" s="35"/>
      <c r="V170" s="35"/>
      <c r="W170" s="35"/>
      <c r="X170" s="35"/>
      <c r="Y170" s="35"/>
      <c r="Z170" s="35"/>
      <c r="AA170" s="35"/>
      <c r="AB170" s="35"/>
      <c r="AC170" s="35"/>
      <c r="AD170" s="35"/>
      <c r="AE170" s="35"/>
      <c r="AR170" s="221" t="s">
        <v>195</v>
      </c>
      <c r="AT170" s="221" t="s">
        <v>190</v>
      </c>
      <c r="AU170" s="221" t="s">
        <v>88</v>
      </c>
      <c r="AY170" s="18" t="s">
        <v>188</v>
      </c>
      <c r="BE170" s="222">
        <f>IF(N170="základní",J170,0)</f>
        <v>0</v>
      </c>
      <c r="BF170" s="222">
        <f>IF(N170="snížená",J170,0)</f>
        <v>0</v>
      </c>
      <c r="BG170" s="222">
        <f>IF(N170="zákl. přenesená",J170,0)</f>
        <v>0</v>
      </c>
      <c r="BH170" s="222">
        <f>IF(N170="sníž. přenesená",J170,0)</f>
        <v>0</v>
      </c>
      <c r="BI170" s="222">
        <f>IF(N170="nulová",J170,0)</f>
        <v>0</v>
      </c>
      <c r="BJ170" s="18" t="s">
        <v>85</v>
      </c>
      <c r="BK170" s="222">
        <f>ROUND(I170*H170,2)</f>
        <v>0</v>
      </c>
      <c r="BL170" s="18" t="s">
        <v>195</v>
      </c>
      <c r="BM170" s="221" t="s">
        <v>2653</v>
      </c>
    </row>
    <row r="171" spans="1:65" s="15" customFormat="1" ht="11.25">
      <c r="B171" s="246"/>
      <c r="C171" s="247"/>
      <c r="D171" s="225" t="s">
        <v>197</v>
      </c>
      <c r="E171" s="248" t="s">
        <v>1</v>
      </c>
      <c r="F171" s="249" t="s">
        <v>2654</v>
      </c>
      <c r="G171" s="247"/>
      <c r="H171" s="248" t="s">
        <v>1</v>
      </c>
      <c r="I171" s="250"/>
      <c r="J171" s="247"/>
      <c r="K171" s="247"/>
      <c r="L171" s="251"/>
      <c r="M171" s="252"/>
      <c r="N171" s="253"/>
      <c r="O171" s="253"/>
      <c r="P171" s="253"/>
      <c r="Q171" s="253"/>
      <c r="R171" s="253"/>
      <c r="S171" s="253"/>
      <c r="T171" s="254"/>
      <c r="AT171" s="255" t="s">
        <v>197</v>
      </c>
      <c r="AU171" s="255" t="s">
        <v>88</v>
      </c>
      <c r="AV171" s="15" t="s">
        <v>85</v>
      </c>
      <c r="AW171" s="15" t="s">
        <v>32</v>
      </c>
      <c r="AX171" s="15" t="s">
        <v>77</v>
      </c>
      <c r="AY171" s="255" t="s">
        <v>188</v>
      </c>
    </row>
    <row r="172" spans="1:65" s="13" customFormat="1" ht="11.25">
      <c r="B172" s="223"/>
      <c r="C172" s="224"/>
      <c r="D172" s="225" t="s">
        <v>197</v>
      </c>
      <c r="E172" s="226" t="s">
        <v>1</v>
      </c>
      <c r="F172" s="227" t="s">
        <v>2655</v>
      </c>
      <c r="G172" s="224"/>
      <c r="H172" s="228">
        <v>18.600000000000001</v>
      </c>
      <c r="I172" s="229"/>
      <c r="J172" s="224"/>
      <c r="K172" s="224"/>
      <c r="L172" s="230"/>
      <c r="M172" s="231"/>
      <c r="N172" s="232"/>
      <c r="O172" s="232"/>
      <c r="P172" s="232"/>
      <c r="Q172" s="232"/>
      <c r="R172" s="232"/>
      <c r="S172" s="232"/>
      <c r="T172" s="233"/>
      <c r="AT172" s="234" t="s">
        <v>197</v>
      </c>
      <c r="AU172" s="234" t="s">
        <v>88</v>
      </c>
      <c r="AV172" s="13" t="s">
        <v>88</v>
      </c>
      <c r="AW172" s="13" t="s">
        <v>32</v>
      </c>
      <c r="AX172" s="13" t="s">
        <v>85</v>
      </c>
      <c r="AY172" s="234" t="s">
        <v>188</v>
      </c>
    </row>
    <row r="173" spans="1:65" s="12" customFormat="1" ht="22.9" customHeight="1">
      <c r="B173" s="194"/>
      <c r="C173" s="195"/>
      <c r="D173" s="196" t="s">
        <v>76</v>
      </c>
      <c r="E173" s="208" t="s">
        <v>236</v>
      </c>
      <c r="F173" s="208" t="s">
        <v>2656</v>
      </c>
      <c r="G173" s="195"/>
      <c r="H173" s="195"/>
      <c r="I173" s="198"/>
      <c r="J173" s="209">
        <f>BK173</f>
        <v>0</v>
      </c>
      <c r="K173" s="195"/>
      <c r="L173" s="200"/>
      <c r="M173" s="201"/>
      <c r="N173" s="202"/>
      <c r="O173" s="202"/>
      <c r="P173" s="203">
        <f>SUM(P174:P204)</f>
        <v>0</v>
      </c>
      <c r="Q173" s="202"/>
      <c r="R173" s="203">
        <f>SUM(R174:R204)</f>
        <v>0.14627000000000001</v>
      </c>
      <c r="S173" s="202"/>
      <c r="T173" s="204">
        <f>SUM(T174:T204)</f>
        <v>7.0770200000000001</v>
      </c>
      <c r="AR173" s="205" t="s">
        <v>85</v>
      </c>
      <c r="AT173" s="206" t="s">
        <v>76</v>
      </c>
      <c r="AU173" s="206" t="s">
        <v>85</v>
      </c>
      <c r="AY173" s="205" t="s">
        <v>188</v>
      </c>
      <c r="BK173" s="207">
        <f>SUM(BK174:BK204)</f>
        <v>0</v>
      </c>
    </row>
    <row r="174" spans="1:65" s="2" customFormat="1" ht="16.5" customHeight="1">
      <c r="A174" s="35"/>
      <c r="B174" s="36"/>
      <c r="C174" s="210" t="s">
        <v>195</v>
      </c>
      <c r="D174" s="210" t="s">
        <v>190</v>
      </c>
      <c r="E174" s="211" t="s">
        <v>2351</v>
      </c>
      <c r="F174" s="212" t="s">
        <v>2352</v>
      </c>
      <c r="G174" s="213" t="s">
        <v>207</v>
      </c>
      <c r="H174" s="214">
        <v>90</v>
      </c>
      <c r="I174" s="215"/>
      <c r="J174" s="216">
        <f>ROUND(I174*H174,2)</f>
        <v>0</v>
      </c>
      <c r="K174" s="212" t="s">
        <v>202</v>
      </c>
      <c r="L174" s="40"/>
      <c r="M174" s="217" t="s">
        <v>1</v>
      </c>
      <c r="N174" s="218" t="s">
        <v>42</v>
      </c>
      <c r="O174" s="72"/>
      <c r="P174" s="219">
        <f>O174*H174</f>
        <v>0</v>
      </c>
      <c r="Q174" s="219">
        <v>0</v>
      </c>
      <c r="R174" s="219">
        <f>Q174*H174</f>
        <v>0</v>
      </c>
      <c r="S174" s="219">
        <v>0</v>
      </c>
      <c r="T174" s="220">
        <f>S174*H174</f>
        <v>0</v>
      </c>
      <c r="U174" s="35"/>
      <c r="V174" s="35"/>
      <c r="W174" s="35"/>
      <c r="X174" s="35"/>
      <c r="Y174" s="35"/>
      <c r="Z174" s="35"/>
      <c r="AA174" s="35"/>
      <c r="AB174" s="35"/>
      <c r="AC174" s="35"/>
      <c r="AD174" s="35"/>
      <c r="AE174" s="35"/>
      <c r="AR174" s="221" t="s">
        <v>195</v>
      </c>
      <c r="AT174" s="221" t="s">
        <v>190</v>
      </c>
      <c r="AU174" s="221" t="s">
        <v>88</v>
      </c>
      <c r="AY174" s="18" t="s">
        <v>188</v>
      </c>
      <c r="BE174" s="222">
        <f>IF(N174="základní",J174,0)</f>
        <v>0</v>
      </c>
      <c r="BF174" s="222">
        <f>IF(N174="snížená",J174,0)</f>
        <v>0</v>
      </c>
      <c r="BG174" s="222">
        <f>IF(N174="zákl. přenesená",J174,0)</f>
        <v>0</v>
      </c>
      <c r="BH174" s="222">
        <f>IF(N174="sníž. přenesená",J174,0)</f>
        <v>0</v>
      </c>
      <c r="BI174" s="222">
        <f>IF(N174="nulová",J174,0)</f>
        <v>0</v>
      </c>
      <c r="BJ174" s="18" t="s">
        <v>85</v>
      </c>
      <c r="BK174" s="222">
        <f>ROUND(I174*H174,2)</f>
        <v>0</v>
      </c>
      <c r="BL174" s="18" t="s">
        <v>195</v>
      </c>
      <c r="BM174" s="221" t="s">
        <v>2657</v>
      </c>
    </row>
    <row r="175" spans="1:65" s="15" customFormat="1" ht="11.25">
      <c r="B175" s="246"/>
      <c r="C175" s="247"/>
      <c r="D175" s="225" t="s">
        <v>197</v>
      </c>
      <c r="E175" s="248" t="s">
        <v>1</v>
      </c>
      <c r="F175" s="249" t="s">
        <v>2658</v>
      </c>
      <c r="G175" s="247"/>
      <c r="H175" s="248" t="s">
        <v>1</v>
      </c>
      <c r="I175" s="250"/>
      <c r="J175" s="247"/>
      <c r="K175" s="247"/>
      <c r="L175" s="251"/>
      <c r="M175" s="252"/>
      <c r="N175" s="253"/>
      <c r="O175" s="253"/>
      <c r="P175" s="253"/>
      <c r="Q175" s="253"/>
      <c r="R175" s="253"/>
      <c r="S175" s="253"/>
      <c r="T175" s="254"/>
      <c r="AT175" s="255" t="s">
        <v>197</v>
      </c>
      <c r="AU175" s="255" t="s">
        <v>88</v>
      </c>
      <c r="AV175" s="15" t="s">
        <v>85</v>
      </c>
      <c r="AW175" s="15" t="s">
        <v>32</v>
      </c>
      <c r="AX175" s="15" t="s">
        <v>77</v>
      </c>
      <c r="AY175" s="255" t="s">
        <v>188</v>
      </c>
    </row>
    <row r="176" spans="1:65" s="13" customFormat="1" ht="11.25">
      <c r="B176" s="223"/>
      <c r="C176" s="224"/>
      <c r="D176" s="225" t="s">
        <v>197</v>
      </c>
      <c r="E176" s="226" t="s">
        <v>1</v>
      </c>
      <c r="F176" s="227" t="s">
        <v>2659</v>
      </c>
      <c r="G176" s="224"/>
      <c r="H176" s="228">
        <v>90</v>
      </c>
      <c r="I176" s="229"/>
      <c r="J176" s="224"/>
      <c r="K176" s="224"/>
      <c r="L176" s="230"/>
      <c r="M176" s="231"/>
      <c r="N176" s="232"/>
      <c r="O176" s="232"/>
      <c r="P176" s="232"/>
      <c r="Q176" s="232"/>
      <c r="R176" s="232"/>
      <c r="S176" s="232"/>
      <c r="T176" s="233"/>
      <c r="AT176" s="234" t="s">
        <v>197</v>
      </c>
      <c r="AU176" s="234" t="s">
        <v>88</v>
      </c>
      <c r="AV176" s="13" t="s">
        <v>88</v>
      </c>
      <c r="AW176" s="13" t="s">
        <v>32</v>
      </c>
      <c r="AX176" s="13" t="s">
        <v>85</v>
      </c>
      <c r="AY176" s="234" t="s">
        <v>188</v>
      </c>
    </row>
    <row r="177" spans="1:65" s="2" customFormat="1" ht="16.5" customHeight="1">
      <c r="A177" s="35"/>
      <c r="B177" s="36"/>
      <c r="C177" s="210" t="s">
        <v>216</v>
      </c>
      <c r="D177" s="210" t="s">
        <v>190</v>
      </c>
      <c r="E177" s="211" t="s">
        <v>2355</v>
      </c>
      <c r="F177" s="212" t="s">
        <v>2356</v>
      </c>
      <c r="G177" s="213" t="s">
        <v>207</v>
      </c>
      <c r="H177" s="214">
        <v>270</v>
      </c>
      <c r="I177" s="215"/>
      <c r="J177" s="216">
        <f>ROUND(I177*H177,2)</f>
        <v>0</v>
      </c>
      <c r="K177" s="212" t="s">
        <v>202</v>
      </c>
      <c r="L177" s="40"/>
      <c r="M177" s="217" t="s">
        <v>1</v>
      </c>
      <c r="N177" s="218" t="s">
        <v>42</v>
      </c>
      <c r="O177" s="72"/>
      <c r="P177" s="219">
        <f>O177*H177</f>
        <v>0</v>
      </c>
      <c r="Q177" s="219">
        <v>0</v>
      </c>
      <c r="R177" s="219">
        <f>Q177*H177</f>
        <v>0</v>
      </c>
      <c r="S177" s="219">
        <v>0</v>
      </c>
      <c r="T177" s="220">
        <f>S177*H177</f>
        <v>0</v>
      </c>
      <c r="U177" s="35"/>
      <c r="V177" s="35"/>
      <c r="W177" s="35"/>
      <c r="X177" s="35"/>
      <c r="Y177" s="35"/>
      <c r="Z177" s="35"/>
      <c r="AA177" s="35"/>
      <c r="AB177" s="35"/>
      <c r="AC177" s="35"/>
      <c r="AD177" s="35"/>
      <c r="AE177" s="35"/>
      <c r="AR177" s="221" t="s">
        <v>195</v>
      </c>
      <c r="AT177" s="221" t="s">
        <v>190</v>
      </c>
      <c r="AU177" s="221" t="s">
        <v>88</v>
      </c>
      <c r="AY177" s="18" t="s">
        <v>188</v>
      </c>
      <c r="BE177" s="222">
        <f>IF(N177="základní",J177,0)</f>
        <v>0</v>
      </c>
      <c r="BF177" s="222">
        <f>IF(N177="snížená",J177,0)</f>
        <v>0</v>
      </c>
      <c r="BG177" s="222">
        <f>IF(N177="zákl. přenesená",J177,0)</f>
        <v>0</v>
      </c>
      <c r="BH177" s="222">
        <f>IF(N177="sníž. přenesená",J177,0)</f>
        <v>0</v>
      </c>
      <c r="BI177" s="222">
        <f>IF(N177="nulová",J177,0)</f>
        <v>0</v>
      </c>
      <c r="BJ177" s="18" t="s">
        <v>85</v>
      </c>
      <c r="BK177" s="222">
        <f>ROUND(I177*H177,2)</f>
        <v>0</v>
      </c>
      <c r="BL177" s="18" t="s">
        <v>195</v>
      </c>
      <c r="BM177" s="221" t="s">
        <v>2660</v>
      </c>
    </row>
    <row r="178" spans="1:65" s="13" customFormat="1" ht="11.25">
      <c r="B178" s="223"/>
      <c r="C178" s="224"/>
      <c r="D178" s="225" t="s">
        <v>197</v>
      </c>
      <c r="E178" s="224"/>
      <c r="F178" s="227" t="s">
        <v>2661</v>
      </c>
      <c r="G178" s="224"/>
      <c r="H178" s="228">
        <v>270</v>
      </c>
      <c r="I178" s="229"/>
      <c r="J178" s="224"/>
      <c r="K178" s="224"/>
      <c r="L178" s="230"/>
      <c r="M178" s="231"/>
      <c r="N178" s="232"/>
      <c r="O178" s="232"/>
      <c r="P178" s="232"/>
      <c r="Q178" s="232"/>
      <c r="R178" s="232"/>
      <c r="S178" s="232"/>
      <c r="T178" s="233"/>
      <c r="AT178" s="234" t="s">
        <v>197</v>
      </c>
      <c r="AU178" s="234" t="s">
        <v>88</v>
      </c>
      <c r="AV178" s="13" t="s">
        <v>88</v>
      </c>
      <c r="AW178" s="13" t="s">
        <v>4</v>
      </c>
      <c r="AX178" s="13" t="s">
        <v>85</v>
      </c>
      <c r="AY178" s="234" t="s">
        <v>188</v>
      </c>
    </row>
    <row r="179" spans="1:65" s="2" customFormat="1" ht="16.5" customHeight="1">
      <c r="A179" s="35"/>
      <c r="B179" s="36"/>
      <c r="C179" s="210" t="s">
        <v>221</v>
      </c>
      <c r="D179" s="210" t="s">
        <v>190</v>
      </c>
      <c r="E179" s="211" t="s">
        <v>2359</v>
      </c>
      <c r="F179" s="212" t="s">
        <v>2360</v>
      </c>
      <c r="G179" s="213" t="s">
        <v>207</v>
      </c>
      <c r="H179" s="214">
        <v>90</v>
      </c>
      <c r="I179" s="215"/>
      <c r="J179" s="216">
        <f>ROUND(I179*H179,2)</f>
        <v>0</v>
      </c>
      <c r="K179" s="212" t="s">
        <v>202</v>
      </c>
      <c r="L179" s="40"/>
      <c r="M179" s="217" t="s">
        <v>1</v>
      </c>
      <c r="N179" s="218" t="s">
        <v>42</v>
      </c>
      <c r="O179" s="72"/>
      <c r="P179" s="219">
        <f>O179*H179</f>
        <v>0</v>
      </c>
      <c r="Q179" s="219">
        <v>0</v>
      </c>
      <c r="R179" s="219">
        <f>Q179*H179</f>
        <v>0</v>
      </c>
      <c r="S179" s="219">
        <v>0</v>
      </c>
      <c r="T179" s="220">
        <f>S179*H179</f>
        <v>0</v>
      </c>
      <c r="U179" s="35"/>
      <c r="V179" s="35"/>
      <c r="W179" s="35"/>
      <c r="X179" s="35"/>
      <c r="Y179" s="35"/>
      <c r="Z179" s="35"/>
      <c r="AA179" s="35"/>
      <c r="AB179" s="35"/>
      <c r="AC179" s="35"/>
      <c r="AD179" s="35"/>
      <c r="AE179" s="35"/>
      <c r="AR179" s="221" t="s">
        <v>195</v>
      </c>
      <c r="AT179" s="221" t="s">
        <v>190</v>
      </c>
      <c r="AU179" s="221" t="s">
        <v>88</v>
      </c>
      <c r="AY179" s="18" t="s">
        <v>188</v>
      </c>
      <c r="BE179" s="222">
        <f>IF(N179="základní",J179,0)</f>
        <v>0</v>
      </c>
      <c r="BF179" s="222">
        <f>IF(N179="snížená",J179,0)</f>
        <v>0</v>
      </c>
      <c r="BG179" s="222">
        <f>IF(N179="zákl. přenesená",J179,0)</f>
        <v>0</v>
      </c>
      <c r="BH179" s="222">
        <f>IF(N179="sníž. přenesená",J179,0)</f>
        <v>0</v>
      </c>
      <c r="BI179" s="222">
        <f>IF(N179="nulová",J179,0)</f>
        <v>0</v>
      </c>
      <c r="BJ179" s="18" t="s">
        <v>85</v>
      </c>
      <c r="BK179" s="222">
        <f>ROUND(I179*H179,2)</f>
        <v>0</v>
      </c>
      <c r="BL179" s="18" t="s">
        <v>195</v>
      </c>
      <c r="BM179" s="221" t="s">
        <v>2662</v>
      </c>
    </row>
    <row r="180" spans="1:65" s="2" customFormat="1" ht="16.5" customHeight="1">
      <c r="A180" s="35"/>
      <c r="B180" s="36"/>
      <c r="C180" s="210" t="s">
        <v>225</v>
      </c>
      <c r="D180" s="210" t="s">
        <v>190</v>
      </c>
      <c r="E180" s="211" t="s">
        <v>2663</v>
      </c>
      <c r="F180" s="212" t="s">
        <v>2664</v>
      </c>
      <c r="G180" s="213" t="s">
        <v>207</v>
      </c>
      <c r="H180" s="214">
        <v>93</v>
      </c>
      <c r="I180" s="215"/>
      <c r="J180" s="216">
        <f>ROUND(I180*H180,2)</f>
        <v>0</v>
      </c>
      <c r="K180" s="212" t="s">
        <v>202</v>
      </c>
      <c r="L180" s="40"/>
      <c r="M180" s="217" t="s">
        <v>1</v>
      </c>
      <c r="N180" s="218" t="s">
        <v>42</v>
      </c>
      <c r="O180" s="72"/>
      <c r="P180" s="219">
        <f>O180*H180</f>
        <v>0</v>
      </c>
      <c r="Q180" s="219">
        <v>4.0000000000000003E-5</v>
      </c>
      <c r="R180" s="219">
        <f>Q180*H180</f>
        <v>3.7200000000000002E-3</v>
      </c>
      <c r="S180" s="219">
        <v>0</v>
      </c>
      <c r="T180" s="220">
        <f>S180*H180</f>
        <v>0</v>
      </c>
      <c r="U180" s="35"/>
      <c r="V180" s="35"/>
      <c r="W180" s="35"/>
      <c r="X180" s="35"/>
      <c r="Y180" s="35"/>
      <c r="Z180" s="35"/>
      <c r="AA180" s="35"/>
      <c r="AB180" s="35"/>
      <c r="AC180" s="35"/>
      <c r="AD180" s="35"/>
      <c r="AE180" s="35"/>
      <c r="AR180" s="221" t="s">
        <v>195</v>
      </c>
      <c r="AT180" s="221" t="s">
        <v>190</v>
      </c>
      <c r="AU180" s="221" t="s">
        <v>88</v>
      </c>
      <c r="AY180" s="18" t="s">
        <v>188</v>
      </c>
      <c r="BE180" s="222">
        <f>IF(N180="základní",J180,0)</f>
        <v>0</v>
      </c>
      <c r="BF180" s="222">
        <f>IF(N180="snížená",J180,0)</f>
        <v>0</v>
      </c>
      <c r="BG180" s="222">
        <f>IF(N180="zákl. přenesená",J180,0)</f>
        <v>0</v>
      </c>
      <c r="BH180" s="222">
        <f>IF(N180="sníž. přenesená",J180,0)</f>
        <v>0</v>
      </c>
      <c r="BI180" s="222">
        <f>IF(N180="nulová",J180,0)</f>
        <v>0</v>
      </c>
      <c r="BJ180" s="18" t="s">
        <v>85</v>
      </c>
      <c r="BK180" s="222">
        <f>ROUND(I180*H180,2)</f>
        <v>0</v>
      </c>
      <c r="BL180" s="18" t="s">
        <v>195</v>
      </c>
      <c r="BM180" s="221" t="s">
        <v>2665</v>
      </c>
    </row>
    <row r="181" spans="1:65" s="13" customFormat="1" ht="11.25">
      <c r="B181" s="223"/>
      <c r="C181" s="224"/>
      <c r="D181" s="225" t="s">
        <v>197</v>
      </c>
      <c r="E181" s="226" t="s">
        <v>1</v>
      </c>
      <c r="F181" s="227" t="s">
        <v>2666</v>
      </c>
      <c r="G181" s="224"/>
      <c r="H181" s="228">
        <v>93</v>
      </c>
      <c r="I181" s="229"/>
      <c r="J181" s="224"/>
      <c r="K181" s="224"/>
      <c r="L181" s="230"/>
      <c r="M181" s="231"/>
      <c r="N181" s="232"/>
      <c r="O181" s="232"/>
      <c r="P181" s="232"/>
      <c r="Q181" s="232"/>
      <c r="R181" s="232"/>
      <c r="S181" s="232"/>
      <c r="T181" s="233"/>
      <c r="AT181" s="234" t="s">
        <v>197</v>
      </c>
      <c r="AU181" s="234" t="s">
        <v>88</v>
      </c>
      <c r="AV181" s="13" t="s">
        <v>88</v>
      </c>
      <c r="AW181" s="13" t="s">
        <v>32</v>
      </c>
      <c r="AX181" s="13" t="s">
        <v>85</v>
      </c>
      <c r="AY181" s="234" t="s">
        <v>188</v>
      </c>
    </row>
    <row r="182" spans="1:65" s="2" customFormat="1" ht="36" customHeight="1">
      <c r="A182" s="35"/>
      <c r="B182" s="36"/>
      <c r="C182" s="210" t="s">
        <v>229</v>
      </c>
      <c r="D182" s="210" t="s">
        <v>190</v>
      </c>
      <c r="E182" s="211" t="s">
        <v>2362</v>
      </c>
      <c r="F182" s="212" t="s">
        <v>2363</v>
      </c>
      <c r="G182" s="213" t="s">
        <v>454</v>
      </c>
      <c r="H182" s="214">
        <v>4</v>
      </c>
      <c r="I182" s="215"/>
      <c r="J182" s="216">
        <f>ROUND(I182*H182,2)</f>
        <v>0</v>
      </c>
      <c r="K182" s="212" t="s">
        <v>194</v>
      </c>
      <c r="L182" s="40"/>
      <c r="M182" s="217" t="s">
        <v>1</v>
      </c>
      <c r="N182" s="218" t="s">
        <v>42</v>
      </c>
      <c r="O182" s="72"/>
      <c r="P182" s="219">
        <f>O182*H182</f>
        <v>0</v>
      </c>
      <c r="Q182" s="219">
        <v>2.1010000000000001E-2</v>
      </c>
      <c r="R182" s="219">
        <f>Q182*H182</f>
        <v>8.4040000000000004E-2</v>
      </c>
      <c r="S182" s="219">
        <v>0.127</v>
      </c>
      <c r="T182" s="220">
        <f>S182*H182</f>
        <v>0.50800000000000001</v>
      </c>
      <c r="U182" s="35"/>
      <c r="V182" s="35"/>
      <c r="W182" s="35"/>
      <c r="X182" s="35"/>
      <c r="Y182" s="35"/>
      <c r="Z182" s="35"/>
      <c r="AA182" s="35"/>
      <c r="AB182" s="35"/>
      <c r="AC182" s="35"/>
      <c r="AD182" s="35"/>
      <c r="AE182" s="35"/>
      <c r="AR182" s="221" t="s">
        <v>195</v>
      </c>
      <c r="AT182" s="221" t="s">
        <v>190</v>
      </c>
      <c r="AU182" s="221" t="s">
        <v>88</v>
      </c>
      <c r="AY182" s="18" t="s">
        <v>188</v>
      </c>
      <c r="BE182" s="222">
        <f>IF(N182="základní",J182,0)</f>
        <v>0</v>
      </c>
      <c r="BF182" s="222">
        <f>IF(N182="snížená",J182,0)</f>
        <v>0</v>
      </c>
      <c r="BG182" s="222">
        <f>IF(N182="zákl. přenesená",J182,0)</f>
        <v>0</v>
      </c>
      <c r="BH182" s="222">
        <f>IF(N182="sníž. přenesená",J182,0)</f>
        <v>0</v>
      </c>
      <c r="BI182" s="222">
        <f>IF(N182="nulová",J182,0)</f>
        <v>0</v>
      </c>
      <c r="BJ182" s="18" t="s">
        <v>85</v>
      </c>
      <c r="BK182" s="222">
        <f>ROUND(I182*H182,2)</f>
        <v>0</v>
      </c>
      <c r="BL182" s="18" t="s">
        <v>195</v>
      </c>
      <c r="BM182" s="221" t="s">
        <v>2667</v>
      </c>
    </row>
    <row r="183" spans="1:65" s="13" customFormat="1" ht="11.25">
      <c r="B183" s="223"/>
      <c r="C183" s="224"/>
      <c r="D183" s="225" t="s">
        <v>197</v>
      </c>
      <c r="E183" s="226" t="s">
        <v>1</v>
      </c>
      <c r="F183" s="227" t="s">
        <v>2668</v>
      </c>
      <c r="G183" s="224"/>
      <c r="H183" s="228">
        <v>4</v>
      </c>
      <c r="I183" s="229"/>
      <c r="J183" s="224"/>
      <c r="K183" s="224"/>
      <c r="L183" s="230"/>
      <c r="M183" s="231"/>
      <c r="N183" s="232"/>
      <c r="O183" s="232"/>
      <c r="P183" s="232"/>
      <c r="Q183" s="232"/>
      <c r="R183" s="232"/>
      <c r="S183" s="232"/>
      <c r="T183" s="233"/>
      <c r="AT183" s="234" t="s">
        <v>197</v>
      </c>
      <c r="AU183" s="234" t="s">
        <v>88</v>
      </c>
      <c r="AV183" s="13" t="s">
        <v>88</v>
      </c>
      <c r="AW183" s="13" t="s">
        <v>32</v>
      </c>
      <c r="AX183" s="13" t="s">
        <v>85</v>
      </c>
      <c r="AY183" s="234" t="s">
        <v>188</v>
      </c>
    </row>
    <row r="184" spans="1:65" s="2" customFormat="1" ht="36" customHeight="1">
      <c r="A184" s="35"/>
      <c r="B184" s="36"/>
      <c r="C184" s="210" t="s">
        <v>236</v>
      </c>
      <c r="D184" s="210" t="s">
        <v>190</v>
      </c>
      <c r="E184" s="211" t="s">
        <v>2669</v>
      </c>
      <c r="F184" s="212" t="s">
        <v>2670</v>
      </c>
      <c r="G184" s="213" t="s">
        <v>454</v>
      </c>
      <c r="H184" s="214">
        <v>1</v>
      </c>
      <c r="I184" s="215"/>
      <c r="J184" s="216">
        <f>ROUND(I184*H184,2)</f>
        <v>0</v>
      </c>
      <c r="K184" s="212" t="s">
        <v>194</v>
      </c>
      <c r="L184" s="40"/>
      <c r="M184" s="217" t="s">
        <v>1</v>
      </c>
      <c r="N184" s="218" t="s">
        <v>42</v>
      </c>
      <c r="O184" s="72"/>
      <c r="P184" s="219">
        <f>O184*H184</f>
        <v>0</v>
      </c>
      <c r="Q184" s="219">
        <v>2.1010000000000001E-2</v>
      </c>
      <c r="R184" s="219">
        <f>Q184*H184</f>
        <v>2.1010000000000001E-2</v>
      </c>
      <c r="S184" s="219">
        <v>0.35299999999999998</v>
      </c>
      <c r="T184" s="220">
        <f>S184*H184</f>
        <v>0.35299999999999998</v>
      </c>
      <c r="U184" s="35"/>
      <c r="V184" s="35"/>
      <c r="W184" s="35"/>
      <c r="X184" s="35"/>
      <c r="Y184" s="35"/>
      <c r="Z184" s="35"/>
      <c r="AA184" s="35"/>
      <c r="AB184" s="35"/>
      <c r="AC184" s="35"/>
      <c r="AD184" s="35"/>
      <c r="AE184" s="35"/>
      <c r="AR184" s="221" t="s">
        <v>195</v>
      </c>
      <c r="AT184" s="221" t="s">
        <v>190</v>
      </c>
      <c r="AU184" s="221" t="s">
        <v>88</v>
      </c>
      <c r="AY184" s="18" t="s">
        <v>188</v>
      </c>
      <c r="BE184" s="222">
        <f>IF(N184="základní",J184,0)</f>
        <v>0</v>
      </c>
      <c r="BF184" s="222">
        <f>IF(N184="snížená",J184,0)</f>
        <v>0</v>
      </c>
      <c r="BG184" s="222">
        <f>IF(N184="zákl. přenesená",J184,0)</f>
        <v>0</v>
      </c>
      <c r="BH184" s="222">
        <f>IF(N184="sníž. přenesená",J184,0)</f>
        <v>0</v>
      </c>
      <c r="BI184" s="222">
        <f>IF(N184="nulová",J184,0)</f>
        <v>0</v>
      </c>
      <c r="BJ184" s="18" t="s">
        <v>85</v>
      </c>
      <c r="BK184" s="222">
        <f>ROUND(I184*H184,2)</f>
        <v>0</v>
      </c>
      <c r="BL184" s="18" t="s">
        <v>195</v>
      </c>
      <c r="BM184" s="221" t="s">
        <v>2671</v>
      </c>
    </row>
    <row r="185" spans="1:65" s="13" customFormat="1" ht="11.25">
      <c r="B185" s="223"/>
      <c r="C185" s="224"/>
      <c r="D185" s="225" t="s">
        <v>197</v>
      </c>
      <c r="E185" s="226" t="s">
        <v>1</v>
      </c>
      <c r="F185" s="227" t="s">
        <v>2672</v>
      </c>
      <c r="G185" s="224"/>
      <c r="H185" s="228">
        <v>1</v>
      </c>
      <c r="I185" s="229"/>
      <c r="J185" s="224"/>
      <c r="K185" s="224"/>
      <c r="L185" s="230"/>
      <c r="M185" s="231"/>
      <c r="N185" s="232"/>
      <c r="O185" s="232"/>
      <c r="P185" s="232"/>
      <c r="Q185" s="232"/>
      <c r="R185" s="232"/>
      <c r="S185" s="232"/>
      <c r="T185" s="233"/>
      <c r="AT185" s="234" t="s">
        <v>197</v>
      </c>
      <c r="AU185" s="234" t="s">
        <v>88</v>
      </c>
      <c r="AV185" s="13" t="s">
        <v>88</v>
      </c>
      <c r="AW185" s="13" t="s">
        <v>32</v>
      </c>
      <c r="AX185" s="13" t="s">
        <v>85</v>
      </c>
      <c r="AY185" s="234" t="s">
        <v>188</v>
      </c>
    </row>
    <row r="186" spans="1:65" s="2" customFormat="1" ht="16.5" customHeight="1">
      <c r="A186" s="35"/>
      <c r="B186" s="36"/>
      <c r="C186" s="210" t="s">
        <v>243</v>
      </c>
      <c r="D186" s="210" t="s">
        <v>190</v>
      </c>
      <c r="E186" s="211" t="s">
        <v>2673</v>
      </c>
      <c r="F186" s="212" t="s">
        <v>2674</v>
      </c>
      <c r="G186" s="213" t="s">
        <v>454</v>
      </c>
      <c r="H186" s="214">
        <v>5</v>
      </c>
      <c r="I186" s="215"/>
      <c r="J186" s="216">
        <f>ROUND(I186*H186,2)</f>
        <v>0</v>
      </c>
      <c r="K186" s="212" t="s">
        <v>194</v>
      </c>
      <c r="L186" s="40"/>
      <c r="M186" s="217" t="s">
        <v>1</v>
      </c>
      <c r="N186" s="218" t="s">
        <v>42</v>
      </c>
      <c r="O186" s="72"/>
      <c r="P186" s="219">
        <f>O186*H186</f>
        <v>0</v>
      </c>
      <c r="Q186" s="219">
        <v>7.4999999999999997E-3</v>
      </c>
      <c r="R186" s="219">
        <f>Q186*H186</f>
        <v>3.7499999999999999E-2</v>
      </c>
      <c r="S186" s="219">
        <v>3.5000000000000001E-3</v>
      </c>
      <c r="T186" s="220">
        <f>S186*H186</f>
        <v>1.7500000000000002E-2</v>
      </c>
      <c r="U186" s="35"/>
      <c r="V186" s="35"/>
      <c r="W186" s="35"/>
      <c r="X186" s="35"/>
      <c r="Y186" s="35"/>
      <c r="Z186" s="35"/>
      <c r="AA186" s="35"/>
      <c r="AB186" s="35"/>
      <c r="AC186" s="35"/>
      <c r="AD186" s="35"/>
      <c r="AE186" s="35"/>
      <c r="AR186" s="221" t="s">
        <v>195</v>
      </c>
      <c r="AT186" s="221" t="s">
        <v>190</v>
      </c>
      <c r="AU186" s="221" t="s">
        <v>88</v>
      </c>
      <c r="AY186" s="18" t="s">
        <v>188</v>
      </c>
      <c r="BE186" s="222">
        <f>IF(N186="základní",J186,0)</f>
        <v>0</v>
      </c>
      <c r="BF186" s="222">
        <f>IF(N186="snížená",J186,0)</f>
        <v>0</v>
      </c>
      <c r="BG186" s="222">
        <f>IF(N186="zákl. přenesená",J186,0)</f>
        <v>0</v>
      </c>
      <c r="BH186" s="222">
        <f>IF(N186="sníž. přenesená",J186,0)</f>
        <v>0</v>
      </c>
      <c r="BI186" s="222">
        <f>IF(N186="nulová",J186,0)</f>
        <v>0</v>
      </c>
      <c r="BJ186" s="18" t="s">
        <v>85</v>
      </c>
      <c r="BK186" s="222">
        <f>ROUND(I186*H186,2)</f>
        <v>0</v>
      </c>
      <c r="BL186" s="18" t="s">
        <v>195</v>
      </c>
      <c r="BM186" s="221" t="s">
        <v>2675</v>
      </c>
    </row>
    <row r="187" spans="1:65" s="13" customFormat="1" ht="11.25">
      <c r="B187" s="223"/>
      <c r="C187" s="224"/>
      <c r="D187" s="225" t="s">
        <v>197</v>
      </c>
      <c r="E187" s="226" t="s">
        <v>1</v>
      </c>
      <c r="F187" s="227" t="s">
        <v>2676</v>
      </c>
      <c r="G187" s="224"/>
      <c r="H187" s="228">
        <v>5</v>
      </c>
      <c r="I187" s="229"/>
      <c r="J187" s="224"/>
      <c r="K187" s="224"/>
      <c r="L187" s="230"/>
      <c r="M187" s="231"/>
      <c r="N187" s="232"/>
      <c r="O187" s="232"/>
      <c r="P187" s="232"/>
      <c r="Q187" s="232"/>
      <c r="R187" s="232"/>
      <c r="S187" s="232"/>
      <c r="T187" s="233"/>
      <c r="AT187" s="234" t="s">
        <v>197</v>
      </c>
      <c r="AU187" s="234" t="s">
        <v>88</v>
      </c>
      <c r="AV187" s="13" t="s">
        <v>88</v>
      </c>
      <c r="AW187" s="13" t="s">
        <v>32</v>
      </c>
      <c r="AX187" s="13" t="s">
        <v>85</v>
      </c>
      <c r="AY187" s="234" t="s">
        <v>188</v>
      </c>
    </row>
    <row r="188" spans="1:65" s="2" customFormat="1" ht="16.5" customHeight="1">
      <c r="A188" s="35"/>
      <c r="B188" s="36"/>
      <c r="C188" s="210" t="s">
        <v>248</v>
      </c>
      <c r="D188" s="210" t="s">
        <v>190</v>
      </c>
      <c r="E188" s="211" t="s">
        <v>2677</v>
      </c>
      <c r="F188" s="212" t="s">
        <v>2678</v>
      </c>
      <c r="G188" s="213" t="s">
        <v>207</v>
      </c>
      <c r="H188" s="214">
        <v>12.54</v>
      </c>
      <c r="I188" s="215"/>
      <c r="J188" s="216">
        <f>ROUND(I188*H188,2)</f>
        <v>0</v>
      </c>
      <c r="K188" s="212" t="s">
        <v>202</v>
      </c>
      <c r="L188" s="40"/>
      <c r="M188" s="217" t="s">
        <v>1</v>
      </c>
      <c r="N188" s="218" t="s">
        <v>42</v>
      </c>
      <c r="O188" s="72"/>
      <c r="P188" s="219">
        <f>O188*H188</f>
        <v>0</v>
      </c>
      <c r="Q188" s="219">
        <v>0</v>
      </c>
      <c r="R188" s="219">
        <f>Q188*H188</f>
        <v>0</v>
      </c>
      <c r="S188" s="219">
        <v>0.16800000000000001</v>
      </c>
      <c r="T188" s="220">
        <f>S188*H188</f>
        <v>2.1067200000000001</v>
      </c>
      <c r="U188" s="35"/>
      <c r="V188" s="35"/>
      <c r="W188" s="35"/>
      <c r="X188" s="35"/>
      <c r="Y188" s="35"/>
      <c r="Z188" s="35"/>
      <c r="AA188" s="35"/>
      <c r="AB188" s="35"/>
      <c r="AC188" s="35"/>
      <c r="AD188" s="35"/>
      <c r="AE188" s="35"/>
      <c r="AR188" s="221" t="s">
        <v>195</v>
      </c>
      <c r="AT188" s="221" t="s">
        <v>190</v>
      </c>
      <c r="AU188" s="221" t="s">
        <v>88</v>
      </c>
      <c r="AY188" s="18" t="s">
        <v>188</v>
      </c>
      <c r="BE188" s="222">
        <f>IF(N188="základní",J188,0)</f>
        <v>0</v>
      </c>
      <c r="BF188" s="222">
        <f>IF(N188="snížená",J188,0)</f>
        <v>0</v>
      </c>
      <c r="BG188" s="222">
        <f>IF(N188="zákl. přenesená",J188,0)</f>
        <v>0</v>
      </c>
      <c r="BH188" s="222">
        <f>IF(N188="sníž. přenesená",J188,0)</f>
        <v>0</v>
      </c>
      <c r="BI188" s="222">
        <f>IF(N188="nulová",J188,0)</f>
        <v>0</v>
      </c>
      <c r="BJ188" s="18" t="s">
        <v>85</v>
      </c>
      <c r="BK188" s="222">
        <f>ROUND(I188*H188,2)</f>
        <v>0</v>
      </c>
      <c r="BL188" s="18" t="s">
        <v>195</v>
      </c>
      <c r="BM188" s="221" t="s">
        <v>2679</v>
      </c>
    </row>
    <row r="189" spans="1:65" s="13" customFormat="1" ht="11.25">
      <c r="B189" s="223"/>
      <c r="C189" s="224"/>
      <c r="D189" s="225" t="s">
        <v>197</v>
      </c>
      <c r="E189" s="226" t="s">
        <v>1</v>
      </c>
      <c r="F189" s="227" t="s">
        <v>2680</v>
      </c>
      <c r="G189" s="224"/>
      <c r="H189" s="228">
        <v>12.54</v>
      </c>
      <c r="I189" s="229"/>
      <c r="J189" s="224"/>
      <c r="K189" s="224"/>
      <c r="L189" s="230"/>
      <c r="M189" s="231"/>
      <c r="N189" s="232"/>
      <c r="O189" s="232"/>
      <c r="P189" s="232"/>
      <c r="Q189" s="232"/>
      <c r="R189" s="232"/>
      <c r="S189" s="232"/>
      <c r="T189" s="233"/>
      <c r="AT189" s="234" t="s">
        <v>197</v>
      </c>
      <c r="AU189" s="234" t="s">
        <v>88</v>
      </c>
      <c r="AV189" s="13" t="s">
        <v>88</v>
      </c>
      <c r="AW189" s="13" t="s">
        <v>32</v>
      </c>
      <c r="AX189" s="13" t="s">
        <v>85</v>
      </c>
      <c r="AY189" s="234" t="s">
        <v>188</v>
      </c>
    </row>
    <row r="190" spans="1:65" s="2" customFormat="1" ht="16.5" customHeight="1">
      <c r="A190" s="35"/>
      <c r="B190" s="36"/>
      <c r="C190" s="210" t="s">
        <v>253</v>
      </c>
      <c r="D190" s="210" t="s">
        <v>190</v>
      </c>
      <c r="E190" s="211" t="s">
        <v>2681</v>
      </c>
      <c r="F190" s="212" t="s">
        <v>2682</v>
      </c>
      <c r="G190" s="213" t="s">
        <v>285</v>
      </c>
      <c r="H190" s="214">
        <v>0.95</v>
      </c>
      <c r="I190" s="215"/>
      <c r="J190" s="216">
        <f>ROUND(I190*H190,2)</f>
        <v>0</v>
      </c>
      <c r="K190" s="212" t="s">
        <v>202</v>
      </c>
      <c r="L190" s="40"/>
      <c r="M190" s="217" t="s">
        <v>1</v>
      </c>
      <c r="N190" s="218" t="s">
        <v>42</v>
      </c>
      <c r="O190" s="72"/>
      <c r="P190" s="219">
        <f>O190*H190</f>
        <v>0</v>
      </c>
      <c r="Q190" s="219">
        <v>0</v>
      </c>
      <c r="R190" s="219">
        <f>Q190*H190</f>
        <v>0</v>
      </c>
      <c r="S190" s="219">
        <v>2.2000000000000002</v>
      </c>
      <c r="T190" s="220">
        <f>S190*H190</f>
        <v>2.09</v>
      </c>
      <c r="U190" s="35"/>
      <c r="V190" s="35"/>
      <c r="W190" s="35"/>
      <c r="X190" s="35"/>
      <c r="Y190" s="35"/>
      <c r="Z190" s="35"/>
      <c r="AA190" s="35"/>
      <c r="AB190" s="35"/>
      <c r="AC190" s="35"/>
      <c r="AD190" s="35"/>
      <c r="AE190" s="35"/>
      <c r="AR190" s="221" t="s">
        <v>195</v>
      </c>
      <c r="AT190" s="221" t="s">
        <v>190</v>
      </c>
      <c r="AU190" s="221" t="s">
        <v>88</v>
      </c>
      <c r="AY190" s="18" t="s">
        <v>188</v>
      </c>
      <c r="BE190" s="222">
        <f>IF(N190="základní",J190,0)</f>
        <v>0</v>
      </c>
      <c r="BF190" s="222">
        <f>IF(N190="snížená",J190,0)</f>
        <v>0</v>
      </c>
      <c r="BG190" s="222">
        <f>IF(N190="zákl. přenesená",J190,0)</f>
        <v>0</v>
      </c>
      <c r="BH190" s="222">
        <f>IF(N190="sníž. přenesená",J190,0)</f>
        <v>0</v>
      </c>
      <c r="BI190" s="222">
        <f>IF(N190="nulová",J190,0)</f>
        <v>0</v>
      </c>
      <c r="BJ190" s="18" t="s">
        <v>85</v>
      </c>
      <c r="BK190" s="222">
        <f>ROUND(I190*H190,2)</f>
        <v>0</v>
      </c>
      <c r="BL190" s="18" t="s">
        <v>195</v>
      </c>
      <c r="BM190" s="221" t="s">
        <v>2683</v>
      </c>
    </row>
    <row r="191" spans="1:65" s="13" customFormat="1" ht="11.25">
      <c r="B191" s="223"/>
      <c r="C191" s="224"/>
      <c r="D191" s="225" t="s">
        <v>197</v>
      </c>
      <c r="E191" s="226" t="s">
        <v>1</v>
      </c>
      <c r="F191" s="227" t="s">
        <v>2684</v>
      </c>
      <c r="G191" s="224"/>
      <c r="H191" s="228">
        <v>0.95</v>
      </c>
      <c r="I191" s="229"/>
      <c r="J191" s="224"/>
      <c r="K191" s="224"/>
      <c r="L191" s="230"/>
      <c r="M191" s="231"/>
      <c r="N191" s="232"/>
      <c r="O191" s="232"/>
      <c r="P191" s="232"/>
      <c r="Q191" s="232"/>
      <c r="R191" s="232"/>
      <c r="S191" s="232"/>
      <c r="T191" s="233"/>
      <c r="AT191" s="234" t="s">
        <v>197</v>
      </c>
      <c r="AU191" s="234" t="s">
        <v>88</v>
      </c>
      <c r="AV191" s="13" t="s">
        <v>88</v>
      </c>
      <c r="AW191" s="13" t="s">
        <v>32</v>
      </c>
      <c r="AX191" s="13" t="s">
        <v>85</v>
      </c>
      <c r="AY191" s="234" t="s">
        <v>188</v>
      </c>
    </row>
    <row r="192" spans="1:65" s="2" customFormat="1" ht="16.5" customHeight="1">
      <c r="A192" s="35"/>
      <c r="B192" s="36"/>
      <c r="C192" s="210" t="s">
        <v>257</v>
      </c>
      <c r="D192" s="210" t="s">
        <v>190</v>
      </c>
      <c r="E192" s="211" t="s">
        <v>2685</v>
      </c>
      <c r="F192" s="212" t="s">
        <v>2686</v>
      </c>
      <c r="G192" s="213" t="s">
        <v>285</v>
      </c>
      <c r="H192" s="214">
        <v>0.95</v>
      </c>
      <c r="I192" s="215"/>
      <c r="J192" s="216">
        <f>ROUND(I192*H192,2)</f>
        <v>0</v>
      </c>
      <c r="K192" s="212" t="s">
        <v>202</v>
      </c>
      <c r="L192" s="40"/>
      <c r="M192" s="217" t="s">
        <v>1</v>
      </c>
      <c r="N192" s="218" t="s">
        <v>42</v>
      </c>
      <c r="O192" s="72"/>
      <c r="P192" s="219">
        <f>O192*H192</f>
        <v>0</v>
      </c>
      <c r="Q192" s="219">
        <v>0</v>
      </c>
      <c r="R192" s="219">
        <f>Q192*H192</f>
        <v>0</v>
      </c>
      <c r="S192" s="219">
        <v>4.3999999999999997E-2</v>
      </c>
      <c r="T192" s="220">
        <f>S192*H192</f>
        <v>4.1799999999999997E-2</v>
      </c>
      <c r="U192" s="35"/>
      <c r="V192" s="35"/>
      <c r="W192" s="35"/>
      <c r="X192" s="35"/>
      <c r="Y192" s="35"/>
      <c r="Z192" s="35"/>
      <c r="AA192" s="35"/>
      <c r="AB192" s="35"/>
      <c r="AC192" s="35"/>
      <c r="AD192" s="35"/>
      <c r="AE192" s="35"/>
      <c r="AR192" s="221" t="s">
        <v>195</v>
      </c>
      <c r="AT192" s="221" t="s">
        <v>190</v>
      </c>
      <c r="AU192" s="221" t="s">
        <v>88</v>
      </c>
      <c r="AY192" s="18" t="s">
        <v>188</v>
      </c>
      <c r="BE192" s="222">
        <f>IF(N192="základní",J192,0)</f>
        <v>0</v>
      </c>
      <c r="BF192" s="222">
        <f>IF(N192="snížená",J192,0)</f>
        <v>0</v>
      </c>
      <c r="BG192" s="222">
        <f>IF(N192="zákl. přenesená",J192,0)</f>
        <v>0</v>
      </c>
      <c r="BH192" s="222">
        <f>IF(N192="sníž. přenesená",J192,0)</f>
        <v>0</v>
      </c>
      <c r="BI192" s="222">
        <f>IF(N192="nulová",J192,0)</f>
        <v>0</v>
      </c>
      <c r="BJ192" s="18" t="s">
        <v>85</v>
      </c>
      <c r="BK192" s="222">
        <f>ROUND(I192*H192,2)</f>
        <v>0</v>
      </c>
      <c r="BL192" s="18" t="s">
        <v>195</v>
      </c>
      <c r="BM192" s="221" t="s">
        <v>2687</v>
      </c>
    </row>
    <row r="193" spans="1:65" s="2" customFormat="1" ht="16.5" customHeight="1">
      <c r="A193" s="35"/>
      <c r="B193" s="36"/>
      <c r="C193" s="210" t="s">
        <v>263</v>
      </c>
      <c r="D193" s="210" t="s">
        <v>190</v>
      </c>
      <c r="E193" s="211" t="s">
        <v>2688</v>
      </c>
      <c r="F193" s="212" t="s">
        <v>2689</v>
      </c>
      <c r="G193" s="213" t="s">
        <v>454</v>
      </c>
      <c r="H193" s="214">
        <v>1</v>
      </c>
      <c r="I193" s="215"/>
      <c r="J193" s="216">
        <f>ROUND(I193*H193,2)</f>
        <v>0</v>
      </c>
      <c r="K193" s="212" t="s">
        <v>194</v>
      </c>
      <c r="L193" s="40"/>
      <c r="M193" s="217" t="s">
        <v>1</v>
      </c>
      <c r="N193" s="218" t="s">
        <v>42</v>
      </c>
      <c r="O193" s="72"/>
      <c r="P193" s="219">
        <f>O193*H193</f>
        <v>0</v>
      </c>
      <c r="Q193" s="219">
        <v>0</v>
      </c>
      <c r="R193" s="219">
        <f>Q193*H193</f>
        <v>0</v>
      </c>
      <c r="S193" s="219">
        <v>0.63</v>
      </c>
      <c r="T193" s="220">
        <f>S193*H193</f>
        <v>0.63</v>
      </c>
      <c r="U193" s="35"/>
      <c r="V193" s="35"/>
      <c r="W193" s="35"/>
      <c r="X193" s="35"/>
      <c r="Y193" s="35"/>
      <c r="Z193" s="35"/>
      <c r="AA193" s="35"/>
      <c r="AB193" s="35"/>
      <c r="AC193" s="35"/>
      <c r="AD193" s="35"/>
      <c r="AE193" s="35"/>
      <c r="AR193" s="221" t="s">
        <v>195</v>
      </c>
      <c r="AT193" s="221" t="s">
        <v>190</v>
      </c>
      <c r="AU193" s="221" t="s">
        <v>88</v>
      </c>
      <c r="AY193" s="18" t="s">
        <v>188</v>
      </c>
      <c r="BE193" s="222">
        <f>IF(N193="základní",J193,0)</f>
        <v>0</v>
      </c>
      <c r="BF193" s="222">
        <f>IF(N193="snížená",J193,0)</f>
        <v>0</v>
      </c>
      <c r="BG193" s="222">
        <f>IF(N193="zákl. přenesená",J193,0)</f>
        <v>0</v>
      </c>
      <c r="BH193" s="222">
        <f>IF(N193="sníž. přenesená",J193,0)</f>
        <v>0</v>
      </c>
      <c r="BI193" s="222">
        <f>IF(N193="nulová",J193,0)</f>
        <v>0</v>
      </c>
      <c r="BJ193" s="18" t="s">
        <v>85</v>
      </c>
      <c r="BK193" s="222">
        <f>ROUND(I193*H193,2)</f>
        <v>0</v>
      </c>
      <c r="BL193" s="18" t="s">
        <v>195</v>
      </c>
      <c r="BM193" s="221" t="s">
        <v>2690</v>
      </c>
    </row>
    <row r="194" spans="1:65" s="2" customFormat="1" ht="16.5" customHeight="1">
      <c r="A194" s="35"/>
      <c r="B194" s="36"/>
      <c r="C194" s="210" t="s">
        <v>8</v>
      </c>
      <c r="D194" s="210" t="s">
        <v>190</v>
      </c>
      <c r="E194" s="211" t="s">
        <v>2691</v>
      </c>
      <c r="F194" s="212" t="s">
        <v>2692</v>
      </c>
      <c r="G194" s="213" t="s">
        <v>454</v>
      </c>
      <c r="H194" s="214">
        <v>4</v>
      </c>
      <c r="I194" s="215"/>
      <c r="J194" s="216">
        <f>ROUND(I194*H194,2)</f>
        <v>0</v>
      </c>
      <c r="K194" s="212" t="s">
        <v>202</v>
      </c>
      <c r="L194" s="40"/>
      <c r="M194" s="217" t="s">
        <v>1</v>
      </c>
      <c r="N194" s="218" t="s">
        <v>42</v>
      </c>
      <c r="O194" s="72"/>
      <c r="P194" s="219">
        <f>O194*H194</f>
        <v>0</v>
      </c>
      <c r="Q194" s="219">
        <v>0</v>
      </c>
      <c r="R194" s="219">
        <f>Q194*H194</f>
        <v>0</v>
      </c>
      <c r="S194" s="219">
        <v>0.03</v>
      </c>
      <c r="T194" s="220">
        <f>S194*H194</f>
        <v>0.12</v>
      </c>
      <c r="U194" s="35"/>
      <c r="V194" s="35"/>
      <c r="W194" s="35"/>
      <c r="X194" s="35"/>
      <c r="Y194" s="35"/>
      <c r="Z194" s="35"/>
      <c r="AA194" s="35"/>
      <c r="AB194" s="35"/>
      <c r="AC194" s="35"/>
      <c r="AD194" s="35"/>
      <c r="AE194" s="35"/>
      <c r="AR194" s="221" t="s">
        <v>195</v>
      </c>
      <c r="AT194" s="221" t="s">
        <v>190</v>
      </c>
      <c r="AU194" s="221" t="s">
        <v>88</v>
      </c>
      <c r="AY194" s="18" t="s">
        <v>188</v>
      </c>
      <c r="BE194" s="222">
        <f>IF(N194="základní",J194,0)</f>
        <v>0</v>
      </c>
      <c r="BF194" s="222">
        <f>IF(N194="snížená",J194,0)</f>
        <v>0</v>
      </c>
      <c r="BG194" s="222">
        <f>IF(N194="zákl. přenesená",J194,0)</f>
        <v>0</v>
      </c>
      <c r="BH194" s="222">
        <f>IF(N194="sníž. přenesená",J194,0)</f>
        <v>0</v>
      </c>
      <c r="BI194" s="222">
        <f>IF(N194="nulová",J194,0)</f>
        <v>0</v>
      </c>
      <c r="BJ194" s="18" t="s">
        <v>85</v>
      </c>
      <c r="BK194" s="222">
        <f>ROUND(I194*H194,2)</f>
        <v>0</v>
      </c>
      <c r="BL194" s="18" t="s">
        <v>195</v>
      </c>
      <c r="BM194" s="221" t="s">
        <v>2693</v>
      </c>
    </row>
    <row r="195" spans="1:65" s="13" customFormat="1" ht="11.25">
      <c r="B195" s="223"/>
      <c r="C195" s="224"/>
      <c r="D195" s="225" t="s">
        <v>197</v>
      </c>
      <c r="E195" s="226" t="s">
        <v>1</v>
      </c>
      <c r="F195" s="227" t="s">
        <v>2694</v>
      </c>
      <c r="G195" s="224"/>
      <c r="H195" s="228">
        <v>4</v>
      </c>
      <c r="I195" s="229"/>
      <c r="J195" s="224"/>
      <c r="K195" s="224"/>
      <c r="L195" s="230"/>
      <c r="M195" s="231"/>
      <c r="N195" s="232"/>
      <c r="O195" s="232"/>
      <c r="P195" s="232"/>
      <c r="Q195" s="232"/>
      <c r="R195" s="232"/>
      <c r="S195" s="232"/>
      <c r="T195" s="233"/>
      <c r="AT195" s="234" t="s">
        <v>197</v>
      </c>
      <c r="AU195" s="234" t="s">
        <v>88</v>
      </c>
      <c r="AV195" s="13" t="s">
        <v>88</v>
      </c>
      <c r="AW195" s="13" t="s">
        <v>32</v>
      </c>
      <c r="AX195" s="13" t="s">
        <v>85</v>
      </c>
      <c r="AY195" s="234" t="s">
        <v>188</v>
      </c>
    </row>
    <row r="196" spans="1:65" s="2" customFormat="1" ht="16.5" customHeight="1">
      <c r="A196" s="35"/>
      <c r="B196" s="36"/>
      <c r="C196" s="210" t="s">
        <v>269</v>
      </c>
      <c r="D196" s="210" t="s">
        <v>190</v>
      </c>
      <c r="E196" s="211" t="s">
        <v>2695</v>
      </c>
      <c r="F196" s="212" t="s">
        <v>2696</v>
      </c>
      <c r="G196" s="213" t="s">
        <v>193</v>
      </c>
      <c r="H196" s="214">
        <v>27.5</v>
      </c>
      <c r="I196" s="215"/>
      <c r="J196" s="216">
        <f>ROUND(I196*H196,2)</f>
        <v>0</v>
      </c>
      <c r="K196" s="212" t="s">
        <v>202</v>
      </c>
      <c r="L196" s="40"/>
      <c r="M196" s="217" t="s">
        <v>1</v>
      </c>
      <c r="N196" s="218" t="s">
        <v>42</v>
      </c>
      <c r="O196" s="72"/>
      <c r="P196" s="219">
        <f>O196*H196</f>
        <v>0</v>
      </c>
      <c r="Q196" s="219">
        <v>0</v>
      </c>
      <c r="R196" s="219">
        <f>Q196*H196</f>
        <v>0</v>
      </c>
      <c r="S196" s="219">
        <v>3.3000000000000002E-2</v>
      </c>
      <c r="T196" s="220">
        <f>S196*H196</f>
        <v>0.90750000000000008</v>
      </c>
      <c r="U196" s="35"/>
      <c r="V196" s="35"/>
      <c r="W196" s="35"/>
      <c r="X196" s="35"/>
      <c r="Y196" s="35"/>
      <c r="Z196" s="35"/>
      <c r="AA196" s="35"/>
      <c r="AB196" s="35"/>
      <c r="AC196" s="35"/>
      <c r="AD196" s="35"/>
      <c r="AE196" s="35"/>
      <c r="AR196" s="221" t="s">
        <v>195</v>
      </c>
      <c r="AT196" s="221" t="s">
        <v>190</v>
      </c>
      <c r="AU196" s="221" t="s">
        <v>88</v>
      </c>
      <c r="AY196" s="18" t="s">
        <v>188</v>
      </c>
      <c r="BE196" s="222">
        <f>IF(N196="základní",J196,0)</f>
        <v>0</v>
      </c>
      <c r="BF196" s="222">
        <f>IF(N196="snížená",J196,0)</f>
        <v>0</v>
      </c>
      <c r="BG196" s="222">
        <f>IF(N196="zákl. přenesená",J196,0)</f>
        <v>0</v>
      </c>
      <c r="BH196" s="222">
        <f>IF(N196="sníž. přenesená",J196,0)</f>
        <v>0</v>
      </c>
      <c r="BI196" s="222">
        <f>IF(N196="nulová",J196,0)</f>
        <v>0</v>
      </c>
      <c r="BJ196" s="18" t="s">
        <v>85</v>
      </c>
      <c r="BK196" s="222">
        <f>ROUND(I196*H196,2)</f>
        <v>0</v>
      </c>
      <c r="BL196" s="18" t="s">
        <v>195</v>
      </c>
      <c r="BM196" s="221" t="s">
        <v>2697</v>
      </c>
    </row>
    <row r="197" spans="1:65" s="15" customFormat="1" ht="11.25">
      <c r="B197" s="246"/>
      <c r="C197" s="247"/>
      <c r="D197" s="225" t="s">
        <v>197</v>
      </c>
      <c r="E197" s="248" t="s">
        <v>1</v>
      </c>
      <c r="F197" s="249" t="s">
        <v>2698</v>
      </c>
      <c r="G197" s="247"/>
      <c r="H197" s="248" t="s">
        <v>1</v>
      </c>
      <c r="I197" s="250"/>
      <c r="J197" s="247"/>
      <c r="K197" s="247"/>
      <c r="L197" s="251"/>
      <c r="M197" s="252"/>
      <c r="N197" s="253"/>
      <c r="O197" s="253"/>
      <c r="P197" s="253"/>
      <c r="Q197" s="253"/>
      <c r="R197" s="253"/>
      <c r="S197" s="253"/>
      <c r="T197" s="254"/>
      <c r="AT197" s="255" t="s">
        <v>197</v>
      </c>
      <c r="AU197" s="255" t="s">
        <v>88</v>
      </c>
      <c r="AV197" s="15" t="s">
        <v>85</v>
      </c>
      <c r="AW197" s="15" t="s">
        <v>32</v>
      </c>
      <c r="AX197" s="15" t="s">
        <v>77</v>
      </c>
      <c r="AY197" s="255" t="s">
        <v>188</v>
      </c>
    </row>
    <row r="198" spans="1:65" s="15" customFormat="1" ht="11.25">
      <c r="B198" s="246"/>
      <c r="C198" s="247"/>
      <c r="D198" s="225" t="s">
        <v>197</v>
      </c>
      <c r="E198" s="248" t="s">
        <v>1</v>
      </c>
      <c r="F198" s="249" t="s">
        <v>2699</v>
      </c>
      <c r="G198" s="247"/>
      <c r="H198" s="248" t="s">
        <v>1</v>
      </c>
      <c r="I198" s="250"/>
      <c r="J198" s="247"/>
      <c r="K198" s="247"/>
      <c r="L198" s="251"/>
      <c r="M198" s="252"/>
      <c r="N198" s="253"/>
      <c r="O198" s="253"/>
      <c r="P198" s="253"/>
      <c r="Q198" s="253"/>
      <c r="R198" s="253"/>
      <c r="S198" s="253"/>
      <c r="T198" s="254"/>
      <c r="AT198" s="255" t="s">
        <v>197</v>
      </c>
      <c r="AU198" s="255" t="s">
        <v>88</v>
      </c>
      <c r="AV198" s="15" t="s">
        <v>85</v>
      </c>
      <c r="AW198" s="15" t="s">
        <v>32</v>
      </c>
      <c r="AX198" s="15" t="s">
        <v>77</v>
      </c>
      <c r="AY198" s="255" t="s">
        <v>188</v>
      </c>
    </row>
    <row r="199" spans="1:65" s="13" customFormat="1" ht="11.25">
      <c r="B199" s="223"/>
      <c r="C199" s="224"/>
      <c r="D199" s="225" t="s">
        <v>197</v>
      </c>
      <c r="E199" s="226" t="s">
        <v>1</v>
      </c>
      <c r="F199" s="227" t="s">
        <v>2700</v>
      </c>
      <c r="G199" s="224"/>
      <c r="H199" s="228">
        <v>27.5</v>
      </c>
      <c r="I199" s="229"/>
      <c r="J199" s="224"/>
      <c r="K199" s="224"/>
      <c r="L199" s="230"/>
      <c r="M199" s="231"/>
      <c r="N199" s="232"/>
      <c r="O199" s="232"/>
      <c r="P199" s="232"/>
      <c r="Q199" s="232"/>
      <c r="R199" s="232"/>
      <c r="S199" s="232"/>
      <c r="T199" s="233"/>
      <c r="AT199" s="234" t="s">
        <v>197</v>
      </c>
      <c r="AU199" s="234" t="s">
        <v>88</v>
      </c>
      <c r="AV199" s="13" t="s">
        <v>88</v>
      </c>
      <c r="AW199" s="13" t="s">
        <v>32</v>
      </c>
      <c r="AX199" s="13" t="s">
        <v>85</v>
      </c>
      <c r="AY199" s="234" t="s">
        <v>188</v>
      </c>
    </row>
    <row r="200" spans="1:65" s="2" customFormat="1" ht="16.5" customHeight="1">
      <c r="A200" s="35"/>
      <c r="B200" s="36"/>
      <c r="C200" s="210" t="s">
        <v>272</v>
      </c>
      <c r="D200" s="210" t="s">
        <v>190</v>
      </c>
      <c r="E200" s="211" t="s">
        <v>2701</v>
      </c>
      <c r="F200" s="212" t="s">
        <v>2702</v>
      </c>
      <c r="G200" s="213" t="s">
        <v>193</v>
      </c>
      <c r="H200" s="214">
        <v>27.5</v>
      </c>
      <c r="I200" s="215"/>
      <c r="J200" s="216">
        <f>ROUND(I200*H200,2)</f>
        <v>0</v>
      </c>
      <c r="K200" s="212" t="s">
        <v>202</v>
      </c>
      <c r="L200" s="40"/>
      <c r="M200" s="217" t="s">
        <v>1</v>
      </c>
      <c r="N200" s="218" t="s">
        <v>42</v>
      </c>
      <c r="O200" s="72"/>
      <c r="P200" s="219">
        <f>O200*H200</f>
        <v>0</v>
      </c>
      <c r="Q200" s="219">
        <v>0</v>
      </c>
      <c r="R200" s="219">
        <f>Q200*H200</f>
        <v>0</v>
      </c>
      <c r="S200" s="219">
        <v>1.0999999999999999E-2</v>
      </c>
      <c r="T200" s="220">
        <f>S200*H200</f>
        <v>0.30249999999999999</v>
      </c>
      <c r="U200" s="35"/>
      <c r="V200" s="35"/>
      <c r="W200" s="35"/>
      <c r="X200" s="35"/>
      <c r="Y200" s="35"/>
      <c r="Z200" s="35"/>
      <c r="AA200" s="35"/>
      <c r="AB200" s="35"/>
      <c r="AC200" s="35"/>
      <c r="AD200" s="35"/>
      <c r="AE200" s="35"/>
      <c r="AR200" s="221" t="s">
        <v>195</v>
      </c>
      <c r="AT200" s="221" t="s">
        <v>190</v>
      </c>
      <c r="AU200" s="221" t="s">
        <v>88</v>
      </c>
      <c r="AY200" s="18" t="s">
        <v>188</v>
      </c>
      <c r="BE200" s="222">
        <f>IF(N200="základní",J200,0)</f>
        <v>0</v>
      </c>
      <c r="BF200" s="222">
        <f>IF(N200="snížená",J200,0)</f>
        <v>0</v>
      </c>
      <c r="BG200" s="222">
        <f>IF(N200="zákl. přenesená",J200,0)</f>
        <v>0</v>
      </c>
      <c r="BH200" s="222">
        <f>IF(N200="sníž. přenesená",J200,0)</f>
        <v>0</v>
      </c>
      <c r="BI200" s="222">
        <f>IF(N200="nulová",J200,0)</f>
        <v>0</v>
      </c>
      <c r="BJ200" s="18" t="s">
        <v>85</v>
      </c>
      <c r="BK200" s="222">
        <f>ROUND(I200*H200,2)</f>
        <v>0</v>
      </c>
      <c r="BL200" s="18" t="s">
        <v>195</v>
      </c>
      <c r="BM200" s="221" t="s">
        <v>2703</v>
      </c>
    </row>
    <row r="201" spans="1:65" s="2" customFormat="1" ht="16.5" customHeight="1">
      <c r="A201" s="35"/>
      <c r="B201" s="36"/>
      <c r="C201" s="210" t="s">
        <v>276</v>
      </c>
      <c r="D201" s="210" t="s">
        <v>190</v>
      </c>
      <c r="E201" s="211" t="s">
        <v>2704</v>
      </c>
      <c r="F201" s="212" t="s">
        <v>2705</v>
      </c>
      <c r="G201" s="213" t="s">
        <v>193</v>
      </c>
      <c r="H201" s="214">
        <v>55</v>
      </c>
      <c r="I201" s="215"/>
      <c r="J201" s="216">
        <f>ROUND(I201*H201,2)</f>
        <v>0</v>
      </c>
      <c r="K201" s="212" t="s">
        <v>202</v>
      </c>
      <c r="L201" s="40"/>
      <c r="M201" s="217" t="s">
        <v>1</v>
      </c>
      <c r="N201" s="218" t="s">
        <v>42</v>
      </c>
      <c r="O201" s="72"/>
      <c r="P201" s="219">
        <f>O201*H201</f>
        <v>0</v>
      </c>
      <c r="Q201" s="219">
        <v>0</v>
      </c>
      <c r="R201" s="219">
        <f>Q201*H201</f>
        <v>0</v>
      </c>
      <c r="S201" s="219">
        <v>0</v>
      </c>
      <c r="T201" s="220">
        <f>S201*H201</f>
        <v>0</v>
      </c>
      <c r="U201" s="35"/>
      <c r="V201" s="35"/>
      <c r="W201" s="35"/>
      <c r="X201" s="35"/>
      <c r="Y201" s="35"/>
      <c r="Z201" s="35"/>
      <c r="AA201" s="35"/>
      <c r="AB201" s="35"/>
      <c r="AC201" s="35"/>
      <c r="AD201" s="35"/>
      <c r="AE201" s="35"/>
      <c r="AR201" s="221" t="s">
        <v>195</v>
      </c>
      <c r="AT201" s="221" t="s">
        <v>190</v>
      </c>
      <c r="AU201" s="221" t="s">
        <v>88</v>
      </c>
      <c r="AY201" s="18" t="s">
        <v>188</v>
      </c>
      <c r="BE201" s="222">
        <f>IF(N201="základní",J201,0)</f>
        <v>0</v>
      </c>
      <c r="BF201" s="222">
        <f>IF(N201="snížená",J201,0)</f>
        <v>0</v>
      </c>
      <c r="BG201" s="222">
        <f>IF(N201="zákl. přenesená",J201,0)</f>
        <v>0</v>
      </c>
      <c r="BH201" s="222">
        <f>IF(N201="sníž. přenesená",J201,0)</f>
        <v>0</v>
      </c>
      <c r="BI201" s="222">
        <f>IF(N201="nulová",J201,0)</f>
        <v>0</v>
      </c>
      <c r="BJ201" s="18" t="s">
        <v>85</v>
      </c>
      <c r="BK201" s="222">
        <f>ROUND(I201*H201,2)</f>
        <v>0</v>
      </c>
      <c r="BL201" s="18" t="s">
        <v>195</v>
      </c>
      <c r="BM201" s="221" t="s">
        <v>2706</v>
      </c>
    </row>
    <row r="202" spans="1:65" s="15" customFormat="1" ht="11.25">
      <c r="B202" s="246"/>
      <c r="C202" s="247"/>
      <c r="D202" s="225" t="s">
        <v>197</v>
      </c>
      <c r="E202" s="248" t="s">
        <v>1</v>
      </c>
      <c r="F202" s="249" t="s">
        <v>2699</v>
      </c>
      <c r="G202" s="247"/>
      <c r="H202" s="248" t="s">
        <v>1</v>
      </c>
      <c r="I202" s="250"/>
      <c r="J202" s="247"/>
      <c r="K202" s="247"/>
      <c r="L202" s="251"/>
      <c r="M202" s="252"/>
      <c r="N202" s="253"/>
      <c r="O202" s="253"/>
      <c r="P202" s="253"/>
      <c r="Q202" s="253"/>
      <c r="R202" s="253"/>
      <c r="S202" s="253"/>
      <c r="T202" s="254"/>
      <c r="AT202" s="255" t="s">
        <v>197</v>
      </c>
      <c r="AU202" s="255" t="s">
        <v>88</v>
      </c>
      <c r="AV202" s="15" t="s">
        <v>85</v>
      </c>
      <c r="AW202" s="15" t="s">
        <v>32</v>
      </c>
      <c r="AX202" s="15" t="s">
        <v>77</v>
      </c>
      <c r="AY202" s="255" t="s">
        <v>188</v>
      </c>
    </row>
    <row r="203" spans="1:65" s="13" customFormat="1" ht="11.25">
      <c r="B203" s="223"/>
      <c r="C203" s="224"/>
      <c r="D203" s="225" t="s">
        <v>197</v>
      </c>
      <c r="E203" s="226" t="s">
        <v>1</v>
      </c>
      <c r="F203" s="227" t="s">
        <v>2707</v>
      </c>
      <c r="G203" s="224"/>
      <c r="H203" s="228">
        <v>55</v>
      </c>
      <c r="I203" s="229"/>
      <c r="J203" s="224"/>
      <c r="K203" s="224"/>
      <c r="L203" s="230"/>
      <c r="M203" s="231"/>
      <c r="N203" s="232"/>
      <c r="O203" s="232"/>
      <c r="P203" s="232"/>
      <c r="Q203" s="232"/>
      <c r="R203" s="232"/>
      <c r="S203" s="232"/>
      <c r="T203" s="233"/>
      <c r="AT203" s="234" t="s">
        <v>197</v>
      </c>
      <c r="AU203" s="234" t="s">
        <v>88</v>
      </c>
      <c r="AV203" s="13" t="s">
        <v>88</v>
      </c>
      <c r="AW203" s="13" t="s">
        <v>32</v>
      </c>
      <c r="AX203" s="13" t="s">
        <v>85</v>
      </c>
      <c r="AY203" s="234" t="s">
        <v>188</v>
      </c>
    </row>
    <row r="204" spans="1:65" s="2" customFormat="1" ht="16.5" customHeight="1">
      <c r="A204" s="35"/>
      <c r="B204" s="36"/>
      <c r="C204" s="210" t="s">
        <v>282</v>
      </c>
      <c r="D204" s="210" t="s">
        <v>190</v>
      </c>
      <c r="E204" s="211" t="s">
        <v>2708</v>
      </c>
      <c r="F204" s="212" t="s">
        <v>2709</v>
      </c>
      <c r="G204" s="213" t="s">
        <v>454</v>
      </c>
      <c r="H204" s="214">
        <v>1</v>
      </c>
      <c r="I204" s="215"/>
      <c r="J204" s="216">
        <f>ROUND(I204*H204,2)</f>
        <v>0</v>
      </c>
      <c r="K204" s="212" t="s">
        <v>194</v>
      </c>
      <c r="L204" s="40"/>
      <c r="M204" s="217" t="s">
        <v>1</v>
      </c>
      <c r="N204" s="218" t="s">
        <v>42</v>
      </c>
      <c r="O204" s="72"/>
      <c r="P204" s="219">
        <f>O204*H204</f>
        <v>0</v>
      </c>
      <c r="Q204" s="219">
        <v>0</v>
      </c>
      <c r="R204" s="219">
        <f>Q204*H204</f>
        <v>0</v>
      </c>
      <c r="S204" s="219">
        <v>0</v>
      </c>
      <c r="T204" s="220">
        <f>S204*H204</f>
        <v>0</v>
      </c>
      <c r="U204" s="35"/>
      <c r="V204" s="35"/>
      <c r="W204" s="35"/>
      <c r="X204" s="35"/>
      <c r="Y204" s="35"/>
      <c r="Z204" s="35"/>
      <c r="AA204" s="35"/>
      <c r="AB204" s="35"/>
      <c r="AC204" s="35"/>
      <c r="AD204" s="35"/>
      <c r="AE204" s="35"/>
      <c r="AR204" s="221" t="s">
        <v>195</v>
      </c>
      <c r="AT204" s="221" t="s">
        <v>190</v>
      </c>
      <c r="AU204" s="221" t="s">
        <v>88</v>
      </c>
      <c r="AY204" s="18" t="s">
        <v>188</v>
      </c>
      <c r="BE204" s="222">
        <f>IF(N204="základní",J204,0)</f>
        <v>0</v>
      </c>
      <c r="BF204" s="222">
        <f>IF(N204="snížená",J204,0)</f>
        <v>0</v>
      </c>
      <c r="BG204" s="222">
        <f>IF(N204="zákl. přenesená",J204,0)</f>
        <v>0</v>
      </c>
      <c r="BH204" s="222">
        <f>IF(N204="sníž. přenesená",J204,0)</f>
        <v>0</v>
      </c>
      <c r="BI204" s="222">
        <f>IF(N204="nulová",J204,0)</f>
        <v>0</v>
      </c>
      <c r="BJ204" s="18" t="s">
        <v>85</v>
      </c>
      <c r="BK204" s="222">
        <f>ROUND(I204*H204,2)</f>
        <v>0</v>
      </c>
      <c r="BL204" s="18" t="s">
        <v>195</v>
      </c>
      <c r="BM204" s="221" t="s">
        <v>2710</v>
      </c>
    </row>
    <row r="205" spans="1:65" s="12" customFormat="1" ht="22.9" customHeight="1">
      <c r="B205" s="194"/>
      <c r="C205" s="195"/>
      <c r="D205" s="196" t="s">
        <v>76</v>
      </c>
      <c r="E205" s="208" t="s">
        <v>2711</v>
      </c>
      <c r="F205" s="208" t="s">
        <v>2712</v>
      </c>
      <c r="G205" s="195"/>
      <c r="H205" s="195"/>
      <c r="I205" s="198"/>
      <c r="J205" s="209">
        <f>BK205</f>
        <v>0</v>
      </c>
      <c r="K205" s="195"/>
      <c r="L205" s="200"/>
      <c r="M205" s="201"/>
      <c r="N205" s="202"/>
      <c r="O205" s="202"/>
      <c r="P205" s="203">
        <f>SUM(P206:P210)</f>
        <v>0</v>
      </c>
      <c r="Q205" s="202"/>
      <c r="R205" s="203">
        <f>SUM(R206:R210)</f>
        <v>0</v>
      </c>
      <c r="S205" s="202"/>
      <c r="T205" s="204">
        <f>SUM(T206:T210)</f>
        <v>0</v>
      </c>
      <c r="AR205" s="205" t="s">
        <v>85</v>
      </c>
      <c r="AT205" s="206" t="s">
        <v>76</v>
      </c>
      <c r="AU205" s="206" t="s">
        <v>85</v>
      </c>
      <c r="AY205" s="205" t="s">
        <v>188</v>
      </c>
      <c r="BK205" s="207">
        <f>SUM(BK206:BK210)</f>
        <v>0</v>
      </c>
    </row>
    <row r="206" spans="1:65" s="2" customFormat="1" ht="16.5" customHeight="1">
      <c r="A206" s="35"/>
      <c r="B206" s="36"/>
      <c r="C206" s="210" t="s">
        <v>288</v>
      </c>
      <c r="D206" s="210" t="s">
        <v>190</v>
      </c>
      <c r="E206" s="211" t="s">
        <v>2265</v>
      </c>
      <c r="F206" s="212" t="s">
        <v>2266</v>
      </c>
      <c r="G206" s="213" t="s">
        <v>246</v>
      </c>
      <c r="H206" s="214">
        <v>8.4079999999999995</v>
      </c>
      <c r="I206" s="215"/>
      <c r="J206" s="216">
        <f>ROUND(I206*H206,2)</f>
        <v>0</v>
      </c>
      <c r="K206" s="212" t="s">
        <v>202</v>
      </c>
      <c r="L206" s="40"/>
      <c r="M206" s="217" t="s">
        <v>1</v>
      </c>
      <c r="N206" s="218" t="s">
        <v>42</v>
      </c>
      <c r="O206" s="72"/>
      <c r="P206" s="219">
        <f>O206*H206</f>
        <v>0</v>
      </c>
      <c r="Q206" s="219">
        <v>0</v>
      </c>
      <c r="R206" s="219">
        <f>Q206*H206</f>
        <v>0</v>
      </c>
      <c r="S206" s="219">
        <v>0</v>
      </c>
      <c r="T206" s="220">
        <f>S206*H206</f>
        <v>0</v>
      </c>
      <c r="U206" s="35"/>
      <c r="V206" s="35"/>
      <c r="W206" s="35"/>
      <c r="X206" s="35"/>
      <c r="Y206" s="35"/>
      <c r="Z206" s="35"/>
      <c r="AA206" s="35"/>
      <c r="AB206" s="35"/>
      <c r="AC206" s="35"/>
      <c r="AD206" s="35"/>
      <c r="AE206" s="35"/>
      <c r="AR206" s="221" t="s">
        <v>195</v>
      </c>
      <c r="AT206" s="221" t="s">
        <v>190</v>
      </c>
      <c r="AU206" s="221" t="s">
        <v>88</v>
      </c>
      <c r="AY206" s="18" t="s">
        <v>188</v>
      </c>
      <c r="BE206" s="222">
        <f>IF(N206="základní",J206,0)</f>
        <v>0</v>
      </c>
      <c r="BF206" s="222">
        <f>IF(N206="snížená",J206,0)</f>
        <v>0</v>
      </c>
      <c r="BG206" s="222">
        <f>IF(N206="zákl. přenesená",J206,0)</f>
        <v>0</v>
      </c>
      <c r="BH206" s="222">
        <f>IF(N206="sníž. přenesená",J206,0)</f>
        <v>0</v>
      </c>
      <c r="BI206" s="222">
        <f>IF(N206="nulová",J206,0)</f>
        <v>0</v>
      </c>
      <c r="BJ206" s="18" t="s">
        <v>85</v>
      </c>
      <c r="BK206" s="222">
        <f>ROUND(I206*H206,2)</f>
        <v>0</v>
      </c>
      <c r="BL206" s="18" t="s">
        <v>195</v>
      </c>
      <c r="BM206" s="221" t="s">
        <v>2713</v>
      </c>
    </row>
    <row r="207" spans="1:65" s="2" customFormat="1" ht="16.5" customHeight="1">
      <c r="A207" s="35"/>
      <c r="B207" s="36"/>
      <c r="C207" s="210" t="s">
        <v>7</v>
      </c>
      <c r="D207" s="210" t="s">
        <v>190</v>
      </c>
      <c r="E207" s="211" t="s">
        <v>2269</v>
      </c>
      <c r="F207" s="212" t="s">
        <v>2270</v>
      </c>
      <c r="G207" s="213" t="s">
        <v>246</v>
      </c>
      <c r="H207" s="214">
        <v>8.4079999999999995</v>
      </c>
      <c r="I207" s="215"/>
      <c r="J207" s="216">
        <f>ROUND(I207*H207,2)</f>
        <v>0</v>
      </c>
      <c r="K207" s="212" t="s">
        <v>202</v>
      </c>
      <c r="L207" s="40"/>
      <c r="M207" s="217" t="s">
        <v>1</v>
      </c>
      <c r="N207" s="218" t="s">
        <v>42</v>
      </c>
      <c r="O207" s="72"/>
      <c r="P207" s="219">
        <f>O207*H207</f>
        <v>0</v>
      </c>
      <c r="Q207" s="219">
        <v>0</v>
      </c>
      <c r="R207" s="219">
        <f>Q207*H207</f>
        <v>0</v>
      </c>
      <c r="S207" s="219">
        <v>0</v>
      </c>
      <c r="T207" s="220">
        <f>S207*H207</f>
        <v>0</v>
      </c>
      <c r="U207" s="35"/>
      <c r="V207" s="35"/>
      <c r="W207" s="35"/>
      <c r="X207" s="35"/>
      <c r="Y207" s="35"/>
      <c r="Z207" s="35"/>
      <c r="AA207" s="35"/>
      <c r="AB207" s="35"/>
      <c r="AC207" s="35"/>
      <c r="AD207" s="35"/>
      <c r="AE207" s="35"/>
      <c r="AR207" s="221" t="s">
        <v>195</v>
      </c>
      <c r="AT207" s="221" t="s">
        <v>190</v>
      </c>
      <c r="AU207" s="221" t="s">
        <v>88</v>
      </c>
      <c r="AY207" s="18" t="s">
        <v>188</v>
      </c>
      <c r="BE207" s="222">
        <f>IF(N207="základní",J207,0)</f>
        <v>0</v>
      </c>
      <c r="BF207" s="222">
        <f>IF(N207="snížená",J207,0)</f>
        <v>0</v>
      </c>
      <c r="BG207" s="222">
        <f>IF(N207="zákl. přenesená",J207,0)</f>
        <v>0</v>
      </c>
      <c r="BH207" s="222">
        <f>IF(N207="sníž. přenesená",J207,0)</f>
        <v>0</v>
      </c>
      <c r="BI207" s="222">
        <f>IF(N207="nulová",J207,0)</f>
        <v>0</v>
      </c>
      <c r="BJ207" s="18" t="s">
        <v>85</v>
      </c>
      <c r="BK207" s="222">
        <f>ROUND(I207*H207,2)</f>
        <v>0</v>
      </c>
      <c r="BL207" s="18" t="s">
        <v>195</v>
      </c>
      <c r="BM207" s="221" t="s">
        <v>2714</v>
      </c>
    </row>
    <row r="208" spans="1:65" s="2" customFormat="1" ht="16.5" customHeight="1">
      <c r="A208" s="35"/>
      <c r="B208" s="36"/>
      <c r="C208" s="210" t="s">
        <v>297</v>
      </c>
      <c r="D208" s="210" t="s">
        <v>190</v>
      </c>
      <c r="E208" s="211" t="s">
        <v>2273</v>
      </c>
      <c r="F208" s="212" t="s">
        <v>2274</v>
      </c>
      <c r="G208" s="213" t="s">
        <v>246</v>
      </c>
      <c r="H208" s="214">
        <v>42.04</v>
      </c>
      <c r="I208" s="215"/>
      <c r="J208" s="216">
        <f>ROUND(I208*H208,2)</f>
        <v>0</v>
      </c>
      <c r="K208" s="212" t="s">
        <v>202</v>
      </c>
      <c r="L208" s="40"/>
      <c r="M208" s="217" t="s">
        <v>1</v>
      </c>
      <c r="N208" s="218" t="s">
        <v>42</v>
      </c>
      <c r="O208" s="72"/>
      <c r="P208" s="219">
        <f>O208*H208</f>
        <v>0</v>
      </c>
      <c r="Q208" s="219">
        <v>0</v>
      </c>
      <c r="R208" s="219">
        <f>Q208*H208</f>
        <v>0</v>
      </c>
      <c r="S208" s="219">
        <v>0</v>
      </c>
      <c r="T208" s="220">
        <f>S208*H208</f>
        <v>0</v>
      </c>
      <c r="U208" s="35"/>
      <c r="V208" s="35"/>
      <c r="W208" s="35"/>
      <c r="X208" s="35"/>
      <c r="Y208" s="35"/>
      <c r="Z208" s="35"/>
      <c r="AA208" s="35"/>
      <c r="AB208" s="35"/>
      <c r="AC208" s="35"/>
      <c r="AD208" s="35"/>
      <c r="AE208" s="35"/>
      <c r="AR208" s="221" t="s">
        <v>195</v>
      </c>
      <c r="AT208" s="221" t="s">
        <v>190</v>
      </c>
      <c r="AU208" s="221" t="s">
        <v>88</v>
      </c>
      <c r="AY208" s="18" t="s">
        <v>188</v>
      </c>
      <c r="BE208" s="222">
        <f>IF(N208="základní",J208,0)</f>
        <v>0</v>
      </c>
      <c r="BF208" s="222">
        <f>IF(N208="snížená",J208,0)</f>
        <v>0</v>
      </c>
      <c r="BG208" s="222">
        <f>IF(N208="zákl. přenesená",J208,0)</f>
        <v>0</v>
      </c>
      <c r="BH208" s="222">
        <f>IF(N208="sníž. přenesená",J208,0)</f>
        <v>0</v>
      </c>
      <c r="BI208" s="222">
        <f>IF(N208="nulová",J208,0)</f>
        <v>0</v>
      </c>
      <c r="BJ208" s="18" t="s">
        <v>85</v>
      </c>
      <c r="BK208" s="222">
        <f>ROUND(I208*H208,2)</f>
        <v>0</v>
      </c>
      <c r="BL208" s="18" t="s">
        <v>195</v>
      </c>
      <c r="BM208" s="221" t="s">
        <v>2715</v>
      </c>
    </row>
    <row r="209" spans="1:65" s="13" customFormat="1" ht="11.25">
      <c r="B209" s="223"/>
      <c r="C209" s="224"/>
      <c r="D209" s="225" t="s">
        <v>197</v>
      </c>
      <c r="E209" s="224"/>
      <c r="F209" s="227" t="s">
        <v>2716</v>
      </c>
      <c r="G209" s="224"/>
      <c r="H209" s="228">
        <v>42.04</v>
      </c>
      <c r="I209" s="229"/>
      <c r="J209" s="224"/>
      <c r="K209" s="224"/>
      <c r="L209" s="230"/>
      <c r="M209" s="231"/>
      <c r="N209" s="232"/>
      <c r="O209" s="232"/>
      <c r="P209" s="232"/>
      <c r="Q209" s="232"/>
      <c r="R209" s="232"/>
      <c r="S209" s="232"/>
      <c r="T209" s="233"/>
      <c r="AT209" s="234" t="s">
        <v>197</v>
      </c>
      <c r="AU209" s="234" t="s">
        <v>88</v>
      </c>
      <c r="AV209" s="13" t="s">
        <v>88</v>
      </c>
      <c r="AW209" s="13" t="s">
        <v>4</v>
      </c>
      <c r="AX209" s="13" t="s">
        <v>85</v>
      </c>
      <c r="AY209" s="234" t="s">
        <v>188</v>
      </c>
    </row>
    <row r="210" spans="1:65" s="2" customFormat="1" ht="16.5" customHeight="1">
      <c r="A210" s="35"/>
      <c r="B210" s="36"/>
      <c r="C210" s="210" t="s">
        <v>302</v>
      </c>
      <c r="D210" s="210" t="s">
        <v>190</v>
      </c>
      <c r="E210" s="211" t="s">
        <v>2717</v>
      </c>
      <c r="F210" s="212" t="s">
        <v>2718</v>
      </c>
      <c r="G210" s="213" t="s">
        <v>246</v>
      </c>
      <c r="H210" s="214">
        <v>8.4079999999999995</v>
      </c>
      <c r="I210" s="215"/>
      <c r="J210" s="216">
        <f>ROUND(I210*H210,2)</f>
        <v>0</v>
      </c>
      <c r="K210" s="212" t="s">
        <v>194</v>
      </c>
      <c r="L210" s="40"/>
      <c r="M210" s="217" t="s">
        <v>1</v>
      </c>
      <c r="N210" s="218" t="s">
        <v>42</v>
      </c>
      <c r="O210" s="72"/>
      <c r="P210" s="219">
        <f>O210*H210</f>
        <v>0</v>
      </c>
      <c r="Q210" s="219">
        <v>0</v>
      </c>
      <c r="R210" s="219">
        <f>Q210*H210</f>
        <v>0</v>
      </c>
      <c r="S210" s="219">
        <v>0</v>
      </c>
      <c r="T210" s="220">
        <f>S210*H210</f>
        <v>0</v>
      </c>
      <c r="U210" s="35"/>
      <c r="V210" s="35"/>
      <c r="W210" s="35"/>
      <c r="X210" s="35"/>
      <c r="Y210" s="35"/>
      <c r="Z210" s="35"/>
      <c r="AA210" s="35"/>
      <c r="AB210" s="35"/>
      <c r="AC210" s="35"/>
      <c r="AD210" s="35"/>
      <c r="AE210" s="35"/>
      <c r="AR210" s="221" t="s">
        <v>195</v>
      </c>
      <c r="AT210" s="221" t="s">
        <v>190</v>
      </c>
      <c r="AU210" s="221" t="s">
        <v>88</v>
      </c>
      <c r="AY210" s="18" t="s">
        <v>188</v>
      </c>
      <c r="BE210" s="222">
        <f>IF(N210="základní",J210,0)</f>
        <v>0</v>
      </c>
      <c r="BF210" s="222">
        <f>IF(N210="snížená",J210,0)</f>
        <v>0</v>
      </c>
      <c r="BG210" s="222">
        <f>IF(N210="zákl. přenesená",J210,0)</f>
        <v>0</v>
      </c>
      <c r="BH210" s="222">
        <f>IF(N210="sníž. přenesená",J210,0)</f>
        <v>0</v>
      </c>
      <c r="BI210" s="222">
        <f>IF(N210="nulová",J210,0)</f>
        <v>0</v>
      </c>
      <c r="BJ210" s="18" t="s">
        <v>85</v>
      </c>
      <c r="BK210" s="222">
        <f>ROUND(I210*H210,2)</f>
        <v>0</v>
      </c>
      <c r="BL210" s="18" t="s">
        <v>195</v>
      </c>
      <c r="BM210" s="221" t="s">
        <v>2719</v>
      </c>
    </row>
    <row r="211" spans="1:65" s="12" customFormat="1" ht="22.9" customHeight="1">
      <c r="B211" s="194"/>
      <c r="C211" s="195"/>
      <c r="D211" s="196" t="s">
        <v>76</v>
      </c>
      <c r="E211" s="208" t="s">
        <v>587</v>
      </c>
      <c r="F211" s="208" t="s">
        <v>588</v>
      </c>
      <c r="G211" s="195"/>
      <c r="H211" s="195"/>
      <c r="I211" s="198"/>
      <c r="J211" s="209">
        <f>BK211</f>
        <v>0</v>
      </c>
      <c r="K211" s="195"/>
      <c r="L211" s="200"/>
      <c r="M211" s="201"/>
      <c r="N211" s="202"/>
      <c r="O211" s="202"/>
      <c r="P211" s="203">
        <f>P212</f>
        <v>0</v>
      </c>
      <c r="Q211" s="202"/>
      <c r="R211" s="203">
        <f>R212</f>
        <v>0</v>
      </c>
      <c r="S211" s="202"/>
      <c r="T211" s="204">
        <f>T212</f>
        <v>0</v>
      </c>
      <c r="AR211" s="205" t="s">
        <v>85</v>
      </c>
      <c r="AT211" s="206" t="s">
        <v>76</v>
      </c>
      <c r="AU211" s="206" t="s">
        <v>85</v>
      </c>
      <c r="AY211" s="205" t="s">
        <v>188</v>
      </c>
      <c r="BK211" s="207">
        <f>BK212</f>
        <v>0</v>
      </c>
    </row>
    <row r="212" spans="1:65" s="2" customFormat="1" ht="16.5" customHeight="1">
      <c r="A212" s="35"/>
      <c r="B212" s="36"/>
      <c r="C212" s="210" t="s">
        <v>307</v>
      </c>
      <c r="D212" s="210" t="s">
        <v>190</v>
      </c>
      <c r="E212" s="211" t="s">
        <v>2720</v>
      </c>
      <c r="F212" s="212" t="s">
        <v>2721</v>
      </c>
      <c r="G212" s="213" t="s">
        <v>246</v>
      </c>
      <c r="H212" s="214">
        <v>1.105</v>
      </c>
      <c r="I212" s="215"/>
      <c r="J212" s="216">
        <f>ROUND(I212*H212,2)</f>
        <v>0</v>
      </c>
      <c r="K212" s="212" t="s">
        <v>202</v>
      </c>
      <c r="L212" s="40"/>
      <c r="M212" s="217" t="s">
        <v>1</v>
      </c>
      <c r="N212" s="218" t="s">
        <v>42</v>
      </c>
      <c r="O212" s="72"/>
      <c r="P212" s="219">
        <f>O212*H212</f>
        <v>0</v>
      </c>
      <c r="Q212" s="219">
        <v>0</v>
      </c>
      <c r="R212" s="219">
        <f>Q212*H212</f>
        <v>0</v>
      </c>
      <c r="S212" s="219">
        <v>0</v>
      </c>
      <c r="T212" s="220">
        <f>S212*H212</f>
        <v>0</v>
      </c>
      <c r="U212" s="35"/>
      <c r="V212" s="35"/>
      <c r="W212" s="35"/>
      <c r="X212" s="35"/>
      <c r="Y212" s="35"/>
      <c r="Z212" s="35"/>
      <c r="AA212" s="35"/>
      <c r="AB212" s="35"/>
      <c r="AC212" s="35"/>
      <c r="AD212" s="35"/>
      <c r="AE212" s="35"/>
      <c r="AR212" s="221" t="s">
        <v>195</v>
      </c>
      <c r="AT212" s="221" t="s">
        <v>190</v>
      </c>
      <c r="AU212" s="221" t="s">
        <v>88</v>
      </c>
      <c r="AY212" s="18" t="s">
        <v>188</v>
      </c>
      <c r="BE212" s="222">
        <f>IF(N212="základní",J212,0)</f>
        <v>0</v>
      </c>
      <c r="BF212" s="222">
        <f>IF(N212="snížená",J212,0)</f>
        <v>0</v>
      </c>
      <c r="BG212" s="222">
        <f>IF(N212="zákl. přenesená",J212,0)</f>
        <v>0</v>
      </c>
      <c r="BH212" s="222">
        <f>IF(N212="sníž. přenesená",J212,0)</f>
        <v>0</v>
      </c>
      <c r="BI212" s="222">
        <f>IF(N212="nulová",J212,0)</f>
        <v>0</v>
      </c>
      <c r="BJ212" s="18" t="s">
        <v>85</v>
      </c>
      <c r="BK212" s="222">
        <f>ROUND(I212*H212,2)</f>
        <v>0</v>
      </c>
      <c r="BL212" s="18" t="s">
        <v>195</v>
      </c>
      <c r="BM212" s="221" t="s">
        <v>2722</v>
      </c>
    </row>
    <row r="213" spans="1:65" s="12" customFormat="1" ht="22.9" customHeight="1">
      <c r="B213" s="194"/>
      <c r="C213" s="195"/>
      <c r="D213" s="196" t="s">
        <v>76</v>
      </c>
      <c r="E213" s="208" t="s">
        <v>2723</v>
      </c>
      <c r="F213" s="208" t="s">
        <v>2724</v>
      </c>
      <c r="G213" s="195"/>
      <c r="H213" s="195"/>
      <c r="I213" s="198"/>
      <c r="J213" s="209">
        <f>BK213</f>
        <v>0</v>
      </c>
      <c r="K213" s="195"/>
      <c r="L213" s="200"/>
      <c r="M213" s="201"/>
      <c r="N213" s="202"/>
      <c r="O213" s="202"/>
      <c r="P213" s="203">
        <f>SUM(P214:P243)</f>
        <v>0</v>
      </c>
      <c r="Q213" s="202"/>
      <c r="R213" s="203">
        <f>SUM(R214:R243)</f>
        <v>1.1459029999999999</v>
      </c>
      <c r="S213" s="202"/>
      <c r="T213" s="204">
        <f>SUM(T214:T243)</f>
        <v>0.11760000000000001</v>
      </c>
      <c r="AR213" s="205" t="s">
        <v>88</v>
      </c>
      <c r="AT213" s="206" t="s">
        <v>76</v>
      </c>
      <c r="AU213" s="206" t="s">
        <v>85</v>
      </c>
      <c r="AY213" s="205" t="s">
        <v>188</v>
      </c>
      <c r="BK213" s="207">
        <f>SUM(BK214:BK243)</f>
        <v>0</v>
      </c>
    </row>
    <row r="214" spans="1:65" s="2" customFormat="1" ht="16.5" customHeight="1">
      <c r="A214" s="35"/>
      <c r="B214" s="36"/>
      <c r="C214" s="210" t="s">
        <v>312</v>
      </c>
      <c r="D214" s="210" t="s">
        <v>190</v>
      </c>
      <c r="E214" s="211" t="s">
        <v>2725</v>
      </c>
      <c r="F214" s="212" t="s">
        <v>2726</v>
      </c>
      <c r="G214" s="213" t="s">
        <v>207</v>
      </c>
      <c r="H214" s="214">
        <v>8.4</v>
      </c>
      <c r="I214" s="215"/>
      <c r="J214" s="216">
        <f>ROUND(I214*H214,2)</f>
        <v>0</v>
      </c>
      <c r="K214" s="212" t="s">
        <v>202</v>
      </c>
      <c r="L214" s="40"/>
      <c r="M214" s="217" t="s">
        <v>1</v>
      </c>
      <c r="N214" s="218" t="s">
        <v>42</v>
      </c>
      <c r="O214" s="72"/>
      <c r="P214" s="219">
        <f>O214*H214</f>
        <v>0</v>
      </c>
      <c r="Q214" s="219">
        <v>0</v>
      </c>
      <c r="R214" s="219">
        <f>Q214*H214</f>
        <v>0</v>
      </c>
      <c r="S214" s="219">
        <v>1.4E-2</v>
      </c>
      <c r="T214" s="220">
        <f>S214*H214</f>
        <v>0.11760000000000001</v>
      </c>
      <c r="U214" s="35"/>
      <c r="V214" s="35"/>
      <c r="W214" s="35"/>
      <c r="X214" s="35"/>
      <c r="Y214" s="35"/>
      <c r="Z214" s="35"/>
      <c r="AA214" s="35"/>
      <c r="AB214" s="35"/>
      <c r="AC214" s="35"/>
      <c r="AD214" s="35"/>
      <c r="AE214" s="35"/>
      <c r="AR214" s="221" t="s">
        <v>269</v>
      </c>
      <c r="AT214" s="221" t="s">
        <v>190</v>
      </c>
      <c r="AU214" s="221" t="s">
        <v>88</v>
      </c>
      <c r="AY214" s="18" t="s">
        <v>188</v>
      </c>
      <c r="BE214" s="222">
        <f>IF(N214="základní",J214,0)</f>
        <v>0</v>
      </c>
      <c r="BF214" s="222">
        <f>IF(N214="snížená",J214,0)</f>
        <v>0</v>
      </c>
      <c r="BG214" s="222">
        <f>IF(N214="zákl. přenesená",J214,0)</f>
        <v>0</v>
      </c>
      <c r="BH214" s="222">
        <f>IF(N214="sníž. přenesená",J214,0)</f>
        <v>0</v>
      </c>
      <c r="BI214" s="222">
        <f>IF(N214="nulová",J214,0)</f>
        <v>0</v>
      </c>
      <c r="BJ214" s="18" t="s">
        <v>85</v>
      </c>
      <c r="BK214" s="222">
        <f>ROUND(I214*H214,2)</f>
        <v>0</v>
      </c>
      <c r="BL214" s="18" t="s">
        <v>269</v>
      </c>
      <c r="BM214" s="221" t="s">
        <v>2727</v>
      </c>
    </row>
    <row r="215" spans="1:65" s="15" customFormat="1" ht="11.25">
      <c r="B215" s="246"/>
      <c r="C215" s="247"/>
      <c r="D215" s="225" t="s">
        <v>197</v>
      </c>
      <c r="E215" s="248" t="s">
        <v>1</v>
      </c>
      <c r="F215" s="249" t="s">
        <v>2728</v>
      </c>
      <c r="G215" s="247"/>
      <c r="H215" s="248" t="s">
        <v>1</v>
      </c>
      <c r="I215" s="250"/>
      <c r="J215" s="247"/>
      <c r="K215" s="247"/>
      <c r="L215" s="251"/>
      <c r="M215" s="252"/>
      <c r="N215" s="253"/>
      <c r="O215" s="253"/>
      <c r="P215" s="253"/>
      <c r="Q215" s="253"/>
      <c r="R215" s="253"/>
      <c r="S215" s="253"/>
      <c r="T215" s="254"/>
      <c r="AT215" s="255" t="s">
        <v>197</v>
      </c>
      <c r="AU215" s="255" t="s">
        <v>88</v>
      </c>
      <c r="AV215" s="15" t="s">
        <v>85</v>
      </c>
      <c r="AW215" s="15" t="s">
        <v>32</v>
      </c>
      <c r="AX215" s="15" t="s">
        <v>77</v>
      </c>
      <c r="AY215" s="255" t="s">
        <v>188</v>
      </c>
    </row>
    <row r="216" spans="1:65" s="13" customFormat="1" ht="11.25">
      <c r="B216" s="223"/>
      <c r="C216" s="224"/>
      <c r="D216" s="225" t="s">
        <v>197</v>
      </c>
      <c r="E216" s="226" t="s">
        <v>1</v>
      </c>
      <c r="F216" s="227" t="s">
        <v>2729</v>
      </c>
      <c r="G216" s="224"/>
      <c r="H216" s="228">
        <v>19.5</v>
      </c>
      <c r="I216" s="229"/>
      <c r="J216" s="224"/>
      <c r="K216" s="224"/>
      <c r="L216" s="230"/>
      <c r="M216" s="231"/>
      <c r="N216" s="232"/>
      <c r="O216" s="232"/>
      <c r="P216" s="232"/>
      <c r="Q216" s="232"/>
      <c r="R216" s="232"/>
      <c r="S216" s="232"/>
      <c r="T216" s="233"/>
      <c r="AT216" s="234" t="s">
        <v>197</v>
      </c>
      <c r="AU216" s="234" t="s">
        <v>88</v>
      </c>
      <c r="AV216" s="13" t="s">
        <v>88</v>
      </c>
      <c r="AW216" s="13" t="s">
        <v>32</v>
      </c>
      <c r="AX216" s="13" t="s">
        <v>77</v>
      </c>
      <c r="AY216" s="234" t="s">
        <v>188</v>
      </c>
    </row>
    <row r="217" spans="1:65" s="13" customFormat="1" ht="11.25">
      <c r="B217" s="223"/>
      <c r="C217" s="224"/>
      <c r="D217" s="225" t="s">
        <v>197</v>
      </c>
      <c r="E217" s="226" t="s">
        <v>1</v>
      </c>
      <c r="F217" s="227" t="s">
        <v>2730</v>
      </c>
      <c r="G217" s="224"/>
      <c r="H217" s="228">
        <v>1.5</v>
      </c>
      <c r="I217" s="229"/>
      <c r="J217" s="224"/>
      <c r="K217" s="224"/>
      <c r="L217" s="230"/>
      <c r="M217" s="231"/>
      <c r="N217" s="232"/>
      <c r="O217" s="232"/>
      <c r="P217" s="232"/>
      <c r="Q217" s="232"/>
      <c r="R217" s="232"/>
      <c r="S217" s="232"/>
      <c r="T217" s="233"/>
      <c r="AT217" s="234" t="s">
        <v>197</v>
      </c>
      <c r="AU217" s="234" t="s">
        <v>88</v>
      </c>
      <c r="AV217" s="13" t="s">
        <v>88</v>
      </c>
      <c r="AW217" s="13" t="s">
        <v>32</v>
      </c>
      <c r="AX217" s="13" t="s">
        <v>77</v>
      </c>
      <c r="AY217" s="234" t="s">
        <v>188</v>
      </c>
    </row>
    <row r="218" spans="1:65" s="16" customFormat="1" ht="11.25">
      <c r="B218" s="256"/>
      <c r="C218" s="257"/>
      <c r="D218" s="225" t="s">
        <v>197</v>
      </c>
      <c r="E218" s="258" t="s">
        <v>2609</v>
      </c>
      <c r="F218" s="259" t="s">
        <v>212</v>
      </c>
      <c r="G218" s="257"/>
      <c r="H218" s="260">
        <v>21</v>
      </c>
      <c r="I218" s="261"/>
      <c r="J218" s="257"/>
      <c r="K218" s="257"/>
      <c r="L218" s="262"/>
      <c r="M218" s="263"/>
      <c r="N218" s="264"/>
      <c r="O218" s="264"/>
      <c r="P218" s="264"/>
      <c r="Q218" s="264"/>
      <c r="R218" s="264"/>
      <c r="S218" s="264"/>
      <c r="T218" s="265"/>
      <c r="AT218" s="266" t="s">
        <v>197</v>
      </c>
      <c r="AU218" s="266" t="s">
        <v>88</v>
      </c>
      <c r="AV218" s="16" t="s">
        <v>204</v>
      </c>
      <c r="AW218" s="16" t="s">
        <v>4</v>
      </c>
      <c r="AX218" s="16" t="s">
        <v>77</v>
      </c>
      <c r="AY218" s="266" t="s">
        <v>188</v>
      </c>
    </row>
    <row r="219" spans="1:65" s="14" customFormat="1" ht="11.25">
      <c r="B219" s="235"/>
      <c r="C219" s="236"/>
      <c r="D219" s="225" t="s">
        <v>197</v>
      </c>
      <c r="E219" s="237" t="s">
        <v>1</v>
      </c>
      <c r="F219" s="238" t="s">
        <v>199</v>
      </c>
      <c r="G219" s="236"/>
      <c r="H219" s="239">
        <v>21</v>
      </c>
      <c r="I219" s="240"/>
      <c r="J219" s="236"/>
      <c r="K219" s="236"/>
      <c r="L219" s="241"/>
      <c r="M219" s="242"/>
      <c r="N219" s="243"/>
      <c r="O219" s="243"/>
      <c r="P219" s="243"/>
      <c r="Q219" s="243"/>
      <c r="R219" s="243"/>
      <c r="S219" s="243"/>
      <c r="T219" s="244"/>
      <c r="AT219" s="245" t="s">
        <v>197</v>
      </c>
      <c r="AU219" s="245" t="s">
        <v>88</v>
      </c>
      <c r="AV219" s="14" t="s">
        <v>195</v>
      </c>
      <c r="AW219" s="14" t="s">
        <v>32</v>
      </c>
      <c r="AX219" s="14" t="s">
        <v>77</v>
      </c>
      <c r="AY219" s="245" t="s">
        <v>188</v>
      </c>
    </row>
    <row r="220" spans="1:65" s="13" customFormat="1" ht="11.25">
      <c r="B220" s="223"/>
      <c r="C220" s="224"/>
      <c r="D220" s="225" t="s">
        <v>197</v>
      </c>
      <c r="E220" s="226" t="s">
        <v>1</v>
      </c>
      <c r="F220" s="227" t="s">
        <v>2731</v>
      </c>
      <c r="G220" s="224"/>
      <c r="H220" s="228">
        <v>8.4</v>
      </c>
      <c r="I220" s="229"/>
      <c r="J220" s="224"/>
      <c r="K220" s="224"/>
      <c r="L220" s="230"/>
      <c r="M220" s="231"/>
      <c r="N220" s="232"/>
      <c r="O220" s="232"/>
      <c r="P220" s="232"/>
      <c r="Q220" s="232"/>
      <c r="R220" s="232"/>
      <c r="S220" s="232"/>
      <c r="T220" s="233"/>
      <c r="AT220" s="234" t="s">
        <v>197</v>
      </c>
      <c r="AU220" s="234" t="s">
        <v>88</v>
      </c>
      <c r="AV220" s="13" t="s">
        <v>88</v>
      </c>
      <c r="AW220" s="13" t="s">
        <v>32</v>
      </c>
      <c r="AX220" s="13" t="s">
        <v>77</v>
      </c>
      <c r="AY220" s="234" t="s">
        <v>188</v>
      </c>
    </row>
    <row r="221" spans="1:65" s="16" customFormat="1" ht="11.25">
      <c r="B221" s="256"/>
      <c r="C221" s="257"/>
      <c r="D221" s="225" t="s">
        <v>197</v>
      </c>
      <c r="E221" s="258" t="s">
        <v>2732</v>
      </c>
      <c r="F221" s="259" t="s">
        <v>212</v>
      </c>
      <c r="G221" s="257"/>
      <c r="H221" s="260">
        <v>8.4</v>
      </c>
      <c r="I221" s="261"/>
      <c r="J221" s="257"/>
      <c r="K221" s="257"/>
      <c r="L221" s="262"/>
      <c r="M221" s="263"/>
      <c r="N221" s="264"/>
      <c r="O221" s="264"/>
      <c r="P221" s="264"/>
      <c r="Q221" s="264"/>
      <c r="R221" s="264"/>
      <c r="S221" s="264"/>
      <c r="T221" s="265"/>
      <c r="AT221" s="266" t="s">
        <v>197</v>
      </c>
      <c r="AU221" s="266" t="s">
        <v>88</v>
      </c>
      <c r="AV221" s="16" t="s">
        <v>204</v>
      </c>
      <c r="AW221" s="16" t="s">
        <v>32</v>
      </c>
      <c r="AX221" s="16" t="s">
        <v>77</v>
      </c>
      <c r="AY221" s="266" t="s">
        <v>188</v>
      </c>
    </row>
    <row r="222" spans="1:65" s="14" customFormat="1" ht="11.25">
      <c r="B222" s="235"/>
      <c r="C222" s="236"/>
      <c r="D222" s="225" t="s">
        <v>197</v>
      </c>
      <c r="E222" s="237" t="s">
        <v>1</v>
      </c>
      <c r="F222" s="238" t="s">
        <v>199</v>
      </c>
      <c r="G222" s="236"/>
      <c r="H222" s="239">
        <v>8.4</v>
      </c>
      <c r="I222" s="240"/>
      <c r="J222" s="236"/>
      <c r="K222" s="236"/>
      <c r="L222" s="241"/>
      <c r="M222" s="242"/>
      <c r="N222" s="243"/>
      <c r="O222" s="243"/>
      <c r="P222" s="243"/>
      <c r="Q222" s="243"/>
      <c r="R222" s="243"/>
      <c r="S222" s="243"/>
      <c r="T222" s="244"/>
      <c r="AT222" s="245" t="s">
        <v>197</v>
      </c>
      <c r="AU222" s="245" t="s">
        <v>88</v>
      </c>
      <c r="AV222" s="14" t="s">
        <v>195</v>
      </c>
      <c r="AW222" s="14" t="s">
        <v>32</v>
      </c>
      <c r="AX222" s="14" t="s">
        <v>85</v>
      </c>
      <c r="AY222" s="245" t="s">
        <v>188</v>
      </c>
    </row>
    <row r="223" spans="1:65" s="2" customFormat="1" ht="16.5" customHeight="1">
      <c r="A223" s="35"/>
      <c r="B223" s="36"/>
      <c r="C223" s="210" t="s">
        <v>328</v>
      </c>
      <c r="D223" s="210" t="s">
        <v>190</v>
      </c>
      <c r="E223" s="211" t="s">
        <v>2733</v>
      </c>
      <c r="F223" s="212" t="s">
        <v>2734</v>
      </c>
      <c r="G223" s="213" t="s">
        <v>207</v>
      </c>
      <c r="H223" s="214">
        <v>46.5</v>
      </c>
      <c r="I223" s="215"/>
      <c r="J223" s="216">
        <f>ROUND(I223*H223,2)</f>
        <v>0</v>
      </c>
      <c r="K223" s="212" t="s">
        <v>202</v>
      </c>
      <c r="L223" s="40"/>
      <c r="M223" s="217" t="s">
        <v>1</v>
      </c>
      <c r="N223" s="218" t="s">
        <v>42</v>
      </c>
      <c r="O223" s="72"/>
      <c r="P223" s="219">
        <f>O223*H223</f>
        <v>0</v>
      </c>
      <c r="Q223" s="219">
        <v>0</v>
      </c>
      <c r="R223" s="219">
        <f>Q223*H223</f>
        <v>0</v>
      </c>
      <c r="S223" s="219">
        <v>0</v>
      </c>
      <c r="T223" s="220">
        <f>S223*H223</f>
        <v>0</v>
      </c>
      <c r="U223" s="35"/>
      <c r="V223" s="35"/>
      <c r="W223" s="35"/>
      <c r="X223" s="35"/>
      <c r="Y223" s="35"/>
      <c r="Z223" s="35"/>
      <c r="AA223" s="35"/>
      <c r="AB223" s="35"/>
      <c r="AC223" s="35"/>
      <c r="AD223" s="35"/>
      <c r="AE223" s="35"/>
      <c r="AR223" s="221" t="s">
        <v>269</v>
      </c>
      <c r="AT223" s="221" t="s">
        <v>190</v>
      </c>
      <c r="AU223" s="221" t="s">
        <v>88</v>
      </c>
      <c r="AY223" s="18" t="s">
        <v>188</v>
      </c>
      <c r="BE223" s="222">
        <f>IF(N223="základní",J223,0)</f>
        <v>0</v>
      </c>
      <c r="BF223" s="222">
        <f>IF(N223="snížená",J223,0)</f>
        <v>0</v>
      </c>
      <c r="BG223" s="222">
        <f>IF(N223="zákl. přenesená",J223,0)</f>
        <v>0</v>
      </c>
      <c r="BH223" s="222">
        <f>IF(N223="sníž. přenesená",J223,0)</f>
        <v>0</v>
      </c>
      <c r="BI223" s="222">
        <f>IF(N223="nulová",J223,0)</f>
        <v>0</v>
      </c>
      <c r="BJ223" s="18" t="s">
        <v>85</v>
      </c>
      <c r="BK223" s="222">
        <f>ROUND(I223*H223,2)</f>
        <v>0</v>
      </c>
      <c r="BL223" s="18" t="s">
        <v>269</v>
      </c>
      <c r="BM223" s="221" t="s">
        <v>2735</v>
      </c>
    </row>
    <row r="224" spans="1:65" s="15" customFormat="1" ht="11.25">
      <c r="B224" s="246"/>
      <c r="C224" s="247"/>
      <c r="D224" s="225" t="s">
        <v>197</v>
      </c>
      <c r="E224" s="248" t="s">
        <v>1</v>
      </c>
      <c r="F224" s="249" t="s">
        <v>2736</v>
      </c>
      <c r="G224" s="247"/>
      <c r="H224" s="248" t="s">
        <v>1</v>
      </c>
      <c r="I224" s="250"/>
      <c r="J224" s="247"/>
      <c r="K224" s="247"/>
      <c r="L224" s="251"/>
      <c r="M224" s="252"/>
      <c r="N224" s="253"/>
      <c r="O224" s="253"/>
      <c r="P224" s="253"/>
      <c r="Q224" s="253"/>
      <c r="R224" s="253"/>
      <c r="S224" s="253"/>
      <c r="T224" s="254"/>
      <c r="AT224" s="255" t="s">
        <v>197</v>
      </c>
      <c r="AU224" s="255" t="s">
        <v>88</v>
      </c>
      <c r="AV224" s="15" t="s">
        <v>85</v>
      </c>
      <c r="AW224" s="15" t="s">
        <v>32</v>
      </c>
      <c r="AX224" s="15" t="s">
        <v>77</v>
      </c>
      <c r="AY224" s="255" t="s">
        <v>188</v>
      </c>
    </row>
    <row r="225" spans="1:65" s="13" customFormat="1" ht="11.25">
      <c r="B225" s="223"/>
      <c r="C225" s="224"/>
      <c r="D225" s="225" t="s">
        <v>197</v>
      </c>
      <c r="E225" s="226" t="s">
        <v>1</v>
      </c>
      <c r="F225" s="227" t="s">
        <v>2737</v>
      </c>
      <c r="G225" s="224"/>
      <c r="H225" s="228">
        <v>21</v>
      </c>
      <c r="I225" s="229"/>
      <c r="J225" s="224"/>
      <c r="K225" s="224"/>
      <c r="L225" s="230"/>
      <c r="M225" s="231"/>
      <c r="N225" s="232"/>
      <c r="O225" s="232"/>
      <c r="P225" s="232"/>
      <c r="Q225" s="232"/>
      <c r="R225" s="232"/>
      <c r="S225" s="232"/>
      <c r="T225" s="233"/>
      <c r="AT225" s="234" t="s">
        <v>197</v>
      </c>
      <c r="AU225" s="234" t="s">
        <v>88</v>
      </c>
      <c r="AV225" s="13" t="s">
        <v>88</v>
      </c>
      <c r="AW225" s="13" t="s">
        <v>32</v>
      </c>
      <c r="AX225" s="13" t="s">
        <v>77</v>
      </c>
      <c r="AY225" s="234" t="s">
        <v>188</v>
      </c>
    </row>
    <row r="226" spans="1:65" s="13" customFormat="1" ht="11.25">
      <c r="B226" s="223"/>
      <c r="C226" s="224"/>
      <c r="D226" s="225" t="s">
        <v>197</v>
      </c>
      <c r="E226" s="226" t="s">
        <v>1</v>
      </c>
      <c r="F226" s="227" t="s">
        <v>2738</v>
      </c>
      <c r="G226" s="224"/>
      <c r="H226" s="228">
        <v>6.5</v>
      </c>
      <c r="I226" s="229"/>
      <c r="J226" s="224"/>
      <c r="K226" s="224"/>
      <c r="L226" s="230"/>
      <c r="M226" s="231"/>
      <c r="N226" s="232"/>
      <c r="O226" s="232"/>
      <c r="P226" s="232"/>
      <c r="Q226" s="232"/>
      <c r="R226" s="232"/>
      <c r="S226" s="232"/>
      <c r="T226" s="233"/>
      <c r="AT226" s="234" t="s">
        <v>197</v>
      </c>
      <c r="AU226" s="234" t="s">
        <v>88</v>
      </c>
      <c r="AV226" s="13" t="s">
        <v>88</v>
      </c>
      <c r="AW226" s="13" t="s">
        <v>32</v>
      </c>
      <c r="AX226" s="13" t="s">
        <v>77</v>
      </c>
      <c r="AY226" s="234" t="s">
        <v>188</v>
      </c>
    </row>
    <row r="227" spans="1:65" s="13" customFormat="1" ht="11.25">
      <c r="B227" s="223"/>
      <c r="C227" s="224"/>
      <c r="D227" s="225" t="s">
        <v>197</v>
      </c>
      <c r="E227" s="226" t="s">
        <v>1</v>
      </c>
      <c r="F227" s="227" t="s">
        <v>2739</v>
      </c>
      <c r="G227" s="224"/>
      <c r="H227" s="228">
        <v>19</v>
      </c>
      <c r="I227" s="229"/>
      <c r="J227" s="224"/>
      <c r="K227" s="224"/>
      <c r="L227" s="230"/>
      <c r="M227" s="231"/>
      <c r="N227" s="232"/>
      <c r="O227" s="232"/>
      <c r="P227" s="232"/>
      <c r="Q227" s="232"/>
      <c r="R227" s="232"/>
      <c r="S227" s="232"/>
      <c r="T227" s="233"/>
      <c r="AT227" s="234" t="s">
        <v>197</v>
      </c>
      <c r="AU227" s="234" t="s">
        <v>88</v>
      </c>
      <c r="AV227" s="13" t="s">
        <v>88</v>
      </c>
      <c r="AW227" s="13" t="s">
        <v>32</v>
      </c>
      <c r="AX227" s="13" t="s">
        <v>77</v>
      </c>
      <c r="AY227" s="234" t="s">
        <v>188</v>
      </c>
    </row>
    <row r="228" spans="1:65" s="16" customFormat="1" ht="11.25">
      <c r="B228" s="256"/>
      <c r="C228" s="257"/>
      <c r="D228" s="225" t="s">
        <v>197</v>
      </c>
      <c r="E228" s="258" t="s">
        <v>2621</v>
      </c>
      <c r="F228" s="259" t="s">
        <v>212</v>
      </c>
      <c r="G228" s="257"/>
      <c r="H228" s="260">
        <v>46.5</v>
      </c>
      <c r="I228" s="261"/>
      <c r="J228" s="257"/>
      <c r="K228" s="257"/>
      <c r="L228" s="262"/>
      <c r="M228" s="263"/>
      <c r="N228" s="264"/>
      <c r="O228" s="264"/>
      <c r="P228" s="264"/>
      <c r="Q228" s="264"/>
      <c r="R228" s="264"/>
      <c r="S228" s="264"/>
      <c r="T228" s="265"/>
      <c r="AT228" s="266" t="s">
        <v>197</v>
      </c>
      <c r="AU228" s="266" t="s">
        <v>88</v>
      </c>
      <c r="AV228" s="16" t="s">
        <v>204</v>
      </c>
      <c r="AW228" s="16" t="s">
        <v>32</v>
      </c>
      <c r="AX228" s="16" t="s">
        <v>77</v>
      </c>
      <c r="AY228" s="266" t="s">
        <v>188</v>
      </c>
    </row>
    <row r="229" spans="1:65" s="14" customFormat="1" ht="11.25">
      <c r="B229" s="235"/>
      <c r="C229" s="236"/>
      <c r="D229" s="225" t="s">
        <v>197</v>
      </c>
      <c r="E229" s="237" t="s">
        <v>1</v>
      </c>
      <c r="F229" s="238" t="s">
        <v>199</v>
      </c>
      <c r="G229" s="236"/>
      <c r="H229" s="239">
        <v>46.5</v>
      </c>
      <c r="I229" s="240"/>
      <c r="J229" s="236"/>
      <c r="K229" s="236"/>
      <c r="L229" s="241"/>
      <c r="M229" s="242"/>
      <c r="N229" s="243"/>
      <c r="O229" s="243"/>
      <c r="P229" s="243"/>
      <c r="Q229" s="243"/>
      <c r="R229" s="243"/>
      <c r="S229" s="243"/>
      <c r="T229" s="244"/>
      <c r="AT229" s="245" t="s">
        <v>197</v>
      </c>
      <c r="AU229" s="245" t="s">
        <v>88</v>
      </c>
      <c r="AV229" s="14" t="s">
        <v>195</v>
      </c>
      <c r="AW229" s="14" t="s">
        <v>32</v>
      </c>
      <c r="AX229" s="14" t="s">
        <v>85</v>
      </c>
      <c r="AY229" s="245" t="s">
        <v>188</v>
      </c>
    </row>
    <row r="230" spans="1:65" s="2" customFormat="1" ht="16.5" customHeight="1">
      <c r="A230" s="35"/>
      <c r="B230" s="36"/>
      <c r="C230" s="267" t="s">
        <v>333</v>
      </c>
      <c r="D230" s="267" t="s">
        <v>406</v>
      </c>
      <c r="E230" s="268" t="s">
        <v>2740</v>
      </c>
      <c r="F230" s="269" t="s">
        <v>2741</v>
      </c>
      <c r="G230" s="270" t="s">
        <v>246</v>
      </c>
      <c r="H230" s="271">
        <v>1.4E-2</v>
      </c>
      <c r="I230" s="272"/>
      <c r="J230" s="273">
        <f>ROUND(I230*H230,2)</f>
        <v>0</v>
      </c>
      <c r="K230" s="269" t="s">
        <v>202</v>
      </c>
      <c r="L230" s="274"/>
      <c r="M230" s="275" t="s">
        <v>1</v>
      </c>
      <c r="N230" s="276" t="s">
        <v>42</v>
      </c>
      <c r="O230" s="72"/>
      <c r="P230" s="219">
        <f>O230*H230</f>
        <v>0</v>
      </c>
      <c r="Q230" s="219">
        <v>1</v>
      </c>
      <c r="R230" s="219">
        <f>Q230*H230</f>
        <v>1.4E-2</v>
      </c>
      <c r="S230" s="219">
        <v>0</v>
      </c>
      <c r="T230" s="220">
        <f>S230*H230</f>
        <v>0</v>
      </c>
      <c r="U230" s="35"/>
      <c r="V230" s="35"/>
      <c r="W230" s="35"/>
      <c r="X230" s="35"/>
      <c r="Y230" s="35"/>
      <c r="Z230" s="35"/>
      <c r="AA230" s="35"/>
      <c r="AB230" s="35"/>
      <c r="AC230" s="35"/>
      <c r="AD230" s="35"/>
      <c r="AE230" s="35"/>
      <c r="AR230" s="221" t="s">
        <v>359</v>
      </c>
      <c r="AT230" s="221" t="s">
        <v>406</v>
      </c>
      <c r="AU230" s="221" t="s">
        <v>88</v>
      </c>
      <c r="AY230" s="18" t="s">
        <v>188</v>
      </c>
      <c r="BE230" s="222">
        <f>IF(N230="základní",J230,0)</f>
        <v>0</v>
      </c>
      <c r="BF230" s="222">
        <f>IF(N230="snížená",J230,0)</f>
        <v>0</v>
      </c>
      <c r="BG230" s="222">
        <f>IF(N230="zákl. přenesená",J230,0)</f>
        <v>0</v>
      </c>
      <c r="BH230" s="222">
        <f>IF(N230="sníž. přenesená",J230,0)</f>
        <v>0</v>
      </c>
      <c r="BI230" s="222">
        <f>IF(N230="nulová",J230,0)</f>
        <v>0</v>
      </c>
      <c r="BJ230" s="18" t="s">
        <v>85</v>
      </c>
      <c r="BK230" s="222">
        <f>ROUND(I230*H230,2)</f>
        <v>0</v>
      </c>
      <c r="BL230" s="18" t="s">
        <v>269</v>
      </c>
      <c r="BM230" s="221" t="s">
        <v>2742</v>
      </c>
    </row>
    <row r="231" spans="1:65" s="13" customFormat="1" ht="11.25">
      <c r="B231" s="223"/>
      <c r="C231" s="224"/>
      <c r="D231" s="225" t="s">
        <v>197</v>
      </c>
      <c r="E231" s="224"/>
      <c r="F231" s="227" t="s">
        <v>2743</v>
      </c>
      <c r="G231" s="224"/>
      <c r="H231" s="228">
        <v>1.4E-2</v>
      </c>
      <c r="I231" s="229"/>
      <c r="J231" s="224"/>
      <c r="K231" s="224"/>
      <c r="L231" s="230"/>
      <c r="M231" s="231"/>
      <c r="N231" s="232"/>
      <c r="O231" s="232"/>
      <c r="P231" s="232"/>
      <c r="Q231" s="232"/>
      <c r="R231" s="232"/>
      <c r="S231" s="232"/>
      <c r="T231" s="233"/>
      <c r="AT231" s="234" t="s">
        <v>197</v>
      </c>
      <c r="AU231" s="234" t="s">
        <v>88</v>
      </c>
      <c r="AV231" s="13" t="s">
        <v>88</v>
      </c>
      <c r="AW231" s="13" t="s">
        <v>4</v>
      </c>
      <c r="AX231" s="13" t="s">
        <v>85</v>
      </c>
      <c r="AY231" s="234" t="s">
        <v>188</v>
      </c>
    </row>
    <row r="232" spans="1:65" s="2" customFormat="1" ht="16.5" customHeight="1">
      <c r="A232" s="35"/>
      <c r="B232" s="36"/>
      <c r="C232" s="210" t="s">
        <v>150</v>
      </c>
      <c r="D232" s="210" t="s">
        <v>190</v>
      </c>
      <c r="E232" s="211" t="s">
        <v>2744</v>
      </c>
      <c r="F232" s="212" t="s">
        <v>2745</v>
      </c>
      <c r="G232" s="213" t="s">
        <v>207</v>
      </c>
      <c r="H232" s="214">
        <v>46.5</v>
      </c>
      <c r="I232" s="215"/>
      <c r="J232" s="216">
        <f>ROUND(I232*H232,2)</f>
        <v>0</v>
      </c>
      <c r="K232" s="212" t="s">
        <v>202</v>
      </c>
      <c r="L232" s="40"/>
      <c r="M232" s="217" t="s">
        <v>1</v>
      </c>
      <c r="N232" s="218" t="s">
        <v>42</v>
      </c>
      <c r="O232" s="72"/>
      <c r="P232" s="219">
        <f>O232*H232</f>
        <v>0</v>
      </c>
      <c r="Q232" s="219">
        <v>8.8000000000000003E-4</v>
      </c>
      <c r="R232" s="219">
        <f>Q232*H232</f>
        <v>4.0919999999999998E-2</v>
      </c>
      <c r="S232" s="219">
        <v>0</v>
      </c>
      <c r="T232" s="220">
        <f>S232*H232</f>
        <v>0</v>
      </c>
      <c r="U232" s="35"/>
      <c r="V232" s="35"/>
      <c r="W232" s="35"/>
      <c r="X232" s="35"/>
      <c r="Y232" s="35"/>
      <c r="Z232" s="35"/>
      <c r="AA232" s="35"/>
      <c r="AB232" s="35"/>
      <c r="AC232" s="35"/>
      <c r="AD232" s="35"/>
      <c r="AE232" s="35"/>
      <c r="AR232" s="221" t="s">
        <v>269</v>
      </c>
      <c r="AT232" s="221" t="s">
        <v>190</v>
      </c>
      <c r="AU232" s="221" t="s">
        <v>88</v>
      </c>
      <c r="AY232" s="18" t="s">
        <v>188</v>
      </c>
      <c r="BE232" s="222">
        <f>IF(N232="základní",J232,0)</f>
        <v>0</v>
      </c>
      <c r="BF232" s="222">
        <f>IF(N232="snížená",J232,0)</f>
        <v>0</v>
      </c>
      <c r="BG232" s="222">
        <f>IF(N232="zákl. přenesená",J232,0)</f>
        <v>0</v>
      </c>
      <c r="BH232" s="222">
        <f>IF(N232="sníž. přenesená",J232,0)</f>
        <v>0</v>
      </c>
      <c r="BI232" s="222">
        <f>IF(N232="nulová",J232,0)</f>
        <v>0</v>
      </c>
      <c r="BJ232" s="18" t="s">
        <v>85</v>
      </c>
      <c r="BK232" s="222">
        <f>ROUND(I232*H232,2)</f>
        <v>0</v>
      </c>
      <c r="BL232" s="18" t="s">
        <v>269</v>
      </c>
      <c r="BM232" s="221" t="s">
        <v>2746</v>
      </c>
    </row>
    <row r="233" spans="1:65" s="15" customFormat="1" ht="11.25">
      <c r="B233" s="246"/>
      <c r="C233" s="247"/>
      <c r="D233" s="225" t="s">
        <v>197</v>
      </c>
      <c r="E233" s="248" t="s">
        <v>1</v>
      </c>
      <c r="F233" s="249" t="s">
        <v>2736</v>
      </c>
      <c r="G233" s="247"/>
      <c r="H233" s="248" t="s">
        <v>1</v>
      </c>
      <c r="I233" s="250"/>
      <c r="J233" s="247"/>
      <c r="K233" s="247"/>
      <c r="L233" s="251"/>
      <c r="M233" s="252"/>
      <c r="N233" s="253"/>
      <c r="O233" s="253"/>
      <c r="P233" s="253"/>
      <c r="Q233" s="253"/>
      <c r="R233" s="253"/>
      <c r="S233" s="253"/>
      <c r="T233" s="254"/>
      <c r="AT233" s="255" t="s">
        <v>197</v>
      </c>
      <c r="AU233" s="255" t="s">
        <v>88</v>
      </c>
      <c r="AV233" s="15" t="s">
        <v>85</v>
      </c>
      <c r="AW233" s="15" t="s">
        <v>32</v>
      </c>
      <c r="AX233" s="15" t="s">
        <v>77</v>
      </c>
      <c r="AY233" s="255" t="s">
        <v>188</v>
      </c>
    </row>
    <row r="234" spans="1:65" s="13" customFormat="1" ht="11.25">
      <c r="B234" s="223"/>
      <c r="C234" s="224"/>
      <c r="D234" s="225" t="s">
        <v>197</v>
      </c>
      <c r="E234" s="226" t="s">
        <v>1</v>
      </c>
      <c r="F234" s="227" t="s">
        <v>2621</v>
      </c>
      <c r="G234" s="224"/>
      <c r="H234" s="228">
        <v>46.5</v>
      </c>
      <c r="I234" s="229"/>
      <c r="J234" s="224"/>
      <c r="K234" s="224"/>
      <c r="L234" s="230"/>
      <c r="M234" s="231"/>
      <c r="N234" s="232"/>
      <c r="O234" s="232"/>
      <c r="P234" s="232"/>
      <c r="Q234" s="232"/>
      <c r="R234" s="232"/>
      <c r="S234" s="232"/>
      <c r="T234" s="233"/>
      <c r="AT234" s="234" t="s">
        <v>197</v>
      </c>
      <c r="AU234" s="234" t="s">
        <v>88</v>
      </c>
      <c r="AV234" s="13" t="s">
        <v>88</v>
      </c>
      <c r="AW234" s="13" t="s">
        <v>32</v>
      </c>
      <c r="AX234" s="13" t="s">
        <v>85</v>
      </c>
      <c r="AY234" s="234" t="s">
        <v>188</v>
      </c>
    </row>
    <row r="235" spans="1:65" s="2" customFormat="1" ht="16.5" customHeight="1">
      <c r="A235" s="35"/>
      <c r="B235" s="36"/>
      <c r="C235" s="267" t="s">
        <v>342</v>
      </c>
      <c r="D235" s="267" t="s">
        <v>406</v>
      </c>
      <c r="E235" s="268" t="s">
        <v>2747</v>
      </c>
      <c r="F235" s="269" t="s">
        <v>2748</v>
      </c>
      <c r="G235" s="270" t="s">
        <v>207</v>
      </c>
      <c r="H235" s="271">
        <v>53.475000000000001</v>
      </c>
      <c r="I235" s="272"/>
      <c r="J235" s="273">
        <f>ROUND(I235*H235,2)</f>
        <v>0</v>
      </c>
      <c r="K235" s="269" t="s">
        <v>194</v>
      </c>
      <c r="L235" s="274"/>
      <c r="M235" s="275" t="s">
        <v>1</v>
      </c>
      <c r="N235" s="276" t="s">
        <v>42</v>
      </c>
      <c r="O235" s="72"/>
      <c r="P235" s="219">
        <f>O235*H235</f>
        <v>0</v>
      </c>
      <c r="Q235" s="219">
        <v>3.8800000000000002E-3</v>
      </c>
      <c r="R235" s="219">
        <f>Q235*H235</f>
        <v>0.20748300000000003</v>
      </c>
      <c r="S235" s="219">
        <v>0</v>
      </c>
      <c r="T235" s="220">
        <f>S235*H235</f>
        <v>0</v>
      </c>
      <c r="U235" s="35"/>
      <c r="V235" s="35"/>
      <c r="W235" s="35"/>
      <c r="X235" s="35"/>
      <c r="Y235" s="35"/>
      <c r="Z235" s="35"/>
      <c r="AA235" s="35"/>
      <c r="AB235" s="35"/>
      <c r="AC235" s="35"/>
      <c r="AD235" s="35"/>
      <c r="AE235" s="35"/>
      <c r="AR235" s="221" t="s">
        <v>359</v>
      </c>
      <c r="AT235" s="221" t="s">
        <v>406</v>
      </c>
      <c r="AU235" s="221" t="s">
        <v>88</v>
      </c>
      <c r="AY235" s="18" t="s">
        <v>188</v>
      </c>
      <c r="BE235" s="222">
        <f>IF(N235="základní",J235,0)</f>
        <v>0</v>
      </c>
      <c r="BF235" s="222">
        <f>IF(N235="snížená",J235,0)</f>
        <v>0</v>
      </c>
      <c r="BG235" s="222">
        <f>IF(N235="zákl. přenesená",J235,0)</f>
        <v>0</v>
      </c>
      <c r="BH235" s="222">
        <f>IF(N235="sníž. přenesená",J235,0)</f>
        <v>0</v>
      </c>
      <c r="BI235" s="222">
        <f>IF(N235="nulová",J235,0)</f>
        <v>0</v>
      </c>
      <c r="BJ235" s="18" t="s">
        <v>85</v>
      </c>
      <c r="BK235" s="222">
        <f>ROUND(I235*H235,2)</f>
        <v>0</v>
      </c>
      <c r="BL235" s="18" t="s">
        <v>269</v>
      </c>
      <c r="BM235" s="221" t="s">
        <v>2749</v>
      </c>
    </row>
    <row r="236" spans="1:65" s="13" customFormat="1" ht="11.25">
      <c r="B236" s="223"/>
      <c r="C236" s="224"/>
      <c r="D236" s="225" t="s">
        <v>197</v>
      </c>
      <c r="E236" s="224"/>
      <c r="F236" s="227" t="s">
        <v>2750</v>
      </c>
      <c r="G236" s="224"/>
      <c r="H236" s="228">
        <v>53.475000000000001</v>
      </c>
      <c r="I236" s="229"/>
      <c r="J236" s="224"/>
      <c r="K236" s="224"/>
      <c r="L236" s="230"/>
      <c r="M236" s="231"/>
      <c r="N236" s="232"/>
      <c r="O236" s="232"/>
      <c r="P236" s="232"/>
      <c r="Q236" s="232"/>
      <c r="R236" s="232"/>
      <c r="S236" s="232"/>
      <c r="T236" s="233"/>
      <c r="AT236" s="234" t="s">
        <v>197</v>
      </c>
      <c r="AU236" s="234" t="s">
        <v>88</v>
      </c>
      <c r="AV236" s="13" t="s">
        <v>88</v>
      </c>
      <c r="AW236" s="13" t="s">
        <v>4</v>
      </c>
      <c r="AX236" s="13" t="s">
        <v>85</v>
      </c>
      <c r="AY236" s="234" t="s">
        <v>188</v>
      </c>
    </row>
    <row r="237" spans="1:65" s="2" customFormat="1" ht="24" customHeight="1">
      <c r="A237" s="35"/>
      <c r="B237" s="36"/>
      <c r="C237" s="210" t="s">
        <v>347</v>
      </c>
      <c r="D237" s="210" t="s">
        <v>190</v>
      </c>
      <c r="E237" s="211" t="s">
        <v>2751</v>
      </c>
      <c r="F237" s="212" t="s">
        <v>2752</v>
      </c>
      <c r="G237" s="213" t="s">
        <v>193</v>
      </c>
      <c r="H237" s="214">
        <v>21</v>
      </c>
      <c r="I237" s="215"/>
      <c r="J237" s="216">
        <f>ROUND(I237*H237,2)</f>
        <v>0</v>
      </c>
      <c r="K237" s="212" t="s">
        <v>194</v>
      </c>
      <c r="L237" s="40"/>
      <c r="M237" s="217" t="s">
        <v>1</v>
      </c>
      <c r="N237" s="218" t="s">
        <v>42</v>
      </c>
      <c r="O237" s="72"/>
      <c r="P237" s="219">
        <f>O237*H237</f>
        <v>0</v>
      </c>
      <c r="Q237" s="219">
        <v>1.9E-2</v>
      </c>
      <c r="R237" s="219">
        <f>Q237*H237</f>
        <v>0.39899999999999997</v>
      </c>
      <c r="S237" s="219">
        <v>0</v>
      </c>
      <c r="T237" s="220">
        <f>S237*H237</f>
        <v>0</v>
      </c>
      <c r="U237" s="35"/>
      <c r="V237" s="35"/>
      <c r="W237" s="35"/>
      <c r="X237" s="35"/>
      <c r="Y237" s="35"/>
      <c r="Z237" s="35"/>
      <c r="AA237" s="35"/>
      <c r="AB237" s="35"/>
      <c r="AC237" s="35"/>
      <c r="AD237" s="35"/>
      <c r="AE237" s="35"/>
      <c r="AR237" s="221" t="s">
        <v>269</v>
      </c>
      <c r="AT237" s="221" t="s">
        <v>190</v>
      </c>
      <c r="AU237" s="221" t="s">
        <v>88</v>
      </c>
      <c r="AY237" s="18" t="s">
        <v>188</v>
      </c>
      <c r="BE237" s="222">
        <f>IF(N237="základní",J237,0)</f>
        <v>0</v>
      </c>
      <c r="BF237" s="222">
        <f>IF(N237="snížená",J237,0)</f>
        <v>0</v>
      </c>
      <c r="BG237" s="222">
        <f>IF(N237="zákl. přenesená",J237,0)</f>
        <v>0</v>
      </c>
      <c r="BH237" s="222">
        <f>IF(N237="sníž. přenesená",J237,0)</f>
        <v>0</v>
      </c>
      <c r="BI237" s="222">
        <f>IF(N237="nulová",J237,0)</f>
        <v>0</v>
      </c>
      <c r="BJ237" s="18" t="s">
        <v>85</v>
      </c>
      <c r="BK237" s="222">
        <f>ROUND(I237*H237,2)</f>
        <v>0</v>
      </c>
      <c r="BL237" s="18" t="s">
        <v>269</v>
      </c>
      <c r="BM237" s="221" t="s">
        <v>2753</v>
      </c>
    </row>
    <row r="238" spans="1:65" s="13" customFormat="1" ht="11.25">
      <c r="B238" s="223"/>
      <c r="C238" s="224"/>
      <c r="D238" s="225" t="s">
        <v>197</v>
      </c>
      <c r="E238" s="226" t="s">
        <v>1</v>
      </c>
      <c r="F238" s="227" t="s">
        <v>2754</v>
      </c>
      <c r="G238" s="224"/>
      <c r="H238" s="228">
        <v>21</v>
      </c>
      <c r="I238" s="229"/>
      <c r="J238" s="224"/>
      <c r="K238" s="224"/>
      <c r="L238" s="230"/>
      <c r="M238" s="231"/>
      <c r="N238" s="232"/>
      <c r="O238" s="232"/>
      <c r="P238" s="232"/>
      <c r="Q238" s="232"/>
      <c r="R238" s="232"/>
      <c r="S238" s="232"/>
      <c r="T238" s="233"/>
      <c r="AT238" s="234" t="s">
        <v>197</v>
      </c>
      <c r="AU238" s="234" t="s">
        <v>88</v>
      </c>
      <c r="AV238" s="13" t="s">
        <v>88</v>
      </c>
      <c r="AW238" s="13" t="s">
        <v>32</v>
      </c>
      <c r="AX238" s="13" t="s">
        <v>85</v>
      </c>
      <c r="AY238" s="234" t="s">
        <v>188</v>
      </c>
    </row>
    <row r="239" spans="1:65" s="2" customFormat="1" ht="24" customHeight="1">
      <c r="A239" s="35"/>
      <c r="B239" s="36"/>
      <c r="C239" s="210" t="s">
        <v>355</v>
      </c>
      <c r="D239" s="210" t="s">
        <v>190</v>
      </c>
      <c r="E239" s="211" t="s">
        <v>2755</v>
      </c>
      <c r="F239" s="212" t="s">
        <v>2756</v>
      </c>
      <c r="G239" s="213" t="s">
        <v>193</v>
      </c>
      <c r="H239" s="214">
        <v>25.5</v>
      </c>
      <c r="I239" s="215"/>
      <c r="J239" s="216">
        <f>ROUND(I239*H239,2)</f>
        <v>0</v>
      </c>
      <c r="K239" s="212" t="s">
        <v>194</v>
      </c>
      <c r="L239" s="40"/>
      <c r="M239" s="217" t="s">
        <v>1</v>
      </c>
      <c r="N239" s="218" t="s">
        <v>42</v>
      </c>
      <c r="O239" s="72"/>
      <c r="P239" s="219">
        <f>O239*H239</f>
        <v>0</v>
      </c>
      <c r="Q239" s="219">
        <v>1.9E-2</v>
      </c>
      <c r="R239" s="219">
        <f>Q239*H239</f>
        <v>0.48449999999999999</v>
      </c>
      <c r="S239" s="219">
        <v>0</v>
      </c>
      <c r="T239" s="220">
        <f>S239*H239</f>
        <v>0</v>
      </c>
      <c r="U239" s="35"/>
      <c r="V239" s="35"/>
      <c r="W239" s="35"/>
      <c r="X239" s="35"/>
      <c r="Y239" s="35"/>
      <c r="Z239" s="35"/>
      <c r="AA239" s="35"/>
      <c r="AB239" s="35"/>
      <c r="AC239" s="35"/>
      <c r="AD239" s="35"/>
      <c r="AE239" s="35"/>
      <c r="AR239" s="221" t="s">
        <v>269</v>
      </c>
      <c r="AT239" s="221" t="s">
        <v>190</v>
      </c>
      <c r="AU239" s="221" t="s">
        <v>88</v>
      </c>
      <c r="AY239" s="18" t="s">
        <v>188</v>
      </c>
      <c r="BE239" s="222">
        <f>IF(N239="základní",J239,0)</f>
        <v>0</v>
      </c>
      <c r="BF239" s="222">
        <f>IF(N239="snížená",J239,0)</f>
        <v>0</v>
      </c>
      <c r="BG239" s="222">
        <f>IF(N239="zákl. přenesená",J239,0)</f>
        <v>0</v>
      </c>
      <c r="BH239" s="222">
        <f>IF(N239="sníž. přenesená",J239,0)</f>
        <v>0</v>
      </c>
      <c r="BI239" s="222">
        <f>IF(N239="nulová",J239,0)</f>
        <v>0</v>
      </c>
      <c r="BJ239" s="18" t="s">
        <v>85</v>
      </c>
      <c r="BK239" s="222">
        <f>ROUND(I239*H239,2)</f>
        <v>0</v>
      </c>
      <c r="BL239" s="18" t="s">
        <v>269</v>
      </c>
      <c r="BM239" s="221" t="s">
        <v>2757</v>
      </c>
    </row>
    <row r="240" spans="1:65" s="13" customFormat="1" ht="11.25">
      <c r="B240" s="223"/>
      <c r="C240" s="224"/>
      <c r="D240" s="225" t="s">
        <v>197</v>
      </c>
      <c r="E240" s="226" t="s">
        <v>1</v>
      </c>
      <c r="F240" s="227" t="s">
        <v>2758</v>
      </c>
      <c r="G240" s="224"/>
      <c r="H240" s="228">
        <v>6.5</v>
      </c>
      <c r="I240" s="229"/>
      <c r="J240" s="224"/>
      <c r="K240" s="224"/>
      <c r="L240" s="230"/>
      <c r="M240" s="231"/>
      <c r="N240" s="232"/>
      <c r="O240" s="232"/>
      <c r="P240" s="232"/>
      <c r="Q240" s="232"/>
      <c r="R240" s="232"/>
      <c r="S240" s="232"/>
      <c r="T240" s="233"/>
      <c r="AT240" s="234" t="s">
        <v>197</v>
      </c>
      <c r="AU240" s="234" t="s">
        <v>88</v>
      </c>
      <c r="AV240" s="13" t="s">
        <v>88</v>
      </c>
      <c r="AW240" s="13" t="s">
        <v>32</v>
      </c>
      <c r="AX240" s="13" t="s">
        <v>77</v>
      </c>
      <c r="AY240" s="234" t="s">
        <v>188</v>
      </c>
    </row>
    <row r="241" spans="1:65" s="13" customFormat="1" ht="11.25">
      <c r="B241" s="223"/>
      <c r="C241" s="224"/>
      <c r="D241" s="225" t="s">
        <v>197</v>
      </c>
      <c r="E241" s="226" t="s">
        <v>1</v>
      </c>
      <c r="F241" s="227" t="s">
        <v>2759</v>
      </c>
      <c r="G241" s="224"/>
      <c r="H241" s="228">
        <v>19</v>
      </c>
      <c r="I241" s="229"/>
      <c r="J241" s="224"/>
      <c r="K241" s="224"/>
      <c r="L241" s="230"/>
      <c r="M241" s="231"/>
      <c r="N241" s="232"/>
      <c r="O241" s="232"/>
      <c r="P241" s="232"/>
      <c r="Q241" s="232"/>
      <c r="R241" s="232"/>
      <c r="S241" s="232"/>
      <c r="T241" s="233"/>
      <c r="AT241" s="234" t="s">
        <v>197</v>
      </c>
      <c r="AU241" s="234" t="s">
        <v>88</v>
      </c>
      <c r="AV241" s="13" t="s">
        <v>88</v>
      </c>
      <c r="AW241" s="13" t="s">
        <v>32</v>
      </c>
      <c r="AX241" s="13" t="s">
        <v>77</v>
      </c>
      <c r="AY241" s="234" t="s">
        <v>188</v>
      </c>
    </row>
    <row r="242" spans="1:65" s="14" customFormat="1" ht="11.25">
      <c r="B242" s="235"/>
      <c r="C242" s="236"/>
      <c r="D242" s="225" t="s">
        <v>197</v>
      </c>
      <c r="E242" s="237" t="s">
        <v>1</v>
      </c>
      <c r="F242" s="238" t="s">
        <v>199</v>
      </c>
      <c r="G242" s="236"/>
      <c r="H242" s="239">
        <v>25.5</v>
      </c>
      <c r="I242" s="240"/>
      <c r="J242" s="236"/>
      <c r="K242" s="236"/>
      <c r="L242" s="241"/>
      <c r="M242" s="242"/>
      <c r="N242" s="243"/>
      <c r="O242" s="243"/>
      <c r="P242" s="243"/>
      <c r="Q242" s="243"/>
      <c r="R242" s="243"/>
      <c r="S242" s="243"/>
      <c r="T242" s="244"/>
      <c r="AT242" s="245" t="s">
        <v>197</v>
      </c>
      <c r="AU242" s="245" t="s">
        <v>88</v>
      </c>
      <c r="AV242" s="14" t="s">
        <v>195</v>
      </c>
      <c r="AW242" s="14" t="s">
        <v>32</v>
      </c>
      <c r="AX242" s="14" t="s">
        <v>85</v>
      </c>
      <c r="AY242" s="245" t="s">
        <v>188</v>
      </c>
    </row>
    <row r="243" spans="1:65" s="2" customFormat="1" ht="16.5" customHeight="1">
      <c r="A243" s="35"/>
      <c r="B243" s="36"/>
      <c r="C243" s="210" t="s">
        <v>359</v>
      </c>
      <c r="D243" s="210" t="s">
        <v>190</v>
      </c>
      <c r="E243" s="211" t="s">
        <v>2760</v>
      </c>
      <c r="F243" s="212" t="s">
        <v>2761</v>
      </c>
      <c r="G243" s="213" t="s">
        <v>246</v>
      </c>
      <c r="H243" s="214">
        <v>1.1459999999999999</v>
      </c>
      <c r="I243" s="215"/>
      <c r="J243" s="216">
        <f>ROUND(I243*H243,2)</f>
        <v>0</v>
      </c>
      <c r="K243" s="212" t="s">
        <v>202</v>
      </c>
      <c r="L243" s="40"/>
      <c r="M243" s="217" t="s">
        <v>1</v>
      </c>
      <c r="N243" s="218" t="s">
        <v>42</v>
      </c>
      <c r="O243" s="72"/>
      <c r="P243" s="219">
        <f>O243*H243</f>
        <v>0</v>
      </c>
      <c r="Q243" s="219">
        <v>0</v>
      </c>
      <c r="R243" s="219">
        <f>Q243*H243</f>
        <v>0</v>
      </c>
      <c r="S243" s="219">
        <v>0</v>
      </c>
      <c r="T243" s="220">
        <f>S243*H243</f>
        <v>0</v>
      </c>
      <c r="U243" s="35"/>
      <c r="V243" s="35"/>
      <c r="W243" s="35"/>
      <c r="X243" s="35"/>
      <c r="Y243" s="35"/>
      <c r="Z243" s="35"/>
      <c r="AA243" s="35"/>
      <c r="AB243" s="35"/>
      <c r="AC243" s="35"/>
      <c r="AD243" s="35"/>
      <c r="AE243" s="35"/>
      <c r="AR243" s="221" t="s">
        <v>269</v>
      </c>
      <c r="AT243" s="221" t="s">
        <v>190</v>
      </c>
      <c r="AU243" s="221" t="s">
        <v>88</v>
      </c>
      <c r="AY243" s="18" t="s">
        <v>188</v>
      </c>
      <c r="BE243" s="222">
        <f>IF(N243="základní",J243,0)</f>
        <v>0</v>
      </c>
      <c r="BF243" s="222">
        <f>IF(N243="snížená",J243,0)</f>
        <v>0</v>
      </c>
      <c r="BG243" s="222">
        <f>IF(N243="zákl. přenesená",J243,0)</f>
        <v>0</v>
      </c>
      <c r="BH243" s="222">
        <f>IF(N243="sníž. přenesená",J243,0)</f>
        <v>0</v>
      </c>
      <c r="BI243" s="222">
        <f>IF(N243="nulová",J243,0)</f>
        <v>0</v>
      </c>
      <c r="BJ243" s="18" t="s">
        <v>85</v>
      </c>
      <c r="BK243" s="222">
        <f>ROUND(I243*H243,2)</f>
        <v>0</v>
      </c>
      <c r="BL243" s="18" t="s">
        <v>269</v>
      </c>
      <c r="BM243" s="221" t="s">
        <v>2762</v>
      </c>
    </row>
    <row r="244" spans="1:65" s="12" customFormat="1" ht="22.9" customHeight="1">
      <c r="B244" s="194"/>
      <c r="C244" s="195"/>
      <c r="D244" s="196" t="s">
        <v>76</v>
      </c>
      <c r="E244" s="208" t="s">
        <v>2763</v>
      </c>
      <c r="F244" s="208" t="s">
        <v>2764</v>
      </c>
      <c r="G244" s="195"/>
      <c r="H244" s="195"/>
      <c r="I244" s="198"/>
      <c r="J244" s="209">
        <f>BK244</f>
        <v>0</v>
      </c>
      <c r="K244" s="195"/>
      <c r="L244" s="200"/>
      <c r="M244" s="201"/>
      <c r="N244" s="202"/>
      <c r="O244" s="202"/>
      <c r="P244" s="203">
        <f>SUM(P245:P255)</f>
        <v>0</v>
      </c>
      <c r="Q244" s="202"/>
      <c r="R244" s="203">
        <f>SUM(R245:R255)</f>
        <v>0.32488699999999998</v>
      </c>
      <c r="S244" s="202"/>
      <c r="T244" s="204">
        <f>SUM(T245:T255)</f>
        <v>0</v>
      </c>
      <c r="AR244" s="205" t="s">
        <v>88</v>
      </c>
      <c r="AT244" s="206" t="s">
        <v>76</v>
      </c>
      <c r="AU244" s="206" t="s">
        <v>85</v>
      </c>
      <c r="AY244" s="205" t="s">
        <v>188</v>
      </c>
      <c r="BK244" s="207">
        <f>SUM(BK245:BK255)</f>
        <v>0</v>
      </c>
    </row>
    <row r="245" spans="1:65" s="2" customFormat="1" ht="16.5" customHeight="1">
      <c r="A245" s="35"/>
      <c r="B245" s="36"/>
      <c r="C245" s="210" t="s">
        <v>364</v>
      </c>
      <c r="D245" s="210" t="s">
        <v>190</v>
      </c>
      <c r="E245" s="211" t="s">
        <v>2765</v>
      </c>
      <c r="F245" s="212" t="s">
        <v>2766</v>
      </c>
      <c r="G245" s="213" t="s">
        <v>207</v>
      </c>
      <c r="H245" s="214">
        <v>27.9</v>
      </c>
      <c r="I245" s="215"/>
      <c r="J245" s="216">
        <f>ROUND(I245*H245,2)</f>
        <v>0</v>
      </c>
      <c r="K245" s="212" t="s">
        <v>202</v>
      </c>
      <c r="L245" s="40"/>
      <c r="M245" s="217" t="s">
        <v>1</v>
      </c>
      <c r="N245" s="218" t="s">
        <v>42</v>
      </c>
      <c r="O245" s="72"/>
      <c r="P245" s="219">
        <f>O245*H245</f>
        <v>0</v>
      </c>
      <c r="Q245" s="219">
        <v>0</v>
      </c>
      <c r="R245" s="219">
        <f>Q245*H245</f>
        <v>0</v>
      </c>
      <c r="S245" s="219">
        <v>0</v>
      </c>
      <c r="T245" s="220">
        <f>S245*H245</f>
        <v>0</v>
      </c>
      <c r="U245" s="35"/>
      <c r="V245" s="35"/>
      <c r="W245" s="35"/>
      <c r="X245" s="35"/>
      <c r="Y245" s="35"/>
      <c r="Z245" s="35"/>
      <c r="AA245" s="35"/>
      <c r="AB245" s="35"/>
      <c r="AC245" s="35"/>
      <c r="AD245" s="35"/>
      <c r="AE245" s="35"/>
      <c r="AR245" s="221" t="s">
        <v>269</v>
      </c>
      <c r="AT245" s="221" t="s">
        <v>190</v>
      </c>
      <c r="AU245" s="221" t="s">
        <v>88</v>
      </c>
      <c r="AY245" s="18" t="s">
        <v>188</v>
      </c>
      <c r="BE245" s="222">
        <f>IF(N245="základní",J245,0)</f>
        <v>0</v>
      </c>
      <c r="BF245" s="222">
        <f>IF(N245="snížená",J245,0)</f>
        <v>0</v>
      </c>
      <c r="BG245" s="222">
        <f>IF(N245="zákl. přenesená",J245,0)</f>
        <v>0</v>
      </c>
      <c r="BH245" s="222">
        <f>IF(N245="sníž. přenesená",J245,0)</f>
        <v>0</v>
      </c>
      <c r="BI245" s="222">
        <f>IF(N245="nulová",J245,0)</f>
        <v>0</v>
      </c>
      <c r="BJ245" s="18" t="s">
        <v>85</v>
      </c>
      <c r="BK245" s="222">
        <f>ROUND(I245*H245,2)</f>
        <v>0</v>
      </c>
      <c r="BL245" s="18" t="s">
        <v>269</v>
      </c>
      <c r="BM245" s="221" t="s">
        <v>2767</v>
      </c>
    </row>
    <row r="246" spans="1:65" s="15" customFormat="1" ht="11.25">
      <c r="B246" s="246"/>
      <c r="C246" s="247"/>
      <c r="D246" s="225" t="s">
        <v>197</v>
      </c>
      <c r="E246" s="248" t="s">
        <v>1</v>
      </c>
      <c r="F246" s="249" t="s">
        <v>2768</v>
      </c>
      <c r="G246" s="247"/>
      <c r="H246" s="248" t="s">
        <v>1</v>
      </c>
      <c r="I246" s="250"/>
      <c r="J246" s="247"/>
      <c r="K246" s="247"/>
      <c r="L246" s="251"/>
      <c r="M246" s="252"/>
      <c r="N246" s="253"/>
      <c r="O246" s="253"/>
      <c r="P246" s="253"/>
      <c r="Q246" s="253"/>
      <c r="R246" s="253"/>
      <c r="S246" s="253"/>
      <c r="T246" s="254"/>
      <c r="AT246" s="255" t="s">
        <v>197</v>
      </c>
      <c r="AU246" s="255" t="s">
        <v>88</v>
      </c>
      <c r="AV246" s="15" t="s">
        <v>85</v>
      </c>
      <c r="AW246" s="15" t="s">
        <v>32</v>
      </c>
      <c r="AX246" s="15" t="s">
        <v>77</v>
      </c>
      <c r="AY246" s="255" t="s">
        <v>188</v>
      </c>
    </row>
    <row r="247" spans="1:65" s="13" customFormat="1" ht="11.25">
      <c r="B247" s="223"/>
      <c r="C247" s="224"/>
      <c r="D247" s="225" t="s">
        <v>197</v>
      </c>
      <c r="E247" s="226" t="s">
        <v>1</v>
      </c>
      <c r="F247" s="227" t="s">
        <v>2769</v>
      </c>
      <c r="G247" s="224"/>
      <c r="H247" s="228">
        <v>27.9</v>
      </c>
      <c r="I247" s="229"/>
      <c r="J247" s="224"/>
      <c r="K247" s="224"/>
      <c r="L247" s="230"/>
      <c r="M247" s="231"/>
      <c r="N247" s="232"/>
      <c r="O247" s="232"/>
      <c r="P247" s="232"/>
      <c r="Q247" s="232"/>
      <c r="R247" s="232"/>
      <c r="S247" s="232"/>
      <c r="T247" s="233"/>
      <c r="AT247" s="234" t="s">
        <v>197</v>
      </c>
      <c r="AU247" s="234" t="s">
        <v>88</v>
      </c>
      <c r="AV247" s="13" t="s">
        <v>88</v>
      </c>
      <c r="AW247" s="13" t="s">
        <v>32</v>
      </c>
      <c r="AX247" s="13" t="s">
        <v>85</v>
      </c>
      <c r="AY247" s="234" t="s">
        <v>188</v>
      </c>
    </row>
    <row r="248" spans="1:65" s="2" customFormat="1" ht="16.5" customHeight="1">
      <c r="A248" s="35"/>
      <c r="B248" s="36"/>
      <c r="C248" s="267" t="s">
        <v>369</v>
      </c>
      <c r="D248" s="267" t="s">
        <v>406</v>
      </c>
      <c r="E248" s="268" t="s">
        <v>2770</v>
      </c>
      <c r="F248" s="269" t="s">
        <v>2771</v>
      </c>
      <c r="G248" s="270" t="s">
        <v>207</v>
      </c>
      <c r="H248" s="271">
        <v>28.457999999999998</v>
      </c>
      <c r="I248" s="272"/>
      <c r="J248" s="273">
        <f>ROUND(I248*H248,2)</f>
        <v>0</v>
      </c>
      <c r="K248" s="269" t="s">
        <v>194</v>
      </c>
      <c r="L248" s="274"/>
      <c r="M248" s="275" t="s">
        <v>1</v>
      </c>
      <c r="N248" s="276" t="s">
        <v>42</v>
      </c>
      <c r="O248" s="72"/>
      <c r="P248" s="219">
        <f>O248*H248</f>
        <v>0</v>
      </c>
      <c r="Q248" s="219">
        <v>2.5000000000000001E-3</v>
      </c>
      <c r="R248" s="219">
        <f>Q248*H248</f>
        <v>7.1145E-2</v>
      </c>
      <c r="S248" s="219">
        <v>0</v>
      </c>
      <c r="T248" s="220">
        <f>S248*H248</f>
        <v>0</v>
      </c>
      <c r="U248" s="35"/>
      <c r="V248" s="35"/>
      <c r="W248" s="35"/>
      <c r="X248" s="35"/>
      <c r="Y248" s="35"/>
      <c r="Z248" s="35"/>
      <c r="AA248" s="35"/>
      <c r="AB248" s="35"/>
      <c r="AC248" s="35"/>
      <c r="AD248" s="35"/>
      <c r="AE248" s="35"/>
      <c r="AR248" s="221" t="s">
        <v>359</v>
      </c>
      <c r="AT248" s="221" t="s">
        <v>406</v>
      </c>
      <c r="AU248" s="221" t="s">
        <v>88</v>
      </c>
      <c r="AY248" s="18" t="s">
        <v>188</v>
      </c>
      <c r="BE248" s="222">
        <f>IF(N248="základní",J248,0)</f>
        <v>0</v>
      </c>
      <c r="BF248" s="222">
        <f>IF(N248="snížená",J248,0)</f>
        <v>0</v>
      </c>
      <c r="BG248" s="222">
        <f>IF(N248="zákl. přenesená",J248,0)</f>
        <v>0</v>
      </c>
      <c r="BH248" s="222">
        <f>IF(N248="sníž. přenesená",J248,0)</f>
        <v>0</v>
      </c>
      <c r="BI248" s="222">
        <f>IF(N248="nulová",J248,0)</f>
        <v>0</v>
      </c>
      <c r="BJ248" s="18" t="s">
        <v>85</v>
      </c>
      <c r="BK248" s="222">
        <f>ROUND(I248*H248,2)</f>
        <v>0</v>
      </c>
      <c r="BL248" s="18" t="s">
        <v>269</v>
      </c>
      <c r="BM248" s="221" t="s">
        <v>2772</v>
      </c>
    </row>
    <row r="249" spans="1:65" s="13" customFormat="1" ht="11.25">
      <c r="B249" s="223"/>
      <c r="C249" s="224"/>
      <c r="D249" s="225" t="s">
        <v>197</v>
      </c>
      <c r="E249" s="224"/>
      <c r="F249" s="227" t="s">
        <v>2773</v>
      </c>
      <c r="G249" s="224"/>
      <c r="H249" s="228">
        <v>28.457999999999998</v>
      </c>
      <c r="I249" s="229"/>
      <c r="J249" s="224"/>
      <c r="K249" s="224"/>
      <c r="L249" s="230"/>
      <c r="M249" s="231"/>
      <c r="N249" s="232"/>
      <c r="O249" s="232"/>
      <c r="P249" s="232"/>
      <c r="Q249" s="232"/>
      <c r="R249" s="232"/>
      <c r="S249" s="232"/>
      <c r="T249" s="233"/>
      <c r="AT249" s="234" t="s">
        <v>197</v>
      </c>
      <c r="AU249" s="234" t="s">
        <v>88</v>
      </c>
      <c r="AV249" s="13" t="s">
        <v>88</v>
      </c>
      <c r="AW249" s="13" t="s">
        <v>4</v>
      </c>
      <c r="AX249" s="13" t="s">
        <v>85</v>
      </c>
      <c r="AY249" s="234" t="s">
        <v>188</v>
      </c>
    </row>
    <row r="250" spans="1:65" s="2" customFormat="1" ht="16.5" customHeight="1">
      <c r="A250" s="35"/>
      <c r="B250" s="36"/>
      <c r="C250" s="210" t="s">
        <v>375</v>
      </c>
      <c r="D250" s="210" t="s">
        <v>190</v>
      </c>
      <c r="E250" s="211" t="s">
        <v>2774</v>
      </c>
      <c r="F250" s="212" t="s">
        <v>2775</v>
      </c>
      <c r="G250" s="213" t="s">
        <v>207</v>
      </c>
      <c r="H250" s="214">
        <v>31.56</v>
      </c>
      <c r="I250" s="215"/>
      <c r="J250" s="216">
        <f>ROUND(I250*H250,2)</f>
        <v>0</v>
      </c>
      <c r="K250" s="212" t="s">
        <v>202</v>
      </c>
      <c r="L250" s="40"/>
      <c r="M250" s="217" t="s">
        <v>1</v>
      </c>
      <c r="N250" s="218" t="s">
        <v>42</v>
      </c>
      <c r="O250" s="72"/>
      <c r="P250" s="219">
        <f>O250*H250</f>
        <v>0</v>
      </c>
      <c r="Q250" s="219">
        <v>6.0000000000000001E-3</v>
      </c>
      <c r="R250" s="219">
        <f>Q250*H250</f>
        <v>0.18936</v>
      </c>
      <c r="S250" s="219">
        <v>0</v>
      </c>
      <c r="T250" s="220">
        <f>S250*H250</f>
        <v>0</v>
      </c>
      <c r="U250" s="35"/>
      <c r="V250" s="35"/>
      <c r="W250" s="35"/>
      <c r="X250" s="35"/>
      <c r="Y250" s="35"/>
      <c r="Z250" s="35"/>
      <c r="AA250" s="35"/>
      <c r="AB250" s="35"/>
      <c r="AC250" s="35"/>
      <c r="AD250" s="35"/>
      <c r="AE250" s="35"/>
      <c r="AR250" s="221" t="s">
        <v>269</v>
      </c>
      <c r="AT250" s="221" t="s">
        <v>190</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269</v>
      </c>
      <c r="BM250" s="221" t="s">
        <v>2776</v>
      </c>
    </row>
    <row r="251" spans="1:65" s="15" customFormat="1" ht="11.25">
      <c r="B251" s="246"/>
      <c r="C251" s="247"/>
      <c r="D251" s="225" t="s">
        <v>197</v>
      </c>
      <c r="E251" s="248" t="s">
        <v>1</v>
      </c>
      <c r="F251" s="249" t="s">
        <v>2777</v>
      </c>
      <c r="G251" s="247"/>
      <c r="H251" s="248" t="s">
        <v>1</v>
      </c>
      <c r="I251" s="250"/>
      <c r="J251" s="247"/>
      <c r="K251" s="247"/>
      <c r="L251" s="251"/>
      <c r="M251" s="252"/>
      <c r="N251" s="253"/>
      <c r="O251" s="253"/>
      <c r="P251" s="253"/>
      <c r="Q251" s="253"/>
      <c r="R251" s="253"/>
      <c r="S251" s="253"/>
      <c r="T251" s="254"/>
      <c r="AT251" s="255" t="s">
        <v>197</v>
      </c>
      <c r="AU251" s="255" t="s">
        <v>88</v>
      </c>
      <c r="AV251" s="15" t="s">
        <v>85</v>
      </c>
      <c r="AW251" s="15" t="s">
        <v>32</v>
      </c>
      <c r="AX251" s="15" t="s">
        <v>77</v>
      </c>
      <c r="AY251" s="255" t="s">
        <v>188</v>
      </c>
    </row>
    <row r="252" spans="1:65" s="13" customFormat="1" ht="11.25">
      <c r="B252" s="223"/>
      <c r="C252" s="224"/>
      <c r="D252" s="225" t="s">
        <v>197</v>
      </c>
      <c r="E252" s="226" t="s">
        <v>1</v>
      </c>
      <c r="F252" s="227" t="s">
        <v>2778</v>
      </c>
      <c r="G252" s="224"/>
      <c r="H252" s="228">
        <v>31.56</v>
      </c>
      <c r="I252" s="229"/>
      <c r="J252" s="224"/>
      <c r="K252" s="224"/>
      <c r="L252" s="230"/>
      <c r="M252" s="231"/>
      <c r="N252" s="232"/>
      <c r="O252" s="232"/>
      <c r="P252" s="232"/>
      <c r="Q252" s="232"/>
      <c r="R252" s="232"/>
      <c r="S252" s="232"/>
      <c r="T252" s="233"/>
      <c r="AT252" s="234" t="s">
        <v>197</v>
      </c>
      <c r="AU252" s="234" t="s">
        <v>88</v>
      </c>
      <c r="AV252" s="13" t="s">
        <v>88</v>
      </c>
      <c r="AW252" s="13" t="s">
        <v>32</v>
      </c>
      <c r="AX252" s="13" t="s">
        <v>85</v>
      </c>
      <c r="AY252" s="234" t="s">
        <v>188</v>
      </c>
    </row>
    <row r="253" spans="1:65" s="2" customFormat="1" ht="16.5" customHeight="1">
      <c r="A253" s="35"/>
      <c r="B253" s="36"/>
      <c r="C253" s="267" t="s">
        <v>380</v>
      </c>
      <c r="D253" s="267" t="s">
        <v>406</v>
      </c>
      <c r="E253" s="268" t="s">
        <v>2779</v>
      </c>
      <c r="F253" s="269" t="s">
        <v>2780</v>
      </c>
      <c r="G253" s="270" t="s">
        <v>207</v>
      </c>
      <c r="H253" s="271">
        <v>32.191000000000003</v>
      </c>
      <c r="I253" s="272"/>
      <c r="J253" s="273">
        <f>ROUND(I253*H253,2)</f>
        <v>0</v>
      </c>
      <c r="K253" s="269" t="s">
        <v>202</v>
      </c>
      <c r="L253" s="274"/>
      <c r="M253" s="275" t="s">
        <v>1</v>
      </c>
      <c r="N253" s="276" t="s">
        <v>42</v>
      </c>
      <c r="O253" s="72"/>
      <c r="P253" s="219">
        <f>O253*H253</f>
        <v>0</v>
      </c>
      <c r="Q253" s="219">
        <v>2E-3</v>
      </c>
      <c r="R253" s="219">
        <f>Q253*H253</f>
        <v>6.4382000000000009E-2</v>
      </c>
      <c r="S253" s="219">
        <v>0</v>
      </c>
      <c r="T253" s="220">
        <f>S253*H253</f>
        <v>0</v>
      </c>
      <c r="U253" s="35"/>
      <c r="V253" s="35"/>
      <c r="W253" s="35"/>
      <c r="X253" s="35"/>
      <c r="Y253" s="35"/>
      <c r="Z253" s="35"/>
      <c r="AA253" s="35"/>
      <c r="AB253" s="35"/>
      <c r="AC253" s="35"/>
      <c r="AD253" s="35"/>
      <c r="AE253" s="35"/>
      <c r="AR253" s="221" t="s">
        <v>359</v>
      </c>
      <c r="AT253" s="221" t="s">
        <v>406</v>
      </c>
      <c r="AU253" s="221" t="s">
        <v>88</v>
      </c>
      <c r="AY253" s="18" t="s">
        <v>188</v>
      </c>
      <c r="BE253" s="222">
        <f>IF(N253="základní",J253,0)</f>
        <v>0</v>
      </c>
      <c r="BF253" s="222">
        <f>IF(N253="snížená",J253,0)</f>
        <v>0</v>
      </c>
      <c r="BG253" s="222">
        <f>IF(N253="zákl. přenesená",J253,0)</f>
        <v>0</v>
      </c>
      <c r="BH253" s="222">
        <f>IF(N253="sníž. přenesená",J253,0)</f>
        <v>0</v>
      </c>
      <c r="BI253" s="222">
        <f>IF(N253="nulová",J253,0)</f>
        <v>0</v>
      </c>
      <c r="BJ253" s="18" t="s">
        <v>85</v>
      </c>
      <c r="BK253" s="222">
        <f>ROUND(I253*H253,2)</f>
        <v>0</v>
      </c>
      <c r="BL253" s="18" t="s">
        <v>269</v>
      </c>
      <c r="BM253" s="221" t="s">
        <v>2781</v>
      </c>
    </row>
    <row r="254" spans="1:65" s="13" customFormat="1" ht="11.25">
      <c r="B254" s="223"/>
      <c r="C254" s="224"/>
      <c r="D254" s="225" t="s">
        <v>197</v>
      </c>
      <c r="E254" s="224"/>
      <c r="F254" s="227" t="s">
        <v>2782</v>
      </c>
      <c r="G254" s="224"/>
      <c r="H254" s="228">
        <v>32.191000000000003</v>
      </c>
      <c r="I254" s="229"/>
      <c r="J254" s="224"/>
      <c r="K254" s="224"/>
      <c r="L254" s="230"/>
      <c r="M254" s="231"/>
      <c r="N254" s="232"/>
      <c r="O254" s="232"/>
      <c r="P254" s="232"/>
      <c r="Q254" s="232"/>
      <c r="R254" s="232"/>
      <c r="S254" s="232"/>
      <c r="T254" s="233"/>
      <c r="AT254" s="234" t="s">
        <v>197</v>
      </c>
      <c r="AU254" s="234" t="s">
        <v>88</v>
      </c>
      <c r="AV254" s="13" t="s">
        <v>88</v>
      </c>
      <c r="AW254" s="13" t="s">
        <v>4</v>
      </c>
      <c r="AX254" s="13" t="s">
        <v>85</v>
      </c>
      <c r="AY254" s="234" t="s">
        <v>188</v>
      </c>
    </row>
    <row r="255" spans="1:65" s="2" customFormat="1" ht="16.5" customHeight="1">
      <c r="A255" s="35"/>
      <c r="B255" s="36"/>
      <c r="C255" s="210" t="s">
        <v>385</v>
      </c>
      <c r="D255" s="210" t="s">
        <v>190</v>
      </c>
      <c r="E255" s="211" t="s">
        <v>2783</v>
      </c>
      <c r="F255" s="212" t="s">
        <v>2784</v>
      </c>
      <c r="G255" s="213" t="s">
        <v>246</v>
      </c>
      <c r="H255" s="214">
        <v>0.32500000000000001</v>
      </c>
      <c r="I255" s="215"/>
      <c r="J255" s="216">
        <f>ROUND(I255*H255,2)</f>
        <v>0</v>
      </c>
      <c r="K255" s="212" t="s">
        <v>202</v>
      </c>
      <c r="L255" s="40"/>
      <c r="M255" s="217" t="s">
        <v>1</v>
      </c>
      <c r="N255" s="218" t="s">
        <v>42</v>
      </c>
      <c r="O255" s="72"/>
      <c r="P255" s="219">
        <f>O255*H255</f>
        <v>0</v>
      </c>
      <c r="Q255" s="219">
        <v>0</v>
      </c>
      <c r="R255" s="219">
        <f>Q255*H255</f>
        <v>0</v>
      </c>
      <c r="S255" s="219">
        <v>0</v>
      </c>
      <c r="T255" s="220">
        <f>S255*H255</f>
        <v>0</v>
      </c>
      <c r="U255" s="35"/>
      <c r="V255" s="35"/>
      <c r="W255" s="35"/>
      <c r="X255" s="35"/>
      <c r="Y255" s="35"/>
      <c r="Z255" s="35"/>
      <c r="AA255" s="35"/>
      <c r="AB255" s="35"/>
      <c r="AC255" s="35"/>
      <c r="AD255" s="35"/>
      <c r="AE255" s="35"/>
      <c r="AR255" s="221" t="s">
        <v>269</v>
      </c>
      <c r="AT255" s="221" t="s">
        <v>190</v>
      </c>
      <c r="AU255" s="221" t="s">
        <v>88</v>
      </c>
      <c r="AY255" s="18" t="s">
        <v>188</v>
      </c>
      <c r="BE255" s="222">
        <f>IF(N255="základní",J255,0)</f>
        <v>0</v>
      </c>
      <c r="BF255" s="222">
        <f>IF(N255="snížená",J255,0)</f>
        <v>0</v>
      </c>
      <c r="BG255" s="222">
        <f>IF(N255="zákl. přenesená",J255,0)</f>
        <v>0</v>
      </c>
      <c r="BH255" s="222">
        <f>IF(N255="sníž. přenesená",J255,0)</f>
        <v>0</v>
      </c>
      <c r="BI255" s="222">
        <f>IF(N255="nulová",J255,0)</f>
        <v>0</v>
      </c>
      <c r="BJ255" s="18" t="s">
        <v>85</v>
      </c>
      <c r="BK255" s="222">
        <f>ROUND(I255*H255,2)</f>
        <v>0</v>
      </c>
      <c r="BL255" s="18" t="s">
        <v>269</v>
      </c>
      <c r="BM255" s="221" t="s">
        <v>2785</v>
      </c>
    </row>
    <row r="256" spans="1:65" s="12" customFormat="1" ht="22.9" customHeight="1">
      <c r="B256" s="194"/>
      <c r="C256" s="195"/>
      <c r="D256" s="196" t="s">
        <v>76</v>
      </c>
      <c r="E256" s="208" t="s">
        <v>2786</v>
      </c>
      <c r="F256" s="208" t="s">
        <v>2787</v>
      </c>
      <c r="G256" s="195"/>
      <c r="H256" s="195"/>
      <c r="I256" s="198"/>
      <c r="J256" s="209">
        <f>BK256</f>
        <v>0</v>
      </c>
      <c r="K256" s="195"/>
      <c r="L256" s="200"/>
      <c r="M256" s="201"/>
      <c r="N256" s="202"/>
      <c r="O256" s="202"/>
      <c r="P256" s="203">
        <f>SUM(P257:P278)</f>
        <v>0</v>
      </c>
      <c r="Q256" s="202"/>
      <c r="R256" s="203">
        <f>SUM(R257:R278)</f>
        <v>1.64</v>
      </c>
      <c r="S256" s="202"/>
      <c r="T256" s="204">
        <f>SUM(T257:T278)</f>
        <v>0.96699999999999986</v>
      </c>
      <c r="AR256" s="205" t="s">
        <v>88</v>
      </c>
      <c r="AT256" s="206" t="s">
        <v>76</v>
      </c>
      <c r="AU256" s="206" t="s">
        <v>85</v>
      </c>
      <c r="AY256" s="205" t="s">
        <v>188</v>
      </c>
      <c r="BK256" s="207">
        <f>SUM(BK257:BK278)</f>
        <v>0</v>
      </c>
    </row>
    <row r="257" spans="1:65" s="2" customFormat="1" ht="16.5" customHeight="1">
      <c r="A257" s="35"/>
      <c r="B257" s="36"/>
      <c r="C257" s="210" t="s">
        <v>390</v>
      </c>
      <c r="D257" s="210" t="s">
        <v>190</v>
      </c>
      <c r="E257" s="211" t="s">
        <v>2788</v>
      </c>
      <c r="F257" s="212" t="s">
        <v>2789</v>
      </c>
      <c r="G257" s="213" t="s">
        <v>207</v>
      </c>
      <c r="H257" s="214">
        <v>22</v>
      </c>
      <c r="I257" s="215"/>
      <c r="J257" s="216">
        <f>ROUND(I257*H257,2)</f>
        <v>0</v>
      </c>
      <c r="K257" s="212" t="s">
        <v>194</v>
      </c>
      <c r="L257" s="40"/>
      <c r="M257" s="217" t="s">
        <v>1</v>
      </c>
      <c r="N257" s="218" t="s">
        <v>42</v>
      </c>
      <c r="O257" s="72"/>
      <c r="P257" s="219">
        <f>O257*H257</f>
        <v>0</v>
      </c>
      <c r="Q257" s="219">
        <v>0</v>
      </c>
      <c r="R257" s="219">
        <f>Q257*H257</f>
        <v>0</v>
      </c>
      <c r="S257" s="219">
        <v>3.1E-2</v>
      </c>
      <c r="T257" s="220">
        <f>S257*H257</f>
        <v>0.68199999999999994</v>
      </c>
      <c r="U257" s="35"/>
      <c r="V257" s="35"/>
      <c r="W257" s="35"/>
      <c r="X257" s="35"/>
      <c r="Y257" s="35"/>
      <c r="Z257" s="35"/>
      <c r="AA257" s="35"/>
      <c r="AB257" s="35"/>
      <c r="AC257" s="35"/>
      <c r="AD257" s="35"/>
      <c r="AE257" s="35"/>
      <c r="AR257" s="221" t="s">
        <v>269</v>
      </c>
      <c r="AT257" s="221" t="s">
        <v>190</v>
      </c>
      <c r="AU257" s="221" t="s">
        <v>88</v>
      </c>
      <c r="AY257" s="18" t="s">
        <v>188</v>
      </c>
      <c r="BE257" s="222">
        <f>IF(N257="základní",J257,0)</f>
        <v>0</v>
      </c>
      <c r="BF257" s="222">
        <f>IF(N257="snížená",J257,0)</f>
        <v>0</v>
      </c>
      <c r="BG257" s="222">
        <f>IF(N257="zákl. přenesená",J257,0)</f>
        <v>0</v>
      </c>
      <c r="BH257" s="222">
        <f>IF(N257="sníž. přenesená",J257,0)</f>
        <v>0</v>
      </c>
      <c r="BI257" s="222">
        <f>IF(N257="nulová",J257,0)</f>
        <v>0</v>
      </c>
      <c r="BJ257" s="18" t="s">
        <v>85</v>
      </c>
      <c r="BK257" s="222">
        <f>ROUND(I257*H257,2)</f>
        <v>0</v>
      </c>
      <c r="BL257" s="18" t="s">
        <v>269</v>
      </c>
      <c r="BM257" s="221" t="s">
        <v>2790</v>
      </c>
    </row>
    <row r="258" spans="1:65" s="15" customFormat="1" ht="11.25">
      <c r="B258" s="246"/>
      <c r="C258" s="247"/>
      <c r="D258" s="225" t="s">
        <v>197</v>
      </c>
      <c r="E258" s="248" t="s">
        <v>1</v>
      </c>
      <c r="F258" s="249" t="s">
        <v>2791</v>
      </c>
      <c r="G258" s="247"/>
      <c r="H258" s="248" t="s">
        <v>1</v>
      </c>
      <c r="I258" s="250"/>
      <c r="J258" s="247"/>
      <c r="K258" s="247"/>
      <c r="L258" s="251"/>
      <c r="M258" s="252"/>
      <c r="N258" s="253"/>
      <c r="O258" s="253"/>
      <c r="P258" s="253"/>
      <c r="Q258" s="253"/>
      <c r="R258" s="253"/>
      <c r="S258" s="253"/>
      <c r="T258" s="254"/>
      <c r="AT258" s="255" t="s">
        <v>197</v>
      </c>
      <c r="AU258" s="255" t="s">
        <v>88</v>
      </c>
      <c r="AV258" s="15" t="s">
        <v>85</v>
      </c>
      <c r="AW258" s="15" t="s">
        <v>32</v>
      </c>
      <c r="AX258" s="15" t="s">
        <v>77</v>
      </c>
      <c r="AY258" s="255" t="s">
        <v>188</v>
      </c>
    </row>
    <row r="259" spans="1:65" s="13" customFormat="1" ht="11.25">
      <c r="B259" s="223"/>
      <c r="C259" s="224"/>
      <c r="D259" s="225" t="s">
        <v>197</v>
      </c>
      <c r="E259" s="226" t="s">
        <v>1</v>
      </c>
      <c r="F259" s="227" t="s">
        <v>2792</v>
      </c>
      <c r="G259" s="224"/>
      <c r="H259" s="228">
        <v>22</v>
      </c>
      <c r="I259" s="229"/>
      <c r="J259" s="224"/>
      <c r="K259" s="224"/>
      <c r="L259" s="230"/>
      <c r="M259" s="231"/>
      <c r="N259" s="232"/>
      <c r="O259" s="232"/>
      <c r="P259" s="232"/>
      <c r="Q259" s="232"/>
      <c r="R259" s="232"/>
      <c r="S259" s="232"/>
      <c r="T259" s="233"/>
      <c r="AT259" s="234" t="s">
        <v>197</v>
      </c>
      <c r="AU259" s="234" t="s">
        <v>88</v>
      </c>
      <c r="AV259" s="13" t="s">
        <v>88</v>
      </c>
      <c r="AW259" s="13" t="s">
        <v>32</v>
      </c>
      <c r="AX259" s="13" t="s">
        <v>85</v>
      </c>
      <c r="AY259" s="234" t="s">
        <v>188</v>
      </c>
    </row>
    <row r="260" spans="1:65" s="2" customFormat="1" ht="16.5" customHeight="1">
      <c r="A260" s="35"/>
      <c r="B260" s="36"/>
      <c r="C260" s="210" t="s">
        <v>405</v>
      </c>
      <c r="D260" s="210" t="s">
        <v>190</v>
      </c>
      <c r="E260" s="211" t="s">
        <v>2793</v>
      </c>
      <c r="F260" s="212" t="s">
        <v>2794</v>
      </c>
      <c r="G260" s="213" t="s">
        <v>207</v>
      </c>
      <c r="H260" s="214">
        <v>19</v>
      </c>
      <c r="I260" s="215"/>
      <c r="J260" s="216">
        <f>ROUND(I260*H260,2)</f>
        <v>0</v>
      </c>
      <c r="K260" s="212" t="s">
        <v>194</v>
      </c>
      <c r="L260" s="40"/>
      <c r="M260" s="217" t="s">
        <v>1</v>
      </c>
      <c r="N260" s="218" t="s">
        <v>42</v>
      </c>
      <c r="O260" s="72"/>
      <c r="P260" s="219">
        <f>O260*H260</f>
        <v>0</v>
      </c>
      <c r="Q260" s="219">
        <v>0</v>
      </c>
      <c r="R260" s="219">
        <f>Q260*H260</f>
        <v>0</v>
      </c>
      <c r="S260" s="219">
        <v>1.4999999999999999E-2</v>
      </c>
      <c r="T260" s="220">
        <f>S260*H260</f>
        <v>0.28499999999999998</v>
      </c>
      <c r="U260" s="35"/>
      <c r="V260" s="35"/>
      <c r="W260" s="35"/>
      <c r="X260" s="35"/>
      <c r="Y260" s="35"/>
      <c r="Z260" s="35"/>
      <c r="AA260" s="35"/>
      <c r="AB260" s="35"/>
      <c r="AC260" s="35"/>
      <c r="AD260" s="35"/>
      <c r="AE260" s="35"/>
      <c r="AR260" s="221" t="s">
        <v>269</v>
      </c>
      <c r="AT260" s="221" t="s">
        <v>190</v>
      </c>
      <c r="AU260" s="221" t="s">
        <v>88</v>
      </c>
      <c r="AY260" s="18" t="s">
        <v>188</v>
      </c>
      <c r="BE260" s="222">
        <f>IF(N260="základní",J260,0)</f>
        <v>0</v>
      </c>
      <c r="BF260" s="222">
        <f>IF(N260="snížená",J260,0)</f>
        <v>0</v>
      </c>
      <c r="BG260" s="222">
        <f>IF(N260="zákl. přenesená",J260,0)</f>
        <v>0</v>
      </c>
      <c r="BH260" s="222">
        <f>IF(N260="sníž. přenesená",J260,0)</f>
        <v>0</v>
      </c>
      <c r="BI260" s="222">
        <f>IF(N260="nulová",J260,0)</f>
        <v>0</v>
      </c>
      <c r="BJ260" s="18" t="s">
        <v>85</v>
      </c>
      <c r="BK260" s="222">
        <f>ROUND(I260*H260,2)</f>
        <v>0</v>
      </c>
      <c r="BL260" s="18" t="s">
        <v>269</v>
      </c>
      <c r="BM260" s="221" t="s">
        <v>2795</v>
      </c>
    </row>
    <row r="261" spans="1:65" s="13" customFormat="1" ht="11.25">
      <c r="B261" s="223"/>
      <c r="C261" s="224"/>
      <c r="D261" s="225" t="s">
        <v>197</v>
      </c>
      <c r="E261" s="226" t="s">
        <v>1</v>
      </c>
      <c r="F261" s="227" t="s">
        <v>2796</v>
      </c>
      <c r="G261" s="224"/>
      <c r="H261" s="228">
        <v>19</v>
      </c>
      <c r="I261" s="229"/>
      <c r="J261" s="224"/>
      <c r="K261" s="224"/>
      <c r="L261" s="230"/>
      <c r="M261" s="231"/>
      <c r="N261" s="232"/>
      <c r="O261" s="232"/>
      <c r="P261" s="232"/>
      <c r="Q261" s="232"/>
      <c r="R261" s="232"/>
      <c r="S261" s="232"/>
      <c r="T261" s="233"/>
      <c r="AT261" s="234" t="s">
        <v>197</v>
      </c>
      <c r="AU261" s="234" t="s">
        <v>88</v>
      </c>
      <c r="AV261" s="13" t="s">
        <v>88</v>
      </c>
      <c r="AW261" s="13" t="s">
        <v>32</v>
      </c>
      <c r="AX261" s="13" t="s">
        <v>85</v>
      </c>
      <c r="AY261" s="234" t="s">
        <v>188</v>
      </c>
    </row>
    <row r="262" spans="1:65" s="2" customFormat="1" ht="36" customHeight="1">
      <c r="A262" s="35"/>
      <c r="B262" s="36"/>
      <c r="C262" s="210" t="s">
        <v>411</v>
      </c>
      <c r="D262" s="210" t="s">
        <v>190</v>
      </c>
      <c r="E262" s="211" t="s">
        <v>2797</v>
      </c>
      <c r="F262" s="212" t="s">
        <v>2798</v>
      </c>
      <c r="G262" s="213" t="s">
        <v>193</v>
      </c>
      <c r="H262" s="214">
        <v>13.5</v>
      </c>
      <c r="I262" s="215"/>
      <c r="J262" s="216">
        <f>ROUND(I262*H262,2)</f>
        <v>0</v>
      </c>
      <c r="K262" s="212" t="s">
        <v>194</v>
      </c>
      <c r="L262" s="40"/>
      <c r="M262" s="217" t="s">
        <v>1</v>
      </c>
      <c r="N262" s="218" t="s">
        <v>42</v>
      </c>
      <c r="O262" s="72"/>
      <c r="P262" s="219">
        <f>O262*H262</f>
        <v>0</v>
      </c>
      <c r="Q262" s="219">
        <v>3.5000000000000003E-2</v>
      </c>
      <c r="R262" s="219">
        <f>Q262*H262</f>
        <v>0.47250000000000003</v>
      </c>
      <c r="S262" s="219">
        <v>0</v>
      </c>
      <c r="T262" s="220">
        <f>S262*H262</f>
        <v>0</v>
      </c>
      <c r="U262" s="35"/>
      <c r="V262" s="35"/>
      <c r="W262" s="35"/>
      <c r="X262" s="35"/>
      <c r="Y262" s="35"/>
      <c r="Z262" s="35"/>
      <c r="AA262" s="35"/>
      <c r="AB262" s="35"/>
      <c r="AC262" s="35"/>
      <c r="AD262" s="35"/>
      <c r="AE262" s="35"/>
      <c r="AR262" s="221" t="s">
        <v>269</v>
      </c>
      <c r="AT262" s="221" t="s">
        <v>190</v>
      </c>
      <c r="AU262" s="221" t="s">
        <v>88</v>
      </c>
      <c r="AY262" s="18" t="s">
        <v>188</v>
      </c>
      <c r="BE262" s="222">
        <f>IF(N262="základní",J262,0)</f>
        <v>0</v>
      </c>
      <c r="BF262" s="222">
        <f>IF(N262="snížená",J262,0)</f>
        <v>0</v>
      </c>
      <c r="BG262" s="222">
        <f>IF(N262="zákl. přenesená",J262,0)</f>
        <v>0</v>
      </c>
      <c r="BH262" s="222">
        <f>IF(N262="sníž. přenesená",J262,0)</f>
        <v>0</v>
      </c>
      <c r="BI262" s="222">
        <f>IF(N262="nulová",J262,0)</f>
        <v>0</v>
      </c>
      <c r="BJ262" s="18" t="s">
        <v>85</v>
      </c>
      <c r="BK262" s="222">
        <f>ROUND(I262*H262,2)</f>
        <v>0</v>
      </c>
      <c r="BL262" s="18" t="s">
        <v>269</v>
      </c>
      <c r="BM262" s="221" t="s">
        <v>2799</v>
      </c>
    </row>
    <row r="263" spans="1:65" s="15" customFormat="1" ht="11.25">
      <c r="B263" s="246"/>
      <c r="C263" s="247"/>
      <c r="D263" s="225" t="s">
        <v>197</v>
      </c>
      <c r="E263" s="248" t="s">
        <v>1</v>
      </c>
      <c r="F263" s="249" t="s">
        <v>2800</v>
      </c>
      <c r="G263" s="247"/>
      <c r="H263" s="248" t="s">
        <v>1</v>
      </c>
      <c r="I263" s="250"/>
      <c r="J263" s="247"/>
      <c r="K263" s="247"/>
      <c r="L263" s="251"/>
      <c r="M263" s="252"/>
      <c r="N263" s="253"/>
      <c r="O263" s="253"/>
      <c r="P263" s="253"/>
      <c r="Q263" s="253"/>
      <c r="R263" s="253"/>
      <c r="S263" s="253"/>
      <c r="T263" s="254"/>
      <c r="AT263" s="255" t="s">
        <v>197</v>
      </c>
      <c r="AU263" s="255" t="s">
        <v>88</v>
      </c>
      <c r="AV263" s="15" t="s">
        <v>85</v>
      </c>
      <c r="AW263" s="15" t="s">
        <v>32</v>
      </c>
      <c r="AX263" s="15" t="s">
        <v>77</v>
      </c>
      <c r="AY263" s="255" t="s">
        <v>188</v>
      </c>
    </row>
    <row r="264" spans="1:65" s="13" customFormat="1" ht="11.25">
      <c r="B264" s="223"/>
      <c r="C264" s="224"/>
      <c r="D264" s="225" t="s">
        <v>197</v>
      </c>
      <c r="E264" s="226" t="s">
        <v>1</v>
      </c>
      <c r="F264" s="227" t="s">
        <v>2801</v>
      </c>
      <c r="G264" s="224"/>
      <c r="H264" s="228">
        <v>13.5</v>
      </c>
      <c r="I264" s="229"/>
      <c r="J264" s="224"/>
      <c r="K264" s="224"/>
      <c r="L264" s="230"/>
      <c r="M264" s="231"/>
      <c r="N264" s="232"/>
      <c r="O264" s="232"/>
      <c r="P264" s="232"/>
      <c r="Q264" s="232"/>
      <c r="R264" s="232"/>
      <c r="S264" s="232"/>
      <c r="T264" s="233"/>
      <c r="AT264" s="234" t="s">
        <v>197</v>
      </c>
      <c r="AU264" s="234" t="s">
        <v>88</v>
      </c>
      <c r="AV264" s="13" t="s">
        <v>88</v>
      </c>
      <c r="AW264" s="13" t="s">
        <v>32</v>
      </c>
      <c r="AX264" s="13" t="s">
        <v>85</v>
      </c>
      <c r="AY264" s="234" t="s">
        <v>188</v>
      </c>
    </row>
    <row r="265" spans="1:65" s="2" customFormat="1" ht="36" customHeight="1">
      <c r="A265" s="35"/>
      <c r="B265" s="36"/>
      <c r="C265" s="210" t="s">
        <v>416</v>
      </c>
      <c r="D265" s="210" t="s">
        <v>190</v>
      </c>
      <c r="E265" s="211" t="s">
        <v>2802</v>
      </c>
      <c r="F265" s="212" t="s">
        <v>2803</v>
      </c>
      <c r="G265" s="213" t="s">
        <v>193</v>
      </c>
      <c r="H265" s="214">
        <v>7.5</v>
      </c>
      <c r="I265" s="215"/>
      <c r="J265" s="216">
        <f>ROUND(I265*H265,2)</f>
        <v>0</v>
      </c>
      <c r="K265" s="212" t="s">
        <v>194</v>
      </c>
      <c r="L265" s="40"/>
      <c r="M265" s="217" t="s">
        <v>1</v>
      </c>
      <c r="N265" s="218" t="s">
        <v>42</v>
      </c>
      <c r="O265" s="72"/>
      <c r="P265" s="219">
        <f>O265*H265</f>
        <v>0</v>
      </c>
      <c r="Q265" s="219">
        <v>3.5999999999999997E-2</v>
      </c>
      <c r="R265" s="219">
        <f>Q265*H265</f>
        <v>0.26999999999999996</v>
      </c>
      <c r="S265" s="219">
        <v>0</v>
      </c>
      <c r="T265" s="220">
        <f>S265*H265</f>
        <v>0</v>
      </c>
      <c r="U265" s="35"/>
      <c r="V265" s="35"/>
      <c r="W265" s="35"/>
      <c r="X265" s="35"/>
      <c r="Y265" s="35"/>
      <c r="Z265" s="35"/>
      <c r="AA265" s="35"/>
      <c r="AB265" s="35"/>
      <c r="AC265" s="35"/>
      <c r="AD265" s="35"/>
      <c r="AE265" s="35"/>
      <c r="AR265" s="221" t="s">
        <v>269</v>
      </c>
      <c r="AT265" s="221" t="s">
        <v>190</v>
      </c>
      <c r="AU265" s="221" t="s">
        <v>88</v>
      </c>
      <c r="AY265" s="18" t="s">
        <v>188</v>
      </c>
      <c r="BE265" s="222">
        <f>IF(N265="základní",J265,0)</f>
        <v>0</v>
      </c>
      <c r="BF265" s="222">
        <f>IF(N265="snížená",J265,0)</f>
        <v>0</v>
      </c>
      <c r="BG265" s="222">
        <f>IF(N265="zákl. přenesená",J265,0)</f>
        <v>0</v>
      </c>
      <c r="BH265" s="222">
        <f>IF(N265="sníž. přenesená",J265,0)</f>
        <v>0</v>
      </c>
      <c r="BI265" s="222">
        <f>IF(N265="nulová",J265,0)</f>
        <v>0</v>
      </c>
      <c r="BJ265" s="18" t="s">
        <v>85</v>
      </c>
      <c r="BK265" s="222">
        <f>ROUND(I265*H265,2)</f>
        <v>0</v>
      </c>
      <c r="BL265" s="18" t="s">
        <v>269</v>
      </c>
      <c r="BM265" s="221" t="s">
        <v>2804</v>
      </c>
    </row>
    <row r="266" spans="1:65" s="15" customFormat="1" ht="11.25">
      <c r="B266" s="246"/>
      <c r="C266" s="247"/>
      <c r="D266" s="225" t="s">
        <v>197</v>
      </c>
      <c r="E266" s="248" t="s">
        <v>1</v>
      </c>
      <c r="F266" s="249" t="s">
        <v>2805</v>
      </c>
      <c r="G266" s="247"/>
      <c r="H266" s="248" t="s">
        <v>1</v>
      </c>
      <c r="I266" s="250"/>
      <c r="J266" s="247"/>
      <c r="K266" s="247"/>
      <c r="L266" s="251"/>
      <c r="M266" s="252"/>
      <c r="N266" s="253"/>
      <c r="O266" s="253"/>
      <c r="P266" s="253"/>
      <c r="Q266" s="253"/>
      <c r="R266" s="253"/>
      <c r="S266" s="253"/>
      <c r="T266" s="254"/>
      <c r="AT266" s="255" t="s">
        <v>197</v>
      </c>
      <c r="AU266" s="255" t="s">
        <v>88</v>
      </c>
      <c r="AV266" s="15" t="s">
        <v>85</v>
      </c>
      <c r="AW266" s="15" t="s">
        <v>32</v>
      </c>
      <c r="AX266" s="15" t="s">
        <v>77</v>
      </c>
      <c r="AY266" s="255" t="s">
        <v>188</v>
      </c>
    </row>
    <row r="267" spans="1:65" s="15" customFormat="1" ht="11.25">
      <c r="B267" s="246"/>
      <c r="C267" s="247"/>
      <c r="D267" s="225" t="s">
        <v>197</v>
      </c>
      <c r="E267" s="248" t="s">
        <v>1</v>
      </c>
      <c r="F267" s="249" t="s">
        <v>2806</v>
      </c>
      <c r="G267" s="247"/>
      <c r="H267" s="248" t="s">
        <v>1</v>
      </c>
      <c r="I267" s="250"/>
      <c r="J267" s="247"/>
      <c r="K267" s="247"/>
      <c r="L267" s="251"/>
      <c r="M267" s="252"/>
      <c r="N267" s="253"/>
      <c r="O267" s="253"/>
      <c r="P267" s="253"/>
      <c r="Q267" s="253"/>
      <c r="R267" s="253"/>
      <c r="S267" s="253"/>
      <c r="T267" s="254"/>
      <c r="AT267" s="255" t="s">
        <v>197</v>
      </c>
      <c r="AU267" s="255" t="s">
        <v>88</v>
      </c>
      <c r="AV267" s="15" t="s">
        <v>85</v>
      </c>
      <c r="AW267" s="15" t="s">
        <v>32</v>
      </c>
      <c r="AX267" s="15" t="s">
        <v>77</v>
      </c>
      <c r="AY267" s="255" t="s">
        <v>188</v>
      </c>
    </row>
    <row r="268" spans="1:65" s="13" customFormat="1" ht="11.25">
      <c r="B268" s="223"/>
      <c r="C268" s="224"/>
      <c r="D268" s="225" t="s">
        <v>197</v>
      </c>
      <c r="E268" s="226" t="s">
        <v>1</v>
      </c>
      <c r="F268" s="227" t="s">
        <v>2807</v>
      </c>
      <c r="G268" s="224"/>
      <c r="H268" s="228">
        <v>7.5</v>
      </c>
      <c r="I268" s="229"/>
      <c r="J268" s="224"/>
      <c r="K268" s="224"/>
      <c r="L268" s="230"/>
      <c r="M268" s="231"/>
      <c r="N268" s="232"/>
      <c r="O268" s="232"/>
      <c r="P268" s="232"/>
      <c r="Q268" s="232"/>
      <c r="R268" s="232"/>
      <c r="S268" s="232"/>
      <c r="T268" s="233"/>
      <c r="AT268" s="234" t="s">
        <v>197</v>
      </c>
      <c r="AU268" s="234" t="s">
        <v>88</v>
      </c>
      <c r="AV268" s="13" t="s">
        <v>88</v>
      </c>
      <c r="AW268" s="13" t="s">
        <v>32</v>
      </c>
      <c r="AX268" s="13" t="s">
        <v>85</v>
      </c>
      <c r="AY268" s="234" t="s">
        <v>188</v>
      </c>
    </row>
    <row r="269" spans="1:65" s="2" customFormat="1" ht="36" customHeight="1">
      <c r="A269" s="35"/>
      <c r="B269" s="36"/>
      <c r="C269" s="210" t="s">
        <v>420</v>
      </c>
      <c r="D269" s="210" t="s">
        <v>190</v>
      </c>
      <c r="E269" s="211" t="s">
        <v>2808</v>
      </c>
      <c r="F269" s="212" t="s">
        <v>2809</v>
      </c>
      <c r="G269" s="213" t="s">
        <v>193</v>
      </c>
      <c r="H269" s="214">
        <v>20.5</v>
      </c>
      <c r="I269" s="215"/>
      <c r="J269" s="216">
        <f>ROUND(I269*H269,2)</f>
        <v>0</v>
      </c>
      <c r="K269" s="212" t="s">
        <v>194</v>
      </c>
      <c r="L269" s="40"/>
      <c r="M269" s="217" t="s">
        <v>1</v>
      </c>
      <c r="N269" s="218" t="s">
        <v>42</v>
      </c>
      <c r="O269" s="72"/>
      <c r="P269" s="219">
        <f>O269*H269</f>
        <v>0</v>
      </c>
      <c r="Q269" s="219">
        <v>3.5000000000000003E-2</v>
      </c>
      <c r="R269" s="219">
        <f>Q269*H269</f>
        <v>0.71750000000000003</v>
      </c>
      <c r="S269" s="219">
        <v>0</v>
      </c>
      <c r="T269" s="220">
        <f>S269*H269</f>
        <v>0</v>
      </c>
      <c r="U269" s="35"/>
      <c r="V269" s="35"/>
      <c r="W269" s="35"/>
      <c r="X269" s="35"/>
      <c r="Y269" s="35"/>
      <c r="Z269" s="35"/>
      <c r="AA269" s="35"/>
      <c r="AB269" s="35"/>
      <c r="AC269" s="35"/>
      <c r="AD269" s="35"/>
      <c r="AE269" s="35"/>
      <c r="AR269" s="221" t="s">
        <v>269</v>
      </c>
      <c r="AT269" s="221" t="s">
        <v>190</v>
      </c>
      <c r="AU269" s="221" t="s">
        <v>88</v>
      </c>
      <c r="AY269" s="18" t="s">
        <v>188</v>
      </c>
      <c r="BE269" s="222">
        <f>IF(N269="základní",J269,0)</f>
        <v>0</v>
      </c>
      <c r="BF269" s="222">
        <f>IF(N269="snížená",J269,0)</f>
        <v>0</v>
      </c>
      <c r="BG269" s="222">
        <f>IF(N269="zákl. přenesená",J269,0)</f>
        <v>0</v>
      </c>
      <c r="BH269" s="222">
        <f>IF(N269="sníž. přenesená",J269,0)</f>
        <v>0</v>
      </c>
      <c r="BI269" s="222">
        <f>IF(N269="nulová",J269,0)</f>
        <v>0</v>
      </c>
      <c r="BJ269" s="18" t="s">
        <v>85</v>
      </c>
      <c r="BK269" s="222">
        <f>ROUND(I269*H269,2)</f>
        <v>0</v>
      </c>
      <c r="BL269" s="18" t="s">
        <v>269</v>
      </c>
      <c r="BM269" s="221" t="s">
        <v>2810</v>
      </c>
    </row>
    <row r="270" spans="1:65" s="15" customFormat="1" ht="11.25">
      <c r="B270" s="246"/>
      <c r="C270" s="247"/>
      <c r="D270" s="225" t="s">
        <v>197</v>
      </c>
      <c r="E270" s="248" t="s">
        <v>1</v>
      </c>
      <c r="F270" s="249" t="s">
        <v>2811</v>
      </c>
      <c r="G270" s="247"/>
      <c r="H270" s="248" t="s">
        <v>1</v>
      </c>
      <c r="I270" s="250"/>
      <c r="J270" s="247"/>
      <c r="K270" s="247"/>
      <c r="L270" s="251"/>
      <c r="M270" s="252"/>
      <c r="N270" s="253"/>
      <c r="O270" s="253"/>
      <c r="P270" s="253"/>
      <c r="Q270" s="253"/>
      <c r="R270" s="253"/>
      <c r="S270" s="253"/>
      <c r="T270" s="254"/>
      <c r="AT270" s="255" t="s">
        <v>197</v>
      </c>
      <c r="AU270" s="255" t="s">
        <v>88</v>
      </c>
      <c r="AV270" s="15" t="s">
        <v>85</v>
      </c>
      <c r="AW270" s="15" t="s">
        <v>32</v>
      </c>
      <c r="AX270" s="15" t="s">
        <v>77</v>
      </c>
      <c r="AY270" s="255" t="s">
        <v>188</v>
      </c>
    </row>
    <row r="271" spans="1:65" s="13" customFormat="1" ht="11.25">
      <c r="B271" s="223"/>
      <c r="C271" s="224"/>
      <c r="D271" s="225" t="s">
        <v>197</v>
      </c>
      <c r="E271" s="226" t="s">
        <v>1</v>
      </c>
      <c r="F271" s="227" t="s">
        <v>2812</v>
      </c>
      <c r="G271" s="224"/>
      <c r="H271" s="228">
        <v>4</v>
      </c>
      <c r="I271" s="229"/>
      <c r="J271" s="224"/>
      <c r="K271" s="224"/>
      <c r="L271" s="230"/>
      <c r="M271" s="231"/>
      <c r="N271" s="232"/>
      <c r="O271" s="232"/>
      <c r="P271" s="232"/>
      <c r="Q271" s="232"/>
      <c r="R271" s="232"/>
      <c r="S271" s="232"/>
      <c r="T271" s="233"/>
      <c r="AT271" s="234" t="s">
        <v>197</v>
      </c>
      <c r="AU271" s="234" t="s">
        <v>88</v>
      </c>
      <c r="AV271" s="13" t="s">
        <v>88</v>
      </c>
      <c r="AW271" s="13" t="s">
        <v>32</v>
      </c>
      <c r="AX271" s="13" t="s">
        <v>77</v>
      </c>
      <c r="AY271" s="234" t="s">
        <v>188</v>
      </c>
    </row>
    <row r="272" spans="1:65" s="13" customFormat="1" ht="11.25">
      <c r="B272" s="223"/>
      <c r="C272" s="224"/>
      <c r="D272" s="225" t="s">
        <v>197</v>
      </c>
      <c r="E272" s="226" t="s">
        <v>1</v>
      </c>
      <c r="F272" s="227" t="s">
        <v>2813</v>
      </c>
      <c r="G272" s="224"/>
      <c r="H272" s="228">
        <v>16.5</v>
      </c>
      <c r="I272" s="229"/>
      <c r="J272" s="224"/>
      <c r="K272" s="224"/>
      <c r="L272" s="230"/>
      <c r="M272" s="231"/>
      <c r="N272" s="232"/>
      <c r="O272" s="232"/>
      <c r="P272" s="232"/>
      <c r="Q272" s="232"/>
      <c r="R272" s="232"/>
      <c r="S272" s="232"/>
      <c r="T272" s="233"/>
      <c r="AT272" s="234" t="s">
        <v>197</v>
      </c>
      <c r="AU272" s="234" t="s">
        <v>88</v>
      </c>
      <c r="AV272" s="13" t="s">
        <v>88</v>
      </c>
      <c r="AW272" s="13" t="s">
        <v>32</v>
      </c>
      <c r="AX272" s="13" t="s">
        <v>77</v>
      </c>
      <c r="AY272" s="234" t="s">
        <v>188</v>
      </c>
    </row>
    <row r="273" spans="1:65" s="14" customFormat="1" ht="11.25">
      <c r="B273" s="235"/>
      <c r="C273" s="236"/>
      <c r="D273" s="225" t="s">
        <v>197</v>
      </c>
      <c r="E273" s="237" t="s">
        <v>1</v>
      </c>
      <c r="F273" s="238" t="s">
        <v>199</v>
      </c>
      <c r="G273" s="236"/>
      <c r="H273" s="239">
        <v>20.5</v>
      </c>
      <c r="I273" s="240"/>
      <c r="J273" s="236"/>
      <c r="K273" s="236"/>
      <c r="L273" s="241"/>
      <c r="M273" s="242"/>
      <c r="N273" s="243"/>
      <c r="O273" s="243"/>
      <c r="P273" s="243"/>
      <c r="Q273" s="243"/>
      <c r="R273" s="243"/>
      <c r="S273" s="243"/>
      <c r="T273" s="244"/>
      <c r="AT273" s="245" t="s">
        <v>197</v>
      </c>
      <c r="AU273" s="245" t="s">
        <v>88</v>
      </c>
      <c r="AV273" s="14" t="s">
        <v>195</v>
      </c>
      <c r="AW273" s="14" t="s">
        <v>32</v>
      </c>
      <c r="AX273" s="14" t="s">
        <v>85</v>
      </c>
      <c r="AY273" s="245" t="s">
        <v>188</v>
      </c>
    </row>
    <row r="274" spans="1:65" s="2" customFormat="1" ht="36" customHeight="1">
      <c r="A274" s="35"/>
      <c r="B274" s="36"/>
      <c r="C274" s="210" t="s">
        <v>428</v>
      </c>
      <c r="D274" s="210" t="s">
        <v>190</v>
      </c>
      <c r="E274" s="211" t="s">
        <v>2814</v>
      </c>
      <c r="F274" s="212" t="s">
        <v>2815</v>
      </c>
      <c r="G274" s="213" t="s">
        <v>193</v>
      </c>
      <c r="H274" s="214">
        <v>5</v>
      </c>
      <c r="I274" s="215"/>
      <c r="J274" s="216">
        <f>ROUND(I274*H274,2)</f>
        <v>0</v>
      </c>
      <c r="K274" s="212" t="s">
        <v>194</v>
      </c>
      <c r="L274" s="40"/>
      <c r="M274" s="217" t="s">
        <v>1</v>
      </c>
      <c r="N274" s="218" t="s">
        <v>42</v>
      </c>
      <c r="O274" s="72"/>
      <c r="P274" s="219">
        <f>O274*H274</f>
        <v>0</v>
      </c>
      <c r="Q274" s="219">
        <v>3.5999999999999997E-2</v>
      </c>
      <c r="R274" s="219">
        <f>Q274*H274</f>
        <v>0.18</v>
      </c>
      <c r="S274" s="219">
        <v>0</v>
      </c>
      <c r="T274" s="220">
        <f>S274*H274</f>
        <v>0</v>
      </c>
      <c r="U274" s="35"/>
      <c r="V274" s="35"/>
      <c r="W274" s="35"/>
      <c r="X274" s="35"/>
      <c r="Y274" s="35"/>
      <c r="Z274" s="35"/>
      <c r="AA274" s="35"/>
      <c r="AB274" s="35"/>
      <c r="AC274" s="35"/>
      <c r="AD274" s="35"/>
      <c r="AE274" s="35"/>
      <c r="AR274" s="221" t="s">
        <v>269</v>
      </c>
      <c r="AT274" s="221" t="s">
        <v>190</v>
      </c>
      <c r="AU274" s="221" t="s">
        <v>88</v>
      </c>
      <c r="AY274" s="18" t="s">
        <v>188</v>
      </c>
      <c r="BE274" s="222">
        <f>IF(N274="základní",J274,0)</f>
        <v>0</v>
      </c>
      <c r="BF274" s="222">
        <f>IF(N274="snížená",J274,0)</f>
        <v>0</v>
      </c>
      <c r="BG274" s="222">
        <f>IF(N274="zákl. přenesená",J274,0)</f>
        <v>0</v>
      </c>
      <c r="BH274" s="222">
        <f>IF(N274="sníž. přenesená",J274,0)</f>
        <v>0</v>
      </c>
      <c r="BI274" s="222">
        <f>IF(N274="nulová",J274,0)</f>
        <v>0</v>
      </c>
      <c r="BJ274" s="18" t="s">
        <v>85</v>
      </c>
      <c r="BK274" s="222">
        <f>ROUND(I274*H274,2)</f>
        <v>0</v>
      </c>
      <c r="BL274" s="18" t="s">
        <v>269</v>
      </c>
      <c r="BM274" s="221" t="s">
        <v>2816</v>
      </c>
    </row>
    <row r="275" spans="1:65" s="15" customFormat="1" ht="11.25">
      <c r="B275" s="246"/>
      <c r="C275" s="247"/>
      <c r="D275" s="225" t="s">
        <v>197</v>
      </c>
      <c r="E275" s="248" t="s">
        <v>1</v>
      </c>
      <c r="F275" s="249" t="s">
        <v>2817</v>
      </c>
      <c r="G275" s="247"/>
      <c r="H275" s="248" t="s">
        <v>1</v>
      </c>
      <c r="I275" s="250"/>
      <c r="J275" s="247"/>
      <c r="K275" s="247"/>
      <c r="L275" s="251"/>
      <c r="M275" s="252"/>
      <c r="N275" s="253"/>
      <c r="O275" s="253"/>
      <c r="P275" s="253"/>
      <c r="Q275" s="253"/>
      <c r="R275" s="253"/>
      <c r="S275" s="253"/>
      <c r="T275" s="254"/>
      <c r="AT275" s="255" t="s">
        <v>197</v>
      </c>
      <c r="AU275" s="255" t="s">
        <v>88</v>
      </c>
      <c r="AV275" s="15" t="s">
        <v>85</v>
      </c>
      <c r="AW275" s="15" t="s">
        <v>32</v>
      </c>
      <c r="AX275" s="15" t="s">
        <v>77</v>
      </c>
      <c r="AY275" s="255" t="s">
        <v>188</v>
      </c>
    </row>
    <row r="276" spans="1:65" s="15" customFormat="1" ht="11.25">
      <c r="B276" s="246"/>
      <c r="C276" s="247"/>
      <c r="D276" s="225" t="s">
        <v>197</v>
      </c>
      <c r="E276" s="248" t="s">
        <v>1</v>
      </c>
      <c r="F276" s="249" t="s">
        <v>2806</v>
      </c>
      <c r="G276" s="247"/>
      <c r="H276" s="248" t="s">
        <v>1</v>
      </c>
      <c r="I276" s="250"/>
      <c r="J276" s="247"/>
      <c r="K276" s="247"/>
      <c r="L276" s="251"/>
      <c r="M276" s="252"/>
      <c r="N276" s="253"/>
      <c r="O276" s="253"/>
      <c r="P276" s="253"/>
      <c r="Q276" s="253"/>
      <c r="R276" s="253"/>
      <c r="S276" s="253"/>
      <c r="T276" s="254"/>
      <c r="AT276" s="255" t="s">
        <v>197</v>
      </c>
      <c r="AU276" s="255" t="s">
        <v>88</v>
      </c>
      <c r="AV276" s="15" t="s">
        <v>85</v>
      </c>
      <c r="AW276" s="15" t="s">
        <v>32</v>
      </c>
      <c r="AX276" s="15" t="s">
        <v>77</v>
      </c>
      <c r="AY276" s="255" t="s">
        <v>188</v>
      </c>
    </row>
    <row r="277" spans="1:65" s="13" customFormat="1" ht="11.25">
      <c r="B277" s="223"/>
      <c r="C277" s="224"/>
      <c r="D277" s="225" t="s">
        <v>197</v>
      </c>
      <c r="E277" s="226" t="s">
        <v>1</v>
      </c>
      <c r="F277" s="227" t="s">
        <v>2818</v>
      </c>
      <c r="G277" s="224"/>
      <c r="H277" s="228">
        <v>5</v>
      </c>
      <c r="I277" s="229"/>
      <c r="J277" s="224"/>
      <c r="K277" s="224"/>
      <c r="L277" s="230"/>
      <c r="M277" s="231"/>
      <c r="N277" s="232"/>
      <c r="O277" s="232"/>
      <c r="P277" s="232"/>
      <c r="Q277" s="232"/>
      <c r="R277" s="232"/>
      <c r="S277" s="232"/>
      <c r="T277" s="233"/>
      <c r="AT277" s="234" t="s">
        <v>197</v>
      </c>
      <c r="AU277" s="234" t="s">
        <v>88</v>
      </c>
      <c r="AV277" s="13" t="s">
        <v>88</v>
      </c>
      <c r="AW277" s="13" t="s">
        <v>32</v>
      </c>
      <c r="AX277" s="13" t="s">
        <v>85</v>
      </c>
      <c r="AY277" s="234" t="s">
        <v>188</v>
      </c>
    </row>
    <row r="278" spans="1:65" s="2" customFormat="1" ht="16.5" customHeight="1">
      <c r="A278" s="35"/>
      <c r="B278" s="36"/>
      <c r="C278" s="210" t="s">
        <v>433</v>
      </c>
      <c r="D278" s="210" t="s">
        <v>190</v>
      </c>
      <c r="E278" s="211" t="s">
        <v>2819</v>
      </c>
      <c r="F278" s="212" t="s">
        <v>2820</v>
      </c>
      <c r="G278" s="213" t="s">
        <v>246</v>
      </c>
      <c r="H278" s="214">
        <v>1.64</v>
      </c>
      <c r="I278" s="215"/>
      <c r="J278" s="216">
        <f>ROUND(I278*H278,2)</f>
        <v>0</v>
      </c>
      <c r="K278" s="212" t="s">
        <v>202</v>
      </c>
      <c r="L278" s="40"/>
      <c r="M278" s="217" t="s">
        <v>1</v>
      </c>
      <c r="N278" s="218" t="s">
        <v>42</v>
      </c>
      <c r="O278" s="72"/>
      <c r="P278" s="219">
        <f>O278*H278</f>
        <v>0</v>
      </c>
      <c r="Q278" s="219">
        <v>0</v>
      </c>
      <c r="R278" s="219">
        <f>Q278*H278</f>
        <v>0</v>
      </c>
      <c r="S278" s="219">
        <v>0</v>
      </c>
      <c r="T278" s="220">
        <f>S278*H278</f>
        <v>0</v>
      </c>
      <c r="U278" s="35"/>
      <c r="V278" s="35"/>
      <c r="W278" s="35"/>
      <c r="X278" s="35"/>
      <c r="Y278" s="35"/>
      <c r="Z278" s="35"/>
      <c r="AA278" s="35"/>
      <c r="AB278" s="35"/>
      <c r="AC278" s="35"/>
      <c r="AD278" s="35"/>
      <c r="AE278" s="35"/>
      <c r="AR278" s="221" t="s">
        <v>269</v>
      </c>
      <c r="AT278" s="221" t="s">
        <v>190</v>
      </c>
      <c r="AU278" s="221" t="s">
        <v>88</v>
      </c>
      <c r="AY278" s="18" t="s">
        <v>188</v>
      </c>
      <c r="BE278" s="222">
        <f>IF(N278="základní",J278,0)</f>
        <v>0</v>
      </c>
      <c r="BF278" s="222">
        <f>IF(N278="snížená",J278,0)</f>
        <v>0</v>
      </c>
      <c r="BG278" s="222">
        <f>IF(N278="zákl. přenesená",J278,0)</f>
        <v>0</v>
      </c>
      <c r="BH278" s="222">
        <f>IF(N278="sníž. přenesená",J278,0)</f>
        <v>0</v>
      </c>
      <c r="BI278" s="222">
        <f>IF(N278="nulová",J278,0)</f>
        <v>0</v>
      </c>
      <c r="BJ278" s="18" t="s">
        <v>85</v>
      </c>
      <c r="BK278" s="222">
        <f>ROUND(I278*H278,2)</f>
        <v>0</v>
      </c>
      <c r="BL278" s="18" t="s">
        <v>269</v>
      </c>
      <c r="BM278" s="221" t="s">
        <v>2821</v>
      </c>
    </row>
    <row r="279" spans="1:65" s="12" customFormat="1" ht="22.9" customHeight="1">
      <c r="B279" s="194"/>
      <c r="C279" s="195"/>
      <c r="D279" s="196" t="s">
        <v>76</v>
      </c>
      <c r="E279" s="208" t="s">
        <v>2367</v>
      </c>
      <c r="F279" s="208" t="s">
        <v>2368</v>
      </c>
      <c r="G279" s="195"/>
      <c r="H279" s="195"/>
      <c r="I279" s="198"/>
      <c r="J279" s="209">
        <f>BK279</f>
        <v>0</v>
      </c>
      <c r="K279" s="195"/>
      <c r="L279" s="200"/>
      <c r="M279" s="201"/>
      <c r="N279" s="202"/>
      <c r="O279" s="202"/>
      <c r="P279" s="203">
        <f>SUM(P280:P299)</f>
        <v>0</v>
      </c>
      <c r="Q279" s="202"/>
      <c r="R279" s="203">
        <f>SUM(R280:R299)</f>
        <v>0.12184020000000001</v>
      </c>
      <c r="S279" s="202"/>
      <c r="T279" s="204">
        <f>SUM(T280:T299)</f>
        <v>0.24591400000000002</v>
      </c>
      <c r="AR279" s="205" t="s">
        <v>88</v>
      </c>
      <c r="AT279" s="206" t="s">
        <v>76</v>
      </c>
      <c r="AU279" s="206" t="s">
        <v>85</v>
      </c>
      <c r="AY279" s="205" t="s">
        <v>188</v>
      </c>
      <c r="BK279" s="207">
        <f>SUM(BK280:BK299)</f>
        <v>0</v>
      </c>
    </row>
    <row r="280" spans="1:65" s="2" customFormat="1" ht="16.5" customHeight="1">
      <c r="A280" s="35"/>
      <c r="B280" s="36"/>
      <c r="C280" s="210" t="s">
        <v>436</v>
      </c>
      <c r="D280" s="210" t="s">
        <v>190</v>
      </c>
      <c r="E280" s="211" t="s">
        <v>2822</v>
      </c>
      <c r="F280" s="212" t="s">
        <v>2823</v>
      </c>
      <c r="G280" s="213" t="s">
        <v>207</v>
      </c>
      <c r="H280" s="214">
        <v>2.6</v>
      </c>
      <c r="I280" s="215"/>
      <c r="J280" s="216">
        <f>ROUND(I280*H280,2)</f>
        <v>0</v>
      </c>
      <c r="K280" s="212" t="s">
        <v>194</v>
      </c>
      <c r="L280" s="40"/>
      <c r="M280" s="217" t="s">
        <v>1</v>
      </c>
      <c r="N280" s="218" t="s">
        <v>42</v>
      </c>
      <c r="O280" s="72"/>
      <c r="P280" s="219">
        <f>O280*H280</f>
        <v>0</v>
      </c>
      <c r="Q280" s="219">
        <v>0</v>
      </c>
      <c r="R280" s="219">
        <f>Q280*H280</f>
        <v>0</v>
      </c>
      <c r="S280" s="219">
        <v>5.94E-3</v>
      </c>
      <c r="T280" s="220">
        <f>S280*H280</f>
        <v>1.5444000000000001E-2</v>
      </c>
      <c r="U280" s="35"/>
      <c r="V280" s="35"/>
      <c r="W280" s="35"/>
      <c r="X280" s="35"/>
      <c r="Y280" s="35"/>
      <c r="Z280" s="35"/>
      <c r="AA280" s="35"/>
      <c r="AB280" s="35"/>
      <c r="AC280" s="35"/>
      <c r="AD280" s="35"/>
      <c r="AE280" s="35"/>
      <c r="AR280" s="221" t="s">
        <v>269</v>
      </c>
      <c r="AT280" s="221" t="s">
        <v>190</v>
      </c>
      <c r="AU280" s="221" t="s">
        <v>88</v>
      </c>
      <c r="AY280" s="18" t="s">
        <v>188</v>
      </c>
      <c r="BE280" s="222">
        <f>IF(N280="základní",J280,0)</f>
        <v>0</v>
      </c>
      <c r="BF280" s="222">
        <f>IF(N280="snížená",J280,0)</f>
        <v>0</v>
      </c>
      <c r="BG280" s="222">
        <f>IF(N280="zákl. přenesená",J280,0)</f>
        <v>0</v>
      </c>
      <c r="BH280" s="222">
        <f>IF(N280="sníž. přenesená",J280,0)</f>
        <v>0</v>
      </c>
      <c r="BI280" s="222">
        <f>IF(N280="nulová",J280,0)</f>
        <v>0</v>
      </c>
      <c r="BJ280" s="18" t="s">
        <v>85</v>
      </c>
      <c r="BK280" s="222">
        <f>ROUND(I280*H280,2)</f>
        <v>0</v>
      </c>
      <c r="BL280" s="18" t="s">
        <v>269</v>
      </c>
      <c r="BM280" s="221" t="s">
        <v>2824</v>
      </c>
    </row>
    <row r="281" spans="1:65" s="15" customFormat="1" ht="11.25">
      <c r="B281" s="246"/>
      <c r="C281" s="247"/>
      <c r="D281" s="225" t="s">
        <v>197</v>
      </c>
      <c r="E281" s="248" t="s">
        <v>1</v>
      </c>
      <c r="F281" s="249" t="s">
        <v>2825</v>
      </c>
      <c r="G281" s="247"/>
      <c r="H281" s="248" t="s">
        <v>1</v>
      </c>
      <c r="I281" s="250"/>
      <c r="J281" s="247"/>
      <c r="K281" s="247"/>
      <c r="L281" s="251"/>
      <c r="M281" s="252"/>
      <c r="N281" s="253"/>
      <c r="O281" s="253"/>
      <c r="P281" s="253"/>
      <c r="Q281" s="253"/>
      <c r="R281" s="253"/>
      <c r="S281" s="253"/>
      <c r="T281" s="254"/>
      <c r="AT281" s="255" t="s">
        <v>197</v>
      </c>
      <c r="AU281" s="255" t="s">
        <v>88</v>
      </c>
      <c r="AV281" s="15" t="s">
        <v>85</v>
      </c>
      <c r="AW281" s="15" t="s">
        <v>32</v>
      </c>
      <c r="AX281" s="15" t="s">
        <v>77</v>
      </c>
      <c r="AY281" s="255" t="s">
        <v>188</v>
      </c>
    </row>
    <row r="282" spans="1:65" s="13" customFormat="1" ht="11.25">
      <c r="B282" s="223"/>
      <c r="C282" s="224"/>
      <c r="D282" s="225" t="s">
        <v>197</v>
      </c>
      <c r="E282" s="226" t="s">
        <v>1</v>
      </c>
      <c r="F282" s="227" t="s">
        <v>2826</v>
      </c>
      <c r="G282" s="224"/>
      <c r="H282" s="228">
        <v>6.5</v>
      </c>
      <c r="I282" s="229"/>
      <c r="J282" s="224"/>
      <c r="K282" s="224"/>
      <c r="L282" s="230"/>
      <c r="M282" s="231"/>
      <c r="N282" s="232"/>
      <c r="O282" s="232"/>
      <c r="P282" s="232"/>
      <c r="Q282" s="232"/>
      <c r="R282" s="232"/>
      <c r="S282" s="232"/>
      <c r="T282" s="233"/>
      <c r="AT282" s="234" t="s">
        <v>197</v>
      </c>
      <c r="AU282" s="234" t="s">
        <v>88</v>
      </c>
      <c r="AV282" s="13" t="s">
        <v>88</v>
      </c>
      <c r="AW282" s="13" t="s">
        <v>32</v>
      </c>
      <c r="AX282" s="13" t="s">
        <v>77</v>
      </c>
      <c r="AY282" s="234" t="s">
        <v>188</v>
      </c>
    </row>
    <row r="283" spans="1:65" s="16" customFormat="1" ht="11.25">
      <c r="B283" s="256"/>
      <c r="C283" s="257"/>
      <c r="D283" s="225" t="s">
        <v>197</v>
      </c>
      <c r="E283" s="258" t="s">
        <v>2619</v>
      </c>
      <c r="F283" s="259" t="s">
        <v>212</v>
      </c>
      <c r="G283" s="257"/>
      <c r="H283" s="260">
        <v>6.5</v>
      </c>
      <c r="I283" s="261"/>
      <c r="J283" s="257"/>
      <c r="K283" s="257"/>
      <c r="L283" s="262"/>
      <c r="M283" s="263"/>
      <c r="N283" s="264"/>
      <c r="O283" s="264"/>
      <c r="P283" s="264"/>
      <c r="Q283" s="264"/>
      <c r="R283" s="264"/>
      <c r="S283" s="264"/>
      <c r="T283" s="265"/>
      <c r="AT283" s="266" t="s">
        <v>197</v>
      </c>
      <c r="AU283" s="266" t="s">
        <v>88</v>
      </c>
      <c r="AV283" s="16" t="s">
        <v>204</v>
      </c>
      <c r="AW283" s="16" t="s">
        <v>32</v>
      </c>
      <c r="AX283" s="16" t="s">
        <v>77</v>
      </c>
      <c r="AY283" s="266" t="s">
        <v>188</v>
      </c>
    </row>
    <row r="284" spans="1:65" s="14" customFormat="1" ht="11.25">
      <c r="B284" s="235"/>
      <c r="C284" s="236"/>
      <c r="D284" s="225" t="s">
        <v>197</v>
      </c>
      <c r="E284" s="237" t="s">
        <v>1</v>
      </c>
      <c r="F284" s="238" t="s">
        <v>199</v>
      </c>
      <c r="G284" s="236"/>
      <c r="H284" s="239">
        <v>6.5</v>
      </c>
      <c r="I284" s="240"/>
      <c r="J284" s="236"/>
      <c r="K284" s="236"/>
      <c r="L284" s="241"/>
      <c r="M284" s="242"/>
      <c r="N284" s="243"/>
      <c r="O284" s="243"/>
      <c r="P284" s="243"/>
      <c r="Q284" s="243"/>
      <c r="R284" s="243"/>
      <c r="S284" s="243"/>
      <c r="T284" s="244"/>
      <c r="AT284" s="245" t="s">
        <v>197</v>
      </c>
      <c r="AU284" s="245" t="s">
        <v>88</v>
      </c>
      <c r="AV284" s="14" t="s">
        <v>195</v>
      </c>
      <c r="AW284" s="14" t="s">
        <v>32</v>
      </c>
      <c r="AX284" s="14" t="s">
        <v>77</v>
      </c>
      <c r="AY284" s="245" t="s">
        <v>188</v>
      </c>
    </row>
    <row r="285" spans="1:65" s="13" customFormat="1" ht="11.25">
      <c r="B285" s="223"/>
      <c r="C285" s="224"/>
      <c r="D285" s="225" t="s">
        <v>197</v>
      </c>
      <c r="E285" s="226" t="s">
        <v>1</v>
      </c>
      <c r="F285" s="227" t="s">
        <v>2827</v>
      </c>
      <c r="G285" s="224"/>
      <c r="H285" s="228">
        <v>2.6</v>
      </c>
      <c r="I285" s="229"/>
      <c r="J285" s="224"/>
      <c r="K285" s="224"/>
      <c r="L285" s="230"/>
      <c r="M285" s="231"/>
      <c r="N285" s="232"/>
      <c r="O285" s="232"/>
      <c r="P285" s="232"/>
      <c r="Q285" s="232"/>
      <c r="R285" s="232"/>
      <c r="S285" s="232"/>
      <c r="T285" s="233"/>
      <c r="AT285" s="234" t="s">
        <v>197</v>
      </c>
      <c r="AU285" s="234" t="s">
        <v>88</v>
      </c>
      <c r="AV285" s="13" t="s">
        <v>88</v>
      </c>
      <c r="AW285" s="13" t="s">
        <v>32</v>
      </c>
      <c r="AX285" s="13" t="s">
        <v>77</v>
      </c>
      <c r="AY285" s="234" t="s">
        <v>188</v>
      </c>
    </row>
    <row r="286" spans="1:65" s="16" customFormat="1" ht="11.25">
      <c r="B286" s="256"/>
      <c r="C286" s="257"/>
      <c r="D286" s="225" t="s">
        <v>197</v>
      </c>
      <c r="E286" s="258" t="s">
        <v>2828</v>
      </c>
      <c r="F286" s="259" t="s">
        <v>212</v>
      </c>
      <c r="G286" s="257"/>
      <c r="H286" s="260">
        <v>2.6</v>
      </c>
      <c r="I286" s="261"/>
      <c r="J286" s="257"/>
      <c r="K286" s="257"/>
      <c r="L286" s="262"/>
      <c r="M286" s="263"/>
      <c r="N286" s="264"/>
      <c r="O286" s="264"/>
      <c r="P286" s="264"/>
      <c r="Q286" s="264"/>
      <c r="R286" s="264"/>
      <c r="S286" s="264"/>
      <c r="T286" s="265"/>
      <c r="AT286" s="266" t="s">
        <v>197</v>
      </c>
      <c r="AU286" s="266" t="s">
        <v>88</v>
      </c>
      <c r="AV286" s="16" t="s">
        <v>204</v>
      </c>
      <c r="AW286" s="16" t="s">
        <v>32</v>
      </c>
      <c r="AX286" s="16" t="s">
        <v>77</v>
      </c>
      <c r="AY286" s="266" t="s">
        <v>188</v>
      </c>
    </row>
    <row r="287" spans="1:65" s="14" customFormat="1" ht="11.25">
      <c r="B287" s="235"/>
      <c r="C287" s="236"/>
      <c r="D287" s="225" t="s">
        <v>197</v>
      </c>
      <c r="E287" s="237" t="s">
        <v>1</v>
      </c>
      <c r="F287" s="238" t="s">
        <v>199</v>
      </c>
      <c r="G287" s="236"/>
      <c r="H287" s="239">
        <v>2.6</v>
      </c>
      <c r="I287" s="240"/>
      <c r="J287" s="236"/>
      <c r="K287" s="236"/>
      <c r="L287" s="241"/>
      <c r="M287" s="242"/>
      <c r="N287" s="243"/>
      <c r="O287" s="243"/>
      <c r="P287" s="243"/>
      <c r="Q287" s="243"/>
      <c r="R287" s="243"/>
      <c r="S287" s="243"/>
      <c r="T287" s="244"/>
      <c r="AT287" s="245" t="s">
        <v>197</v>
      </c>
      <c r="AU287" s="245" t="s">
        <v>88</v>
      </c>
      <c r="AV287" s="14" t="s">
        <v>195</v>
      </c>
      <c r="AW287" s="14" t="s">
        <v>32</v>
      </c>
      <c r="AX287" s="14" t="s">
        <v>85</v>
      </c>
      <c r="AY287" s="245" t="s">
        <v>188</v>
      </c>
    </row>
    <row r="288" spans="1:65" s="2" customFormat="1" ht="16.5" customHeight="1">
      <c r="A288" s="35"/>
      <c r="B288" s="36"/>
      <c r="C288" s="210" t="s">
        <v>439</v>
      </c>
      <c r="D288" s="210" t="s">
        <v>190</v>
      </c>
      <c r="E288" s="211" t="s">
        <v>2829</v>
      </c>
      <c r="F288" s="212" t="s">
        <v>2830</v>
      </c>
      <c r="G288" s="213" t="s">
        <v>193</v>
      </c>
      <c r="H288" s="214">
        <v>19</v>
      </c>
      <c r="I288" s="215"/>
      <c r="J288" s="216">
        <f>ROUND(I288*H288,2)</f>
        <v>0</v>
      </c>
      <c r="K288" s="212" t="s">
        <v>194</v>
      </c>
      <c r="L288" s="40"/>
      <c r="M288" s="217" t="s">
        <v>1</v>
      </c>
      <c r="N288" s="218" t="s">
        <v>42</v>
      </c>
      <c r="O288" s="72"/>
      <c r="P288" s="219">
        <f>O288*H288</f>
        <v>0</v>
      </c>
      <c r="Q288" s="219">
        <v>0</v>
      </c>
      <c r="R288" s="219">
        <f>Q288*H288</f>
        <v>0</v>
      </c>
      <c r="S288" s="219">
        <v>1.213E-2</v>
      </c>
      <c r="T288" s="220">
        <f>S288*H288</f>
        <v>0.23047000000000001</v>
      </c>
      <c r="U288" s="35"/>
      <c r="V288" s="35"/>
      <c r="W288" s="35"/>
      <c r="X288" s="35"/>
      <c r="Y288" s="35"/>
      <c r="Z288" s="35"/>
      <c r="AA288" s="35"/>
      <c r="AB288" s="35"/>
      <c r="AC288" s="35"/>
      <c r="AD288" s="35"/>
      <c r="AE288" s="35"/>
      <c r="AR288" s="221" t="s">
        <v>269</v>
      </c>
      <c r="AT288" s="221" t="s">
        <v>190</v>
      </c>
      <c r="AU288" s="221" t="s">
        <v>88</v>
      </c>
      <c r="AY288" s="18" t="s">
        <v>188</v>
      </c>
      <c r="BE288" s="222">
        <f>IF(N288="základní",J288,0)</f>
        <v>0</v>
      </c>
      <c r="BF288" s="222">
        <f>IF(N288="snížená",J288,0)</f>
        <v>0</v>
      </c>
      <c r="BG288" s="222">
        <f>IF(N288="zákl. přenesená",J288,0)</f>
        <v>0</v>
      </c>
      <c r="BH288" s="222">
        <f>IF(N288="sníž. přenesená",J288,0)</f>
        <v>0</v>
      </c>
      <c r="BI288" s="222">
        <f>IF(N288="nulová",J288,0)</f>
        <v>0</v>
      </c>
      <c r="BJ288" s="18" t="s">
        <v>85</v>
      </c>
      <c r="BK288" s="222">
        <f>ROUND(I288*H288,2)</f>
        <v>0</v>
      </c>
      <c r="BL288" s="18" t="s">
        <v>269</v>
      </c>
      <c r="BM288" s="221" t="s">
        <v>2831</v>
      </c>
    </row>
    <row r="289" spans="1:65" s="13" customFormat="1" ht="11.25">
      <c r="B289" s="223"/>
      <c r="C289" s="224"/>
      <c r="D289" s="225" t="s">
        <v>197</v>
      </c>
      <c r="E289" s="226" t="s">
        <v>1</v>
      </c>
      <c r="F289" s="227" t="s">
        <v>2832</v>
      </c>
      <c r="G289" s="224"/>
      <c r="H289" s="228">
        <v>18.5</v>
      </c>
      <c r="I289" s="229"/>
      <c r="J289" s="224"/>
      <c r="K289" s="224"/>
      <c r="L289" s="230"/>
      <c r="M289" s="231"/>
      <c r="N289" s="232"/>
      <c r="O289" s="232"/>
      <c r="P289" s="232"/>
      <c r="Q289" s="232"/>
      <c r="R289" s="232"/>
      <c r="S289" s="232"/>
      <c r="T289" s="233"/>
      <c r="AT289" s="234" t="s">
        <v>197</v>
      </c>
      <c r="AU289" s="234" t="s">
        <v>88</v>
      </c>
      <c r="AV289" s="13" t="s">
        <v>88</v>
      </c>
      <c r="AW289" s="13" t="s">
        <v>32</v>
      </c>
      <c r="AX289" s="13" t="s">
        <v>77</v>
      </c>
      <c r="AY289" s="234" t="s">
        <v>188</v>
      </c>
    </row>
    <row r="290" spans="1:65" s="13" customFormat="1" ht="11.25">
      <c r="B290" s="223"/>
      <c r="C290" s="224"/>
      <c r="D290" s="225" t="s">
        <v>197</v>
      </c>
      <c r="E290" s="226" t="s">
        <v>1</v>
      </c>
      <c r="F290" s="227" t="s">
        <v>2833</v>
      </c>
      <c r="G290" s="224"/>
      <c r="H290" s="228">
        <v>0.5</v>
      </c>
      <c r="I290" s="229"/>
      <c r="J290" s="224"/>
      <c r="K290" s="224"/>
      <c r="L290" s="230"/>
      <c r="M290" s="231"/>
      <c r="N290" s="232"/>
      <c r="O290" s="232"/>
      <c r="P290" s="232"/>
      <c r="Q290" s="232"/>
      <c r="R290" s="232"/>
      <c r="S290" s="232"/>
      <c r="T290" s="233"/>
      <c r="AT290" s="234" t="s">
        <v>197</v>
      </c>
      <c r="AU290" s="234" t="s">
        <v>88</v>
      </c>
      <c r="AV290" s="13" t="s">
        <v>88</v>
      </c>
      <c r="AW290" s="13" t="s">
        <v>32</v>
      </c>
      <c r="AX290" s="13" t="s">
        <v>77</v>
      </c>
      <c r="AY290" s="234" t="s">
        <v>188</v>
      </c>
    </row>
    <row r="291" spans="1:65" s="16" customFormat="1" ht="11.25">
      <c r="B291" s="256"/>
      <c r="C291" s="257"/>
      <c r="D291" s="225" t="s">
        <v>197</v>
      </c>
      <c r="E291" s="258" t="s">
        <v>2631</v>
      </c>
      <c r="F291" s="259" t="s">
        <v>212</v>
      </c>
      <c r="G291" s="257"/>
      <c r="H291" s="260">
        <v>19</v>
      </c>
      <c r="I291" s="261"/>
      <c r="J291" s="257"/>
      <c r="K291" s="257"/>
      <c r="L291" s="262"/>
      <c r="M291" s="263"/>
      <c r="N291" s="264"/>
      <c r="O291" s="264"/>
      <c r="P291" s="264"/>
      <c r="Q291" s="264"/>
      <c r="R291" s="264"/>
      <c r="S291" s="264"/>
      <c r="T291" s="265"/>
      <c r="AT291" s="266" t="s">
        <v>197</v>
      </c>
      <c r="AU291" s="266" t="s">
        <v>88</v>
      </c>
      <c r="AV291" s="16" t="s">
        <v>204</v>
      </c>
      <c r="AW291" s="16" t="s">
        <v>32</v>
      </c>
      <c r="AX291" s="16" t="s">
        <v>77</v>
      </c>
      <c r="AY291" s="266" t="s">
        <v>188</v>
      </c>
    </row>
    <row r="292" spans="1:65" s="14" customFormat="1" ht="11.25">
      <c r="B292" s="235"/>
      <c r="C292" s="236"/>
      <c r="D292" s="225" t="s">
        <v>197</v>
      </c>
      <c r="E292" s="237" t="s">
        <v>1</v>
      </c>
      <c r="F292" s="238" t="s">
        <v>199</v>
      </c>
      <c r="G292" s="236"/>
      <c r="H292" s="239">
        <v>19</v>
      </c>
      <c r="I292" s="240"/>
      <c r="J292" s="236"/>
      <c r="K292" s="236"/>
      <c r="L292" s="241"/>
      <c r="M292" s="242"/>
      <c r="N292" s="243"/>
      <c r="O292" s="243"/>
      <c r="P292" s="243"/>
      <c r="Q292" s="243"/>
      <c r="R292" s="243"/>
      <c r="S292" s="243"/>
      <c r="T292" s="244"/>
      <c r="AT292" s="245" t="s">
        <v>197</v>
      </c>
      <c r="AU292" s="245" t="s">
        <v>88</v>
      </c>
      <c r="AV292" s="14" t="s">
        <v>195</v>
      </c>
      <c r="AW292" s="14" t="s">
        <v>32</v>
      </c>
      <c r="AX292" s="14" t="s">
        <v>85</v>
      </c>
      <c r="AY292" s="245" t="s">
        <v>188</v>
      </c>
    </row>
    <row r="293" spans="1:65" s="2" customFormat="1" ht="16.5" customHeight="1">
      <c r="A293" s="35"/>
      <c r="B293" s="36"/>
      <c r="C293" s="210" t="s">
        <v>446</v>
      </c>
      <c r="D293" s="210" t="s">
        <v>190</v>
      </c>
      <c r="E293" s="211" t="s">
        <v>2834</v>
      </c>
      <c r="F293" s="212" t="s">
        <v>2835</v>
      </c>
      <c r="G293" s="213" t="s">
        <v>193</v>
      </c>
      <c r="H293" s="214">
        <v>13.5</v>
      </c>
      <c r="I293" s="215"/>
      <c r="J293" s="216">
        <f>ROUND(I293*H293,2)</f>
        <v>0</v>
      </c>
      <c r="K293" s="212" t="s">
        <v>194</v>
      </c>
      <c r="L293" s="40"/>
      <c r="M293" s="217" t="s">
        <v>1</v>
      </c>
      <c r="N293" s="218" t="s">
        <v>42</v>
      </c>
      <c r="O293" s="72"/>
      <c r="P293" s="219">
        <f>O293*H293</f>
        <v>0</v>
      </c>
      <c r="Q293" s="219">
        <v>2.8800000000000002E-3</v>
      </c>
      <c r="R293" s="219">
        <f>Q293*H293</f>
        <v>3.8880000000000005E-2</v>
      </c>
      <c r="S293" s="219">
        <v>0</v>
      </c>
      <c r="T293" s="220">
        <f>S293*H293</f>
        <v>0</v>
      </c>
      <c r="U293" s="35"/>
      <c r="V293" s="35"/>
      <c r="W293" s="35"/>
      <c r="X293" s="35"/>
      <c r="Y293" s="35"/>
      <c r="Z293" s="35"/>
      <c r="AA293" s="35"/>
      <c r="AB293" s="35"/>
      <c r="AC293" s="35"/>
      <c r="AD293" s="35"/>
      <c r="AE293" s="35"/>
      <c r="AR293" s="221" t="s">
        <v>269</v>
      </c>
      <c r="AT293" s="221" t="s">
        <v>190</v>
      </c>
      <c r="AU293" s="221" t="s">
        <v>88</v>
      </c>
      <c r="AY293" s="18" t="s">
        <v>188</v>
      </c>
      <c r="BE293" s="222">
        <f>IF(N293="základní",J293,0)</f>
        <v>0</v>
      </c>
      <c r="BF293" s="222">
        <f>IF(N293="snížená",J293,0)</f>
        <v>0</v>
      </c>
      <c r="BG293" s="222">
        <f>IF(N293="zákl. přenesená",J293,0)</f>
        <v>0</v>
      </c>
      <c r="BH293" s="222">
        <f>IF(N293="sníž. přenesená",J293,0)</f>
        <v>0</v>
      </c>
      <c r="BI293" s="222">
        <f>IF(N293="nulová",J293,0)</f>
        <v>0</v>
      </c>
      <c r="BJ293" s="18" t="s">
        <v>85</v>
      </c>
      <c r="BK293" s="222">
        <f>ROUND(I293*H293,2)</f>
        <v>0</v>
      </c>
      <c r="BL293" s="18" t="s">
        <v>269</v>
      </c>
      <c r="BM293" s="221" t="s">
        <v>2836</v>
      </c>
    </row>
    <row r="294" spans="1:65" s="15" customFormat="1" ht="11.25">
      <c r="B294" s="246"/>
      <c r="C294" s="247"/>
      <c r="D294" s="225" t="s">
        <v>197</v>
      </c>
      <c r="E294" s="248" t="s">
        <v>1</v>
      </c>
      <c r="F294" s="249" t="s">
        <v>2837</v>
      </c>
      <c r="G294" s="247"/>
      <c r="H294" s="248" t="s">
        <v>1</v>
      </c>
      <c r="I294" s="250"/>
      <c r="J294" s="247"/>
      <c r="K294" s="247"/>
      <c r="L294" s="251"/>
      <c r="M294" s="252"/>
      <c r="N294" s="253"/>
      <c r="O294" s="253"/>
      <c r="P294" s="253"/>
      <c r="Q294" s="253"/>
      <c r="R294" s="253"/>
      <c r="S294" s="253"/>
      <c r="T294" s="254"/>
      <c r="AT294" s="255" t="s">
        <v>197</v>
      </c>
      <c r="AU294" s="255" t="s">
        <v>88</v>
      </c>
      <c r="AV294" s="15" t="s">
        <v>85</v>
      </c>
      <c r="AW294" s="15" t="s">
        <v>32</v>
      </c>
      <c r="AX294" s="15" t="s">
        <v>77</v>
      </c>
      <c r="AY294" s="255" t="s">
        <v>188</v>
      </c>
    </row>
    <row r="295" spans="1:65" s="13" customFormat="1" ht="11.25">
      <c r="B295" s="223"/>
      <c r="C295" s="224"/>
      <c r="D295" s="225" t="s">
        <v>197</v>
      </c>
      <c r="E295" s="226" t="s">
        <v>1</v>
      </c>
      <c r="F295" s="227" t="s">
        <v>2838</v>
      </c>
      <c r="G295" s="224"/>
      <c r="H295" s="228">
        <v>13.5</v>
      </c>
      <c r="I295" s="229"/>
      <c r="J295" s="224"/>
      <c r="K295" s="224"/>
      <c r="L295" s="230"/>
      <c r="M295" s="231"/>
      <c r="N295" s="232"/>
      <c r="O295" s="232"/>
      <c r="P295" s="232"/>
      <c r="Q295" s="232"/>
      <c r="R295" s="232"/>
      <c r="S295" s="232"/>
      <c r="T295" s="233"/>
      <c r="AT295" s="234" t="s">
        <v>197</v>
      </c>
      <c r="AU295" s="234" t="s">
        <v>88</v>
      </c>
      <c r="AV295" s="13" t="s">
        <v>88</v>
      </c>
      <c r="AW295" s="13" t="s">
        <v>32</v>
      </c>
      <c r="AX295" s="13" t="s">
        <v>85</v>
      </c>
      <c r="AY295" s="234" t="s">
        <v>188</v>
      </c>
    </row>
    <row r="296" spans="1:65" s="2" customFormat="1" ht="16.5" customHeight="1">
      <c r="A296" s="35"/>
      <c r="B296" s="36"/>
      <c r="C296" s="210" t="s">
        <v>449</v>
      </c>
      <c r="D296" s="210" t="s">
        <v>190</v>
      </c>
      <c r="E296" s="211" t="s">
        <v>2839</v>
      </c>
      <c r="F296" s="212" t="s">
        <v>2840</v>
      </c>
      <c r="G296" s="213" t="s">
        <v>454</v>
      </c>
      <c r="H296" s="214">
        <v>5</v>
      </c>
      <c r="I296" s="215"/>
      <c r="J296" s="216">
        <f>ROUND(I296*H296,2)</f>
        <v>0</v>
      </c>
      <c r="K296" s="212" t="s">
        <v>194</v>
      </c>
      <c r="L296" s="40"/>
      <c r="M296" s="217" t="s">
        <v>1</v>
      </c>
      <c r="N296" s="218" t="s">
        <v>42</v>
      </c>
      <c r="O296" s="72"/>
      <c r="P296" s="219">
        <f>O296*H296</f>
        <v>0</v>
      </c>
      <c r="Q296" s="219">
        <v>2.5000000000000001E-4</v>
      </c>
      <c r="R296" s="219">
        <f>Q296*H296</f>
        <v>1.25E-3</v>
      </c>
      <c r="S296" s="219">
        <v>0</v>
      </c>
      <c r="T296" s="220">
        <f>S296*H296</f>
        <v>0</v>
      </c>
      <c r="U296" s="35"/>
      <c r="V296" s="35"/>
      <c r="W296" s="35"/>
      <c r="X296" s="35"/>
      <c r="Y296" s="35"/>
      <c r="Z296" s="35"/>
      <c r="AA296" s="35"/>
      <c r="AB296" s="35"/>
      <c r="AC296" s="35"/>
      <c r="AD296" s="35"/>
      <c r="AE296" s="35"/>
      <c r="AR296" s="221" t="s">
        <v>269</v>
      </c>
      <c r="AT296" s="221" t="s">
        <v>190</v>
      </c>
      <c r="AU296" s="221" t="s">
        <v>88</v>
      </c>
      <c r="AY296" s="18" t="s">
        <v>188</v>
      </c>
      <c r="BE296" s="222">
        <f>IF(N296="základní",J296,0)</f>
        <v>0</v>
      </c>
      <c r="BF296" s="222">
        <f>IF(N296="snížená",J296,0)</f>
        <v>0</v>
      </c>
      <c r="BG296" s="222">
        <f>IF(N296="zákl. přenesená",J296,0)</f>
        <v>0</v>
      </c>
      <c r="BH296" s="222">
        <f>IF(N296="sníž. přenesená",J296,0)</f>
        <v>0</v>
      </c>
      <c r="BI296" s="222">
        <f>IF(N296="nulová",J296,0)</f>
        <v>0</v>
      </c>
      <c r="BJ296" s="18" t="s">
        <v>85</v>
      </c>
      <c r="BK296" s="222">
        <f>ROUND(I296*H296,2)</f>
        <v>0</v>
      </c>
      <c r="BL296" s="18" t="s">
        <v>269</v>
      </c>
      <c r="BM296" s="221" t="s">
        <v>2841</v>
      </c>
    </row>
    <row r="297" spans="1:65" s="2" customFormat="1" ht="16.5" customHeight="1">
      <c r="A297" s="35"/>
      <c r="B297" s="36"/>
      <c r="C297" s="210" t="s">
        <v>451</v>
      </c>
      <c r="D297" s="210" t="s">
        <v>190</v>
      </c>
      <c r="E297" s="211" t="s">
        <v>2369</v>
      </c>
      <c r="F297" s="212" t="s">
        <v>2370</v>
      </c>
      <c r="G297" s="213" t="s">
        <v>193</v>
      </c>
      <c r="H297" s="214">
        <v>28.57</v>
      </c>
      <c r="I297" s="215"/>
      <c r="J297" s="216">
        <f>ROUND(I297*H297,2)</f>
        <v>0</v>
      </c>
      <c r="K297" s="212" t="s">
        <v>202</v>
      </c>
      <c r="L297" s="40"/>
      <c r="M297" s="217" t="s">
        <v>1</v>
      </c>
      <c r="N297" s="218" t="s">
        <v>42</v>
      </c>
      <c r="O297" s="72"/>
      <c r="P297" s="219">
        <f>O297*H297</f>
        <v>0</v>
      </c>
      <c r="Q297" s="219">
        <v>2.8600000000000001E-3</v>
      </c>
      <c r="R297" s="219">
        <f>Q297*H297</f>
        <v>8.1710200000000011E-2</v>
      </c>
      <c r="S297" s="219">
        <v>0</v>
      </c>
      <c r="T297" s="220">
        <f>S297*H297</f>
        <v>0</v>
      </c>
      <c r="U297" s="35"/>
      <c r="V297" s="35"/>
      <c r="W297" s="35"/>
      <c r="X297" s="35"/>
      <c r="Y297" s="35"/>
      <c r="Z297" s="35"/>
      <c r="AA297" s="35"/>
      <c r="AB297" s="35"/>
      <c r="AC297" s="35"/>
      <c r="AD297" s="35"/>
      <c r="AE297" s="35"/>
      <c r="AR297" s="221" t="s">
        <v>269</v>
      </c>
      <c r="AT297" s="221" t="s">
        <v>190</v>
      </c>
      <c r="AU297" s="221" t="s">
        <v>88</v>
      </c>
      <c r="AY297" s="18" t="s">
        <v>188</v>
      </c>
      <c r="BE297" s="222">
        <f>IF(N297="základní",J297,0)</f>
        <v>0</v>
      </c>
      <c r="BF297" s="222">
        <f>IF(N297="snížená",J297,0)</f>
        <v>0</v>
      </c>
      <c r="BG297" s="222">
        <f>IF(N297="zákl. přenesená",J297,0)</f>
        <v>0</v>
      </c>
      <c r="BH297" s="222">
        <f>IF(N297="sníž. přenesená",J297,0)</f>
        <v>0</v>
      </c>
      <c r="BI297" s="222">
        <f>IF(N297="nulová",J297,0)</f>
        <v>0</v>
      </c>
      <c r="BJ297" s="18" t="s">
        <v>85</v>
      </c>
      <c r="BK297" s="222">
        <f>ROUND(I297*H297,2)</f>
        <v>0</v>
      </c>
      <c r="BL297" s="18" t="s">
        <v>269</v>
      </c>
      <c r="BM297" s="221" t="s">
        <v>2842</v>
      </c>
    </row>
    <row r="298" spans="1:65" s="13" customFormat="1" ht="11.25">
      <c r="B298" s="223"/>
      <c r="C298" s="224"/>
      <c r="D298" s="225" t="s">
        <v>197</v>
      </c>
      <c r="E298" s="226" t="s">
        <v>1</v>
      </c>
      <c r="F298" s="227" t="s">
        <v>2843</v>
      </c>
      <c r="G298" s="224"/>
      <c r="H298" s="228">
        <v>28.57</v>
      </c>
      <c r="I298" s="229"/>
      <c r="J298" s="224"/>
      <c r="K298" s="224"/>
      <c r="L298" s="230"/>
      <c r="M298" s="231"/>
      <c r="N298" s="232"/>
      <c r="O298" s="232"/>
      <c r="P298" s="232"/>
      <c r="Q298" s="232"/>
      <c r="R298" s="232"/>
      <c r="S298" s="232"/>
      <c r="T298" s="233"/>
      <c r="AT298" s="234" t="s">
        <v>197</v>
      </c>
      <c r="AU298" s="234" t="s">
        <v>88</v>
      </c>
      <c r="AV298" s="13" t="s">
        <v>88</v>
      </c>
      <c r="AW298" s="13" t="s">
        <v>32</v>
      </c>
      <c r="AX298" s="13" t="s">
        <v>85</v>
      </c>
      <c r="AY298" s="234" t="s">
        <v>188</v>
      </c>
    </row>
    <row r="299" spans="1:65" s="2" customFormat="1" ht="16.5" customHeight="1">
      <c r="A299" s="35"/>
      <c r="B299" s="36"/>
      <c r="C299" s="210" t="s">
        <v>456</v>
      </c>
      <c r="D299" s="210" t="s">
        <v>190</v>
      </c>
      <c r="E299" s="211" t="s">
        <v>2844</v>
      </c>
      <c r="F299" s="212" t="s">
        <v>2845</v>
      </c>
      <c r="G299" s="213" t="s">
        <v>246</v>
      </c>
      <c r="H299" s="214">
        <v>0.13800000000000001</v>
      </c>
      <c r="I299" s="215"/>
      <c r="J299" s="216">
        <f>ROUND(I299*H299,2)</f>
        <v>0</v>
      </c>
      <c r="K299" s="212" t="s">
        <v>202</v>
      </c>
      <c r="L299" s="40"/>
      <c r="M299" s="217" t="s">
        <v>1</v>
      </c>
      <c r="N299" s="218" t="s">
        <v>42</v>
      </c>
      <c r="O299" s="72"/>
      <c r="P299" s="219">
        <f>O299*H299</f>
        <v>0</v>
      </c>
      <c r="Q299" s="219">
        <v>0</v>
      </c>
      <c r="R299" s="219">
        <f>Q299*H299</f>
        <v>0</v>
      </c>
      <c r="S299" s="219">
        <v>0</v>
      </c>
      <c r="T299" s="220">
        <f>S299*H299</f>
        <v>0</v>
      </c>
      <c r="U299" s="35"/>
      <c r="V299" s="35"/>
      <c r="W299" s="35"/>
      <c r="X299" s="35"/>
      <c r="Y299" s="35"/>
      <c r="Z299" s="35"/>
      <c r="AA299" s="35"/>
      <c r="AB299" s="35"/>
      <c r="AC299" s="35"/>
      <c r="AD299" s="35"/>
      <c r="AE299" s="35"/>
      <c r="AR299" s="221" t="s">
        <v>269</v>
      </c>
      <c r="AT299" s="221" t="s">
        <v>190</v>
      </c>
      <c r="AU299" s="221" t="s">
        <v>88</v>
      </c>
      <c r="AY299" s="18" t="s">
        <v>188</v>
      </c>
      <c r="BE299" s="222">
        <f>IF(N299="základní",J299,0)</f>
        <v>0</v>
      </c>
      <c r="BF299" s="222">
        <f>IF(N299="snížená",J299,0)</f>
        <v>0</v>
      </c>
      <c r="BG299" s="222">
        <f>IF(N299="zákl. přenesená",J299,0)</f>
        <v>0</v>
      </c>
      <c r="BH299" s="222">
        <f>IF(N299="sníž. přenesená",J299,0)</f>
        <v>0</v>
      </c>
      <c r="BI299" s="222">
        <f>IF(N299="nulová",J299,0)</f>
        <v>0</v>
      </c>
      <c r="BJ299" s="18" t="s">
        <v>85</v>
      </c>
      <c r="BK299" s="222">
        <f>ROUND(I299*H299,2)</f>
        <v>0</v>
      </c>
      <c r="BL299" s="18" t="s">
        <v>269</v>
      </c>
      <c r="BM299" s="221" t="s">
        <v>2846</v>
      </c>
    </row>
    <row r="300" spans="1:65" s="12" customFormat="1" ht="25.9" customHeight="1">
      <c r="B300" s="194"/>
      <c r="C300" s="195"/>
      <c r="D300" s="196" t="s">
        <v>76</v>
      </c>
      <c r="E300" s="197" t="s">
        <v>2847</v>
      </c>
      <c r="F300" s="197" t="s">
        <v>2848</v>
      </c>
      <c r="G300" s="195"/>
      <c r="H300" s="195"/>
      <c r="I300" s="198"/>
      <c r="J300" s="199">
        <f>BK300</f>
        <v>0</v>
      </c>
      <c r="K300" s="195"/>
      <c r="L300" s="200"/>
      <c r="M300" s="201"/>
      <c r="N300" s="202"/>
      <c r="O300" s="202"/>
      <c r="P300" s="203">
        <f>P301</f>
        <v>0</v>
      </c>
      <c r="Q300" s="202"/>
      <c r="R300" s="203">
        <f>R301</f>
        <v>1.8161E-2</v>
      </c>
      <c r="S300" s="202"/>
      <c r="T300" s="204">
        <f>T301</f>
        <v>0</v>
      </c>
      <c r="AR300" s="205" t="s">
        <v>85</v>
      </c>
      <c r="AT300" s="206" t="s">
        <v>76</v>
      </c>
      <c r="AU300" s="206" t="s">
        <v>77</v>
      </c>
      <c r="AY300" s="205" t="s">
        <v>188</v>
      </c>
      <c r="BK300" s="207">
        <f>BK301</f>
        <v>0</v>
      </c>
    </row>
    <row r="301" spans="1:65" s="12" customFormat="1" ht="22.9" customHeight="1">
      <c r="B301" s="194"/>
      <c r="C301" s="195"/>
      <c r="D301" s="196" t="s">
        <v>76</v>
      </c>
      <c r="E301" s="208" t="s">
        <v>2367</v>
      </c>
      <c r="F301" s="208" t="s">
        <v>2368</v>
      </c>
      <c r="G301" s="195"/>
      <c r="H301" s="195"/>
      <c r="I301" s="198"/>
      <c r="J301" s="209">
        <f>BK301</f>
        <v>0</v>
      </c>
      <c r="K301" s="195"/>
      <c r="L301" s="200"/>
      <c r="M301" s="201"/>
      <c r="N301" s="202"/>
      <c r="O301" s="202"/>
      <c r="P301" s="203">
        <f>SUM(P302:P305)</f>
        <v>0</v>
      </c>
      <c r="Q301" s="202"/>
      <c r="R301" s="203">
        <f>SUM(R302:R305)</f>
        <v>1.8161E-2</v>
      </c>
      <c r="S301" s="202"/>
      <c r="T301" s="204">
        <f>SUM(T302:T305)</f>
        <v>0</v>
      </c>
      <c r="AR301" s="205" t="s">
        <v>88</v>
      </c>
      <c r="AT301" s="206" t="s">
        <v>76</v>
      </c>
      <c r="AU301" s="206" t="s">
        <v>85</v>
      </c>
      <c r="AY301" s="205" t="s">
        <v>188</v>
      </c>
      <c r="BK301" s="207">
        <f>SUM(BK302:BK305)</f>
        <v>0</v>
      </c>
    </row>
    <row r="302" spans="1:65" s="2" customFormat="1" ht="16.5" customHeight="1">
      <c r="A302" s="35"/>
      <c r="B302" s="36"/>
      <c r="C302" s="210" t="s">
        <v>460</v>
      </c>
      <c r="D302" s="210" t="s">
        <v>190</v>
      </c>
      <c r="E302" s="211" t="s">
        <v>2369</v>
      </c>
      <c r="F302" s="212" t="s">
        <v>2370</v>
      </c>
      <c r="G302" s="213" t="s">
        <v>193</v>
      </c>
      <c r="H302" s="214">
        <v>6.35</v>
      </c>
      <c r="I302" s="215"/>
      <c r="J302" s="216">
        <f>ROUND(I302*H302,2)</f>
        <v>0</v>
      </c>
      <c r="K302" s="212" t="s">
        <v>202</v>
      </c>
      <c r="L302" s="40"/>
      <c r="M302" s="217" t="s">
        <v>1</v>
      </c>
      <c r="N302" s="218" t="s">
        <v>42</v>
      </c>
      <c r="O302" s="72"/>
      <c r="P302" s="219">
        <f>O302*H302</f>
        <v>0</v>
      </c>
      <c r="Q302" s="219">
        <v>2.8600000000000001E-3</v>
      </c>
      <c r="R302" s="219">
        <f>Q302*H302</f>
        <v>1.8161E-2</v>
      </c>
      <c r="S302" s="219">
        <v>0</v>
      </c>
      <c r="T302" s="220">
        <f>S302*H302</f>
        <v>0</v>
      </c>
      <c r="U302" s="35"/>
      <c r="V302" s="35"/>
      <c r="W302" s="35"/>
      <c r="X302" s="35"/>
      <c r="Y302" s="35"/>
      <c r="Z302" s="35"/>
      <c r="AA302" s="35"/>
      <c r="AB302" s="35"/>
      <c r="AC302" s="35"/>
      <c r="AD302" s="35"/>
      <c r="AE302" s="35"/>
      <c r="AR302" s="221" t="s">
        <v>195</v>
      </c>
      <c r="AT302" s="221" t="s">
        <v>190</v>
      </c>
      <c r="AU302" s="221" t="s">
        <v>88</v>
      </c>
      <c r="AY302" s="18" t="s">
        <v>188</v>
      </c>
      <c r="BE302" s="222">
        <f>IF(N302="základní",J302,0)</f>
        <v>0</v>
      </c>
      <c r="BF302" s="222">
        <f>IF(N302="snížená",J302,0)</f>
        <v>0</v>
      </c>
      <c r="BG302" s="222">
        <f>IF(N302="zákl. přenesená",J302,0)</f>
        <v>0</v>
      </c>
      <c r="BH302" s="222">
        <f>IF(N302="sníž. přenesená",J302,0)</f>
        <v>0</v>
      </c>
      <c r="BI302" s="222">
        <f>IF(N302="nulová",J302,0)</f>
        <v>0</v>
      </c>
      <c r="BJ302" s="18" t="s">
        <v>85</v>
      </c>
      <c r="BK302" s="222">
        <f>ROUND(I302*H302,2)</f>
        <v>0</v>
      </c>
      <c r="BL302" s="18" t="s">
        <v>195</v>
      </c>
      <c r="BM302" s="221" t="s">
        <v>2849</v>
      </c>
    </row>
    <row r="303" spans="1:65" s="13" customFormat="1" ht="11.25">
      <c r="B303" s="223"/>
      <c r="C303" s="224"/>
      <c r="D303" s="225" t="s">
        <v>197</v>
      </c>
      <c r="E303" s="226" t="s">
        <v>1</v>
      </c>
      <c r="F303" s="227" t="s">
        <v>2850</v>
      </c>
      <c r="G303" s="224"/>
      <c r="H303" s="228">
        <v>6.35</v>
      </c>
      <c r="I303" s="229"/>
      <c r="J303" s="224"/>
      <c r="K303" s="224"/>
      <c r="L303" s="230"/>
      <c r="M303" s="231"/>
      <c r="N303" s="232"/>
      <c r="O303" s="232"/>
      <c r="P303" s="232"/>
      <c r="Q303" s="232"/>
      <c r="R303" s="232"/>
      <c r="S303" s="232"/>
      <c r="T303" s="233"/>
      <c r="AT303" s="234" t="s">
        <v>197</v>
      </c>
      <c r="AU303" s="234" t="s">
        <v>88</v>
      </c>
      <c r="AV303" s="13" t="s">
        <v>88</v>
      </c>
      <c r="AW303" s="13" t="s">
        <v>32</v>
      </c>
      <c r="AX303" s="13" t="s">
        <v>85</v>
      </c>
      <c r="AY303" s="234" t="s">
        <v>188</v>
      </c>
    </row>
    <row r="304" spans="1:65" s="2" customFormat="1" ht="16.5" customHeight="1">
      <c r="A304" s="35"/>
      <c r="B304" s="36"/>
      <c r="C304" s="210" t="s">
        <v>464</v>
      </c>
      <c r="D304" s="210" t="s">
        <v>190</v>
      </c>
      <c r="E304" s="211" t="s">
        <v>2851</v>
      </c>
      <c r="F304" s="212" t="s">
        <v>2852</v>
      </c>
      <c r="G304" s="213" t="s">
        <v>454</v>
      </c>
      <c r="H304" s="214">
        <v>1</v>
      </c>
      <c r="I304" s="215"/>
      <c r="J304" s="216">
        <f>ROUND(I304*H304,2)</f>
        <v>0</v>
      </c>
      <c r="K304" s="212" t="s">
        <v>194</v>
      </c>
      <c r="L304" s="40"/>
      <c r="M304" s="217" t="s">
        <v>1</v>
      </c>
      <c r="N304" s="218" t="s">
        <v>42</v>
      </c>
      <c r="O304" s="72"/>
      <c r="P304" s="219">
        <f>O304*H304</f>
        <v>0</v>
      </c>
      <c r="Q304" s="219">
        <v>0</v>
      </c>
      <c r="R304" s="219">
        <f>Q304*H304</f>
        <v>0</v>
      </c>
      <c r="S304" s="219">
        <v>0</v>
      </c>
      <c r="T304" s="220">
        <f>S304*H304</f>
        <v>0</v>
      </c>
      <c r="U304" s="35"/>
      <c r="V304" s="35"/>
      <c r="W304" s="35"/>
      <c r="X304" s="35"/>
      <c r="Y304" s="35"/>
      <c r="Z304" s="35"/>
      <c r="AA304" s="35"/>
      <c r="AB304" s="35"/>
      <c r="AC304" s="35"/>
      <c r="AD304" s="35"/>
      <c r="AE304" s="35"/>
      <c r="AR304" s="221" t="s">
        <v>195</v>
      </c>
      <c r="AT304" s="221" t="s">
        <v>190</v>
      </c>
      <c r="AU304" s="221" t="s">
        <v>88</v>
      </c>
      <c r="AY304" s="18" t="s">
        <v>188</v>
      </c>
      <c r="BE304" s="222">
        <f>IF(N304="základní",J304,0)</f>
        <v>0</v>
      </c>
      <c r="BF304" s="222">
        <f>IF(N304="snížená",J304,0)</f>
        <v>0</v>
      </c>
      <c r="BG304" s="222">
        <f>IF(N304="zákl. přenesená",J304,0)</f>
        <v>0</v>
      </c>
      <c r="BH304" s="222">
        <f>IF(N304="sníž. přenesená",J304,0)</f>
        <v>0</v>
      </c>
      <c r="BI304" s="222">
        <f>IF(N304="nulová",J304,0)</f>
        <v>0</v>
      </c>
      <c r="BJ304" s="18" t="s">
        <v>85</v>
      </c>
      <c r="BK304" s="222">
        <f>ROUND(I304*H304,2)</f>
        <v>0</v>
      </c>
      <c r="BL304" s="18" t="s">
        <v>195</v>
      </c>
      <c r="BM304" s="221" t="s">
        <v>2853</v>
      </c>
    </row>
    <row r="305" spans="1:65" s="2" customFormat="1" ht="16.5" customHeight="1">
      <c r="A305" s="35"/>
      <c r="B305" s="36"/>
      <c r="C305" s="210" t="s">
        <v>468</v>
      </c>
      <c r="D305" s="210" t="s">
        <v>190</v>
      </c>
      <c r="E305" s="211" t="s">
        <v>2844</v>
      </c>
      <c r="F305" s="212" t="s">
        <v>2845</v>
      </c>
      <c r="G305" s="213" t="s">
        <v>246</v>
      </c>
      <c r="H305" s="214">
        <v>1.7999999999999999E-2</v>
      </c>
      <c r="I305" s="215"/>
      <c r="J305" s="216">
        <f>ROUND(I305*H305,2)</f>
        <v>0</v>
      </c>
      <c r="K305" s="212" t="s">
        <v>202</v>
      </c>
      <c r="L305" s="40"/>
      <c r="M305" s="217" t="s">
        <v>1</v>
      </c>
      <c r="N305" s="218" t="s">
        <v>42</v>
      </c>
      <c r="O305" s="72"/>
      <c r="P305" s="219">
        <f>O305*H305</f>
        <v>0</v>
      </c>
      <c r="Q305" s="219">
        <v>0</v>
      </c>
      <c r="R305" s="219">
        <f>Q305*H305</f>
        <v>0</v>
      </c>
      <c r="S305" s="219">
        <v>0</v>
      </c>
      <c r="T305" s="220">
        <f>S305*H305</f>
        <v>0</v>
      </c>
      <c r="U305" s="35"/>
      <c r="V305" s="35"/>
      <c r="W305" s="35"/>
      <c r="X305" s="35"/>
      <c r="Y305" s="35"/>
      <c r="Z305" s="35"/>
      <c r="AA305" s="35"/>
      <c r="AB305" s="35"/>
      <c r="AC305" s="35"/>
      <c r="AD305" s="35"/>
      <c r="AE305" s="35"/>
      <c r="AR305" s="221" t="s">
        <v>195</v>
      </c>
      <c r="AT305" s="221" t="s">
        <v>190</v>
      </c>
      <c r="AU305" s="221" t="s">
        <v>88</v>
      </c>
      <c r="AY305" s="18" t="s">
        <v>188</v>
      </c>
      <c r="BE305" s="222">
        <f>IF(N305="základní",J305,0)</f>
        <v>0</v>
      </c>
      <c r="BF305" s="222">
        <f>IF(N305="snížená",J305,0)</f>
        <v>0</v>
      </c>
      <c r="BG305" s="222">
        <f>IF(N305="zákl. přenesená",J305,0)</f>
        <v>0</v>
      </c>
      <c r="BH305" s="222">
        <f>IF(N305="sníž. přenesená",J305,0)</f>
        <v>0</v>
      </c>
      <c r="BI305" s="222">
        <f>IF(N305="nulová",J305,0)</f>
        <v>0</v>
      </c>
      <c r="BJ305" s="18" t="s">
        <v>85</v>
      </c>
      <c r="BK305" s="222">
        <f>ROUND(I305*H305,2)</f>
        <v>0</v>
      </c>
      <c r="BL305" s="18" t="s">
        <v>195</v>
      </c>
      <c r="BM305" s="221" t="s">
        <v>2854</v>
      </c>
    </row>
    <row r="306" spans="1:65" s="12" customFormat="1" ht="25.9" customHeight="1">
      <c r="B306" s="194"/>
      <c r="C306" s="195"/>
      <c r="D306" s="196" t="s">
        <v>76</v>
      </c>
      <c r="E306" s="197" t="s">
        <v>2855</v>
      </c>
      <c r="F306" s="197" t="s">
        <v>2856</v>
      </c>
      <c r="G306" s="195"/>
      <c r="H306" s="195"/>
      <c r="I306" s="198"/>
      <c r="J306" s="199">
        <f>BK306</f>
        <v>0</v>
      </c>
      <c r="K306" s="195"/>
      <c r="L306" s="200"/>
      <c r="M306" s="201"/>
      <c r="N306" s="202"/>
      <c r="O306" s="202"/>
      <c r="P306" s="203">
        <f>P307+P311+P327+P333+P335+P358+P367+P376</f>
        <v>0</v>
      </c>
      <c r="Q306" s="202"/>
      <c r="R306" s="203">
        <f>R307+R311+R327+R333+R335+R358+R367+R376</f>
        <v>0.95291179999999986</v>
      </c>
      <c r="S306" s="202"/>
      <c r="T306" s="204">
        <f>T307+T311+T327+T333+T335+T358+T367+T376</f>
        <v>0.9710856000000001</v>
      </c>
      <c r="AR306" s="205" t="s">
        <v>85</v>
      </c>
      <c r="AT306" s="206" t="s">
        <v>76</v>
      </c>
      <c r="AU306" s="206" t="s">
        <v>77</v>
      </c>
      <c r="AY306" s="205" t="s">
        <v>188</v>
      </c>
      <c r="BK306" s="207">
        <f>BK307+BK311+BK327+BK333+BK335+BK358+BK367+BK376</f>
        <v>0</v>
      </c>
    </row>
    <row r="307" spans="1:65" s="12" customFormat="1" ht="22.9" customHeight="1">
      <c r="B307" s="194"/>
      <c r="C307" s="195"/>
      <c r="D307" s="196" t="s">
        <v>76</v>
      </c>
      <c r="E307" s="208" t="s">
        <v>221</v>
      </c>
      <c r="F307" s="208" t="s">
        <v>1413</v>
      </c>
      <c r="G307" s="195"/>
      <c r="H307" s="195"/>
      <c r="I307" s="198"/>
      <c r="J307" s="209">
        <f>BK307</f>
        <v>0</v>
      </c>
      <c r="K307" s="195"/>
      <c r="L307" s="200"/>
      <c r="M307" s="201"/>
      <c r="N307" s="202"/>
      <c r="O307" s="202"/>
      <c r="P307" s="203">
        <f>SUM(P308:P310)</f>
        <v>0</v>
      </c>
      <c r="Q307" s="202"/>
      <c r="R307" s="203">
        <f>SUM(R308:R310)</f>
        <v>0.10656</v>
      </c>
      <c r="S307" s="202"/>
      <c r="T307" s="204">
        <f>SUM(T308:T310)</f>
        <v>0</v>
      </c>
      <c r="AR307" s="205" t="s">
        <v>85</v>
      </c>
      <c r="AT307" s="206" t="s">
        <v>76</v>
      </c>
      <c r="AU307" s="206" t="s">
        <v>85</v>
      </c>
      <c r="AY307" s="205" t="s">
        <v>188</v>
      </c>
      <c r="BK307" s="207">
        <f>SUM(BK308:BK310)</f>
        <v>0</v>
      </c>
    </row>
    <row r="308" spans="1:65" s="2" customFormat="1" ht="16.5" customHeight="1">
      <c r="A308" s="35"/>
      <c r="B308" s="36"/>
      <c r="C308" s="210" t="s">
        <v>473</v>
      </c>
      <c r="D308" s="210" t="s">
        <v>190</v>
      </c>
      <c r="E308" s="211" t="s">
        <v>2645</v>
      </c>
      <c r="F308" s="212" t="s">
        <v>2646</v>
      </c>
      <c r="G308" s="213" t="s">
        <v>207</v>
      </c>
      <c r="H308" s="214">
        <v>3.6</v>
      </c>
      <c r="I308" s="215"/>
      <c r="J308" s="216">
        <f>ROUND(I308*H308,2)</f>
        <v>0</v>
      </c>
      <c r="K308" s="212" t="s">
        <v>202</v>
      </c>
      <c r="L308" s="40"/>
      <c r="M308" s="217" t="s">
        <v>1</v>
      </c>
      <c r="N308" s="218" t="s">
        <v>42</v>
      </c>
      <c r="O308" s="72"/>
      <c r="P308" s="219">
        <f>O308*H308</f>
        <v>0</v>
      </c>
      <c r="Q308" s="219">
        <v>6.4999999999999997E-3</v>
      </c>
      <c r="R308" s="219">
        <f>Q308*H308</f>
        <v>2.3400000000000001E-2</v>
      </c>
      <c r="S308" s="219">
        <v>0</v>
      </c>
      <c r="T308" s="220">
        <f>S308*H308</f>
        <v>0</v>
      </c>
      <c r="U308" s="35"/>
      <c r="V308" s="35"/>
      <c r="W308" s="35"/>
      <c r="X308" s="35"/>
      <c r="Y308" s="35"/>
      <c r="Z308" s="35"/>
      <c r="AA308" s="35"/>
      <c r="AB308" s="35"/>
      <c r="AC308" s="35"/>
      <c r="AD308" s="35"/>
      <c r="AE308" s="35"/>
      <c r="AR308" s="221" t="s">
        <v>195</v>
      </c>
      <c r="AT308" s="221" t="s">
        <v>190</v>
      </c>
      <c r="AU308" s="221" t="s">
        <v>88</v>
      </c>
      <c r="AY308" s="18" t="s">
        <v>188</v>
      </c>
      <c r="BE308" s="222">
        <f>IF(N308="základní",J308,0)</f>
        <v>0</v>
      </c>
      <c r="BF308" s="222">
        <f>IF(N308="snížená",J308,0)</f>
        <v>0</v>
      </c>
      <c r="BG308" s="222">
        <f>IF(N308="zákl. přenesená",J308,0)</f>
        <v>0</v>
      </c>
      <c r="BH308" s="222">
        <f>IF(N308="sníž. přenesená",J308,0)</f>
        <v>0</v>
      </c>
      <c r="BI308" s="222">
        <f>IF(N308="nulová",J308,0)</f>
        <v>0</v>
      </c>
      <c r="BJ308" s="18" t="s">
        <v>85</v>
      </c>
      <c r="BK308" s="222">
        <f>ROUND(I308*H308,2)</f>
        <v>0</v>
      </c>
      <c r="BL308" s="18" t="s">
        <v>195</v>
      </c>
      <c r="BM308" s="221" t="s">
        <v>2857</v>
      </c>
    </row>
    <row r="309" spans="1:65" s="13" customFormat="1" ht="11.25">
      <c r="B309" s="223"/>
      <c r="C309" s="224"/>
      <c r="D309" s="225" t="s">
        <v>197</v>
      </c>
      <c r="E309" s="226" t="s">
        <v>1</v>
      </c>
      <c r="F309" s="227" t="s">
        <v>2858</v>
      </c>
      <c r="G309" s="224"/>
      <c r="H309" s="228">
        <v>3.6</v>
      </c>
      <c r="I309" s="229"/>
      <c r="J309" s="224"/>
      <c r="K309" s="224"/>
      <c r="L309" s="230"/>
      <c r="M309" s="231"/>
      <c r="N309" s="232"/>
      <c r="O309" s="232"/>
      <c r="P309" s="232"/>
      <c r="Q309" s="232"/>
      <c r="R309" s="232"/>
      <c r="S309" s="232"/>
      <c r="T309" s="233"/>
      <c r="AT309" s="234" t="s">
        <v>197</v>
      </c>
      <c r="AU309" s="234" t="s">
        <v>88</v>
      </c>
      <c r="AV309" s="13" t="s">
        <v>88</v>
      </c>
      <c r="AW309" s="13" t="s">
        <v>32</v>
      </c>
      <c r="AX309" s="13" t="s">
        <v>85</v>
      </c>
      <c r="AY309" s="234" t="s">
        <v>188</v>
      </c>
    </row>
    <row r="310" spans="1:65" s="2" customFormat="1" ht="16.5" customHeight="1">
      <c r="A310" s="35"/>
      <c r="B310" s="36"/>
      <c r="C310" s="210" t="s">
        <v>477</v>
      </c>
      <c r="D310" s="210" t="s">
        <v>190</v>
      </c>
      <c r="E310" s="211" t="s">
        <v>1414</v>
      </c>
      <c r="F310" s="212" t="s">
        <v>1415</v>
      </c>
      <c r="G310" s="213" t="s">
        <v>207</v>
      </c>
      <c r="H310" s="214">
        <v>3.6</v>
      </c>
      <c r="I310" s="215"/>
      <c r="J310" s="216">
        <f>ROUND(I310*H310,2)</f>
        <v>0</v>
      </c>
      <c r="K310" s="212" t="s">
        <v>202</v>
      </c>
      <c r="L310" s="40"/>
      <c r="M310" s="217" t="s">
        <v>1</v>
      </c>
      <c r="N310" s="218" t="s">
        <v>42</v>
      </c>
      <c r="O310" s="72"/>
      <c r="P310" s="219">
        <f>O310*H310</f>
        <v>0</v>
      </c>
      <c r="Q310" s="219">
        <v>2.3099999999999999E-2</v>
      </c>
      <c r="R310" s="219">
        <f>Q310*H310</f>
        <v>8.3159999999999998E-2</v>
      </c>
      <c r="S310" s="219">
        <v>0</v>
      </c>
      <c r="T310" s="220">
        <f>S310*H310</f>
        <v>0</v>
      </c>
      <c r="U310" s="35"/>
      <c r="V310" s="35"/>
      <c r="W310" s="35"/>
      <c r="X310" s="35"/>
      <c r="Y310" s="35"/>
      <c r="Z310" s="35"/>
      <c r="AA310" s="35"/>
      <c r="AB310" s="35"/>
      <c r="AC310" s="35"/>
      <c r="AD310" s="35"/>
      <c r="AE310" s="35"/>
      <c r="AR310" s="221" t="s">
        <v>195</v>
      </c>
      <c r="AT310" s="221" t="s">
        <v>190</v>
      </c>
      <c r="AU310" s="221" t="s">
        <v>88</v>
      </c>
      <c r="AY310" s="18" t="s">
        <v>188</v>
      </c>
      <c r="BE310" s="222">
        <f>IF(N310="základní",J310,0)</f>
        <v>0</v>
      </c>
      <c r="BF310" s="222">
        <f>IF(N310="snížená",J310,0)</f>
        <v>0</v>
      </c>
      <c r="BG310" s="222">
        <f>IF(N310="zákl. přenesená",J310,0)</f>
        <v>0</v>
      </c>
      <c r="BH310" s="222">
        <f>IF(N310="sníž. přenesená",J310,0)</f>
        <v>0</v>
      </c>
      <c r="BI310" s="222">
        <f>IF(N310="nulová",J310,0)</f>
        <v>0</v>
      </c>
      <c r="BJ310" s="18" t="s">
        <v>85</v>
      </c>
      <c r="BK310" s="222">
        <f>ROUND(I310*H310,2)</f>
        <v>0</v>
      </c>
      <c r="BL310" s="18" t="s">
        <v>195</v>
      </c>
      <c r="BM310" s="221" t="s">
        <v>2859</v>
      </c>
    </row>
    <row r="311" spans="1:65" s="12" customFormat="1" ht="22.9" customHeight="1">
      <c r="B311" s="194"/>
      <c r="C311" s="195"/>
      <c r="D311" s="196" t="s">
        <v>76</v>
      </c>
      <c r="E311" s="208" t="s">
        <v>236</v>
      </c>
      <c r="F311" s="208" t="s">
        <v>2656</v>
      </c>
      <c r="G311" s="195"/>
      <c r="H311" s="195"/>
      <c r="I311" s="198"/>
      <c r="J311" s="209">
        <f>BK311</f>
        <v>0</v>
      </c>
      <c r="K311" s="195"/>
      <c r="L311" s="200"/>
      <c r="M311" s="201"/>
      <c r="N311" s="202"/>
      <c r="O311" s="202"/>
      <c r="P311" s="203">
        <f>SUM(P312:P326)</f>
        <v>0</v>
      </c>
      <c r="Q311" s="202"/>
      <c r="R311" s="203">
        <f>SUM(R312:R326)</f>
        <v>9.2298000000000005E-2</v>
      </c>
      <c r="S311" s="202"/>
      <c r="T311" s="204">
        <f>SUM(T312:T326)</f>
        <v>0.64050000000000007</v>
      </c>
      <c r="AR311" s="205" t="s">
        <v>85</v>
      </c>
      <c r="AT311" s="206" t="s">
        <v>76</v>
      </c>
      <c r="AU311" s="206" t="s">
        <v>85</v>
      </c>
      <c r="AY311" s="205" t="s">
        <v>188</v>
      </c>
      <c r="BK311" s="207">
        <f>SUM(BK312:BK326)</f>
        <v>0</v>
      </c>
    </row>
    <row r="312" spans="1:65" s="2" customFormat="1" ht="16.5" customHeight="1">
      <c r="A312" s="35"/>
      <c r="B312" s="36"/>
      <c r="C312" s="210" t="s">
        <v>481</v>
      </c>
      <c r="D312" s="210" t="s">
        <v>190</v>
      </c>
      <c r="E312" s="211" t="s">
        <v>2860</v>
      </c>
      <c r="F312" s="212" t="s">
        <v>2861</v>
      </c>
      <c r="G312" s="213" t="s">
        <v>207</v>
      </c>
      <c r="H312" s="214">
        <v>138</v>
      </c>
      <c r="I312" s="215"/>
      <c r="J312" s="216">
        <f>ROUND(I312*H312,2)</f>
        <v>0</v>
      </c>
      <c r="K312" s="212" t="s">
        <v>202</v>
      </c>
      <c r="L312" s="40"/>
      <c r="M312" s="217" t="s">
        <v>1</v>
      </c>
      <c r="N312" s="218" t="s">
        <v>42</v>
      </c>
      <c r="O312" s="72"/>
      <c r="P312" s="219">
        <f>O312*H312</f>
        <v>0</v>
      </c>
      <c r="Q312" s="219">
        <v>0</v>
      </c>
      <c r="R312" s="219">
        <f>Q312*H312</f>
        <v>0</v>
      </c>
      <c r="S312" s="219">
        <v>0</v>
      </c>
      <c r="T312" s="220">
        <f>S312*H312</f>
        <v>0</v>
      </c>
      <c r="U312" s="35"/>
      <c r="V312" s="35"/>
      <c r="W312" s="35"/>
      <c r="X312" s="35"/>
      <c r="Y312" s="35"/>
      <c r="Z312" s="35"/>
      <c r="AA312" s="35"/>
      <c r="AB312" s="35"/>
      <c r="AC312" s="35"/>
      <c r="AD312" s="35"/>
      <c r="AE312" s="35"/>
      <c r="AR312" s="221" t="s">
        <v>195</v>
      </c>
      <c r="AT312" s="221" t="s">
        <v>190</v>
      </c>
      <c r="AU312" s="221" t="s">
        <v>88</v>
      </c>
      <c r="AY312" s="18" t="s">
        <v>188</v>
      </c>
      <c r="BE312" s="222">
        <f>IF(N312="základní",J312,0)</f>
        <v>0</v>
      </c>
      <c r="BF312" s="222">
        <f>IF(N312="snížená",J312,0)</f>
        <v>0</v>
      </c>
      <c r="BG312" s="222">
        <f>IF(N312="zákl. přenesená",J312,0)</f>
        <v>0</v>
      </c>
      <c r="BH312" s="222">
        <f>IF(N312="sníž. přenesená",J312,0)</f>
        <v>0</v>
      </c>
      <c r="BI312" s="222">
        <f>IF(N312="nulová",J312,0)</f>
        <v>0</v>
      </c>
      <c r="BJ312" s="18" t="s">
        <v>85</v>
      </c>
      <c r="BK312" s="222">
        <f>ROUND(I312*H312,2)</f>
        <v>0</v>
      </c>
      <c r="BL312" s="18" t="s">
        <v>195</v>
      </c>
      <c r="BM312" s="221" t="s">
        <v>2862</v>
      </c>
    </row>
    <row r="313" spans="1:65" s="15" customFormat="1" ht="11.25">
      <c r="B313" s="246"/>
      <c r="C313" s="247"/>
      <c r="D313" s="225" t="s">
        <v>197</v>
      </c>
      <c r="E313" s="248" t="s">
        <v>1</v>
      </c>
      <c r="F313" s="249" t="s">
        <v>2658</v>
      </c>
      <c r="G313" s="247"/>
      <c r="H313" s="248" t="s">
        <v>1</v>
      </c>
      <c r="I313" s="250"/>
      <c r="J313" s="247"/>
      <c r="K313" s="247"/>
      <c r="L313" s="251"/>
      <c r="M313" s="252"/>
      <c r="N313" s="253"/>
      <c r="O313" s="253"/>
      <c r="P313" s="253"/>
      <c r="Q313" s="253"/>
      <c r="R313" s="253"/>
      <c r="S313" s="253"/>
      <c r="T313" s="254"/>
      <c r="AT313" s="255" t="s">
        <v>197</v>
      </c>
      <c r="AU313" s="255" t="s">
        <v>88</v>
      </c>
      <c r="AV313" s="15" t="s">
        <v>85</v>
      </c>
      <c r="AW313" s="15" t="s">
        <v>32</v>
      </c>
      <c r="AX313" s="15" t="s">
        <v>77</v>
      </c>
      <c r="AY313" s="255" t="s">
        <v>188</v>
      </c>
    </row>
    <row r="314" spans="1:65" s="13" customFormat="1" ht="11.25">
      <c r="B314" s="223"/>
      <c r="C314" s="224"/>
      <c r="D314" s="225" t="s">
        <v>197</v>
      </c>
      <c r="E314" s="226" t="s">
        <v>1</v>
      </c>
      <c r="F314" s="227" t="s">
        <v>2863</v>
      </c>
      <c r="G314" s="224"/>
      <c r="H314" s="228">
        <v>138</v>
      </c>
      <c r="I314" s="229"/>
      <c r="J314" s="224"/>
      <c r="K314" s="224"/>
      <c r="L314" s="230"/>
      <c r="M314" s="231"/>
      <c r="N314" s="232"/>
      <c r="O314" s="232"/>
      <c r="P314" s="232"/>
      <c r="Q314" s="232"/>
      <c r="R314" s="232"/>
      <c r="S314" s="232"/>
      <c r="T314" s="233"/>
      <c r="AT314" s="234" t="s">
        <v>197</v>
      </c>
      <c r="AU314" s="234" t="s">
        <v>88</v>
      </c>
      <c r="AV314" s="13" t="s">
        <v>88</v>
      </c>
      <c r="AW314" s="13" t="s">
        <v>32</v>
      </c>
      <c r="AX314" s="13" t="s">
        <v>85</v>
      </c>
      <c r="AY314" s="234" t="s">
        <v>188</v>
      </c>
    </row>
    <row r="315" spans="1:65" s="2" customFormat="1" ht="16.5" customHeight="1">
      <c r="A315" s="35"/>
      <c r="B315" s="36"/>
      <c r="C315" s="210" t="s">
        <v>486</v>
      </c>
      <c r="D315" s="210" t="s">
        <v>190</v>
      </c>
      <c r="E315" s="211" t="s">
        <v>2864</v>
      </c>
      <c r="F315" s="212" t="s">
        <v>2865</v>
      </c>
      <c r="G315" s="213" t="s">
        <v>207</v>
      </c>
      <c r="H315" s="214">
        <v>414</v>
      </c>
      <c r="I315" s="215"/>
      <c r="J315" s="216">
        <f>ROUND(I315*H315,2)</f>
        <v>0</v>
      </c>
      <c r="K315" s="212" t="s">
        <v>202</v>
      </c>
      <c r="L315" s="40"/>
      <c r="M315" s="217" t="s">
        <v>1</v>
      </c>
      <c r="N315" s="218" t="s">
        <v>42</v>
      </c>
      <c r="O315" s="72"/>
      <c r="P315" s="219">
        <f>O315*H315</f>
        <v>0</v>
      </c>
      <c r="Q315" s="219">
        <v>0</v>
      </c>
      <c r="R315" s="219">
        <f>Q315*H315</f>
        <v>0</v>
      </c>
      <c r="S315" s="219">
        <v>0</v>
      </c>
      <c r="T315" s="220">
        <f>S315*H315</f>
        <v>0</v>
      </c>
      <c r="U315" s="35"/>
      <c r="V315" s="35"/>
      <c r="W315" s="35"/>
      <c r="X315" s="35"/>
      <c r="Y315" s="35"/>
      <c r="Z315" s="35"/>
      <c r="AA315" s="35"/>
      <c r="AB315" s="35"/>
      <c r="AC315" s="35"/>
      <c r="AD315" s="35"/>
      <c r="AE315" s="35"/>
      <c r="AR315" s="221" t="s">
        <v>195</v>
      </c>
      <c r="AT315" s="221" t="s">
        <v>190</v>
      </c>
      <c r="AU315" s="221" t="s">
        <v>88</v>
      </c>
      <c r="AY315" s="18" t="s">
        <v>188</v>
      </c>
      <c r="BE315" s="222">
        <f>IF(N315="základní",J315,0)</f>
        <v>0</v>
      </c>
      <c r="BF315" s="222">
        <f>IF(N315="snížená",J315,0)</f>
        <v>0</v>
      </c>
      <c r="BG315" s="222">
        <f>IF(N315="zákl. přenesená",J315,0)</f>
        <v>0</v>
      </c>
      <c r="BH315" s="222">
        <f>IF(N315="sníž. přenesená",J315,0)</f>
        <v>0</v>
      </c>
      <c r="BI315" s="222">
        <f>IF(N315="nulová",J315,0)</f>
        <v>0</v>
      </c>
      <c r="BJ315" s="18" t="s">
        <v>85</v>
      </c>
      <c r="BK315" s="222">
        <f>ROUND(I315*H315,2)</f>
        <v>0</v>
      </c>
      <c r="BL315" s="18" t="s">
        <v>195</v>
      </c>
      <c r="BM315" s="221" t="s">
        <v>2866</v>
      </c>
    </row>
    <row r="316" spans="1:65" s="13" customFormat="1" ht="11.25">
      <c r="B316" s="223"/>
      <c r="C316" s="224"/>
      <c r="D316" s="225" t="s">
        <v>197</v>
      </c>
      <c r="E316" s="224"/>
      <c r="F316" s="227" t="s">
        <v>2867</v>
      </c>
      <c r="G316" s="224"/>
      <c r="H316" s="228">
        <v>414</v>
      </c>
      <c r="I316" s="229"/>
      <c r="J316" s="224"/>
      <c r="K316" s="224"/>
      <c r="L316" s="230"/>
      <c r="M316" s="231"/>
      <c r="N316" s="232"/>
      <c r="O316" s="232"/>
      <c r="P316" s="232"/>
      <c r="Q316" s="232"/>
      <c r="R316" s="232"/>
      <c r="S316" s="232"/>
      <c r="T316" s="233"/>
      <c r="AT316" s="234" t="s">
        <v>197</v>
      </c>
      <c r="AU316" s="234" t="s">
        <v>88</v>
      </c>
      <c r="AV316" s="13" t="s">
        <v>88</v>
      </c>
      <c r="AW316" s="13" t="s">
        <v>4</v>
      </c>
      <c r="AX316" s="13" t="s">
        <v>85</v>
      </c>
      <c r="AY316" s="234" t="s">
        <v>188</v>
      </c>
    </row>
    <row r="317" spans="1:65" s="2" customFormat="1" ht="16.5" customHeight="1">
      <c r="A317" s="35"/>
      <c r="B317" s="36"/>
      <c r="C317" s="210" t="s">
        <v>491</v>
      </c>
      <c r="D317" s="210" t="s">
        <v>190</v>
      </c>
      <c r="E317" s="211" t="s">
        <v>2868</v>
      </c>
      <c r="F317" s="212" t="s">
        <v>2869</v>
      </c>
      <c r="G317" s="213" t="s">
        <v>207</v>
      </c>
      <c r="H317" s="214">
        <v>138</v>
      </c>
      <c r="I317" s="215"/>
      <c r="J317" s="216">
        <f>ROUND(I317*H317,2)</f>
        <v>0</v>
      </c>
      <c r="K317" s="212" t="s">
        <v>202</v>
      </c>
      <c r="L317" s="40"/>
      <c r="M317" s="217" t="s">
        <v>1</v>
      </c>
      <c r="N317" s="218" t="s">
        <v>42</v>
      </c>
      <c r="O317" s="72"/>
      <c r="P317" s="219">
        <f>O317*H317</f>
        <v>0</v>
      </c>
      <c r="Q317" s="219">
        <v>0</v>
      </c>
      <c r="R317" s="219">
        <f>Q317*H317</f>
        <v>0</v>
      </c>
      <c r="S317" s="219">
        <v>0</v>
      </c>
      <c r="T317" s="220">
        <f>S317*H317</f>
        <v>0</v>
      </c>
      <c r="U317" s="35"/>
      <c r="V317" s="35"/>
      <c r="W317" s="35"/>
      <c r="X317" s="35"/>
      <c r="Y317" s="35"/>
      <c r="Z317" s="35"/>
      <c r="AA317" s="35"/>
      <c r="AB317" s="35"/>
      <c r="AC317" s="35"/>
      <c r="AD317" s="35"/>
      <c r="AE317" s="35"/>
      <c r="AR317" s="221" t="s">
        <v>195</v>
      </c>
      <c r="AT317" s="221" t="s">
        <v>190</v>
      </c>
      <c r="AU317" s="221" t="s">
        <v>88</v>
      </c>
      <c r="AY317" s="18" t="s">
        <v>188</v>
      </c>
      <c r="BE317" s="222">
        <f>IF(N317="základní",J317,0)</f>
        <v>0</v>
      </c>
      <c r="BF317" s="222">
        <f>IF(N317="snížená",J317,0)</f>
        <v>0</v>
      </c>
      <c r="BG317" s="222">
        <f>IF(N317="zákl. přenesená",J317,0)</f>
        <v>0</v>
      </c>
      <c r="BH317" s="222">
        <f>IF(N317="sníž. přenesená",J317,0)</f>
        <v>0</v>
      </c>
      <c r="BI317" s="222">
        <f>IF(N317="nulová",J317,0)</f>
        <v>0</v>
      </c>
      <c r="BJ317" s="18" t="s">
        <v>85</v>
      </c>
      <c r="BK317" s="222">
        <f>ROUND(I317*H317,2)</f>
        <v>0</v>
      </c>
      <c r="BL317" s="18" t="s">
        <v>195</v>
      </c>
      <c r="BM317" s="221" t="s">
        <v>2870</v>
      </c>
    </row>
    <row r="318" spans="1:65" s="2" customFormat="1" ht="16.5" customHeight="1">
      <c r="A318" s="35"/>
      <c r="B318" s="36"/>
      <c r="C318" s="210" t="s">
        <v>493</v>
      </c>
      <c r="D318" s="210" t="s">
        <v>190</v>
      </c>
      <c r="E318" s="211" t="s">
        <v>2663</v>
      </c>
      <c r="F318" s="212" t="s">
        <v>2664</v>
      </c>
      <c r="G318" s="213" t="s">
        <v>207</v>
      </c>
      <c r="H318" s="214">
        <v>19.2</v>
      </c>
      <c r="I318" s="215"/>
      <c r="J318" s="216">
        <f>ROUND(I318*H318,2)</f>
        <v>0</v>
      </c>
      <c r="K318" s="212" t="s">
        <v>202</v>
      </c>
      <c r="L318" s="40"/>
      <c r="M318" s="217" t="s">
        <v>1</v>
      </c>
      <c r="N318" s="218" t="s">
        <v>42</v>
      </c>
      <c r="O318" s="72"/>
      <c r="P318" s="219">
        <f>O318*H318</f>
        <v>0</v>
      </c>
      <c r="Q318" s="219">
        <v>4.0000000000000003E-5</v>
      </c>
      <c r="R318" s="219">
        <f>Q318*H318</f>
        <v>7.6800000000000002E-4</v>
      </c>
      <c r="S318" s="219">
        <v>0</v>
      </c>
      <c r="T318" s="220">
        <f>S318*H318</f>
        <v>0</v>
      </c>
      <c r="U318" s="35"/>
      <c r="V318" s="35"/>
      <c r="W318" s="35"/>
      <c r="X318" s="35"/>
      <c r="Y318" s="35"/>
      <c r="Z318" s="35"/>
      <c r="AA318" s="35"/>
      <c r="AB318" s="35"/>
      <c r="AC318" s="35"/>
      <c r="AD318" s="35"/>
      <c r="AE318" s="35"/>
      <c r="AR318" s="221" t="s">
        <v>195</v>
      </c>
      <c r="AT318" s="221" t="s">
        <v>190</v>
      </c>
      <c r="AU318" s="221" t="s">
        <v>88</v>
      </c>
      <c r="AY318" s="18" t="s">
        <v>188</v>
      </c>
      <c r="BE318" s="222">
        <f>IF(N318="základní",J318,0)</f>
        <v>0</v>
      </c>
      <c r="BF318" s="222">
        <f>IF(N318="snížená",J318,0)</f>
        <v>0</v>
      </c>
      <c r="BG318" s="222">
        <f>IF(N318="zákl. přenesená",J318,0)</f>
        <v>0</v>
      </c>
      <c r="BH318" s="222">
        <f>IF(N318="sníž. přenesená",J318,0)</f>
        <v>0</v>
      </c>
      <c r="BI318" s="222">
        <f>IF(N318="nulová",J318,0)</f>
        <v>0</v>
      </c>
      <c r="BJ318" s="18" t="s">
        <v>85</v>
      </c>
      <c r="BK318" s="222">
        <f>ROUND(I318*H318,2)</f>
        <v>0</v>
      </c>
      <c r="BL318" s="18" t="s">
        <v>195</v>
      </c>
      <c r="BM318" s="221" t="s">
        <v>2871</v>
      </c>
    </row>
    <row r="319" spans="1:65" s="13" customFormat="1" ht="11.25">
      <c r="B319" s="223"/>
      <c r="C319" s="224"/>
      <c r="D319" s="225" t="s">
        <v>197</v>
      </c>
      <c r="E319" s="226" t="s">
        <v>1</v>
      </c>
      <c r="F319" s="227" t="s">
        <v>2872</v>
      </c>
      <c r="G319" s="224"/>
      <c r="H319" s="228">
        <v>19.2</v>
      </c>
      <c r="I319" s="229"/>
      <c r="J319" s="224"/>
      <c r="K319" s="224"/>
      <c r="L319" s="230"/>
      <c r="M319" s="231"/>
      <c r="N319" s="232"/>
      <c r="O319" s="232"/>
      <c r="P319" s="232"/>
      <c r="Q319" s="232"/>
      <c r="R319" s="232"/>
      <c r="S319" s="232"/>
      <c r="T319" s="233"/>
      <c r="AT319" s="234" t="s">
        <v>197</v>
      </c>
      <c r="AU319" s="234" t="s">
        <v>88</v>
      </c>
      <c r="AV319" s="13" t="s">
        <v>88</v>
      </c>
      <c r="AW319" s="13" t="s">
        <v>32</v>
      </c>
      <c r="AX319" s="13" t="s">
        <v>85</v>
      </c>
      <c r="AY319" s="234" t="s">
        <v>188</v>
      </c>
    </row>
    <row r="320" spans="1:65" s="2" customFormat="1" ht="36" customHeight="1">
      <c r="A320" s="35"/>
      <c r="B320" s="36"/>
      <c r="C320" s="210" t="s">
        <v>498</v>
      </c>
      <c r="D320" s="210" t="s">
        <v>190</v>
      </c>
      <c r="E320" s="211" t="s">
        <v>2362</v>
      </c>
      <c r="F320" s="212" t="s">
        <v>2363</v>
      </c>
      <c r="G320" s="213" t="s">
        <v>454</v>
      </c>
      <c r="H320" s="214">
        <v>3</v>
      </c>
      <c r="I320" s="215"/>
      <c r="J320" s="216">
        <f>ROUND(I320*H320,2)</f>
        <v>0</v>
      </c>
      <c r="K320" s="212" t="s">
        <v>194</v>
      </c>
      <c r="L320" s="40"/>
      <c r="M320" s="217" t="s">
        <v>1</v>
      </c>
      <c r="N320" s="218" t="s">
        <v>42</v>
      </c>
      <c r="O320" s="72"/>
      <c r="P320" s="219">
        <f>O320*H320</f>
        <v>0</v>
      </c>
      <c r="Q320" s="219">
        <v>2.1010000000000001E-2</v>
      </c>
      <c r="R320" s="219">
        <f>Q320*H320</f>
        <v>6.3030000000000003E-2</v>
      </c>
      <c r="S320" s="219">
        <v>0.127</v>
      </c>
      <c r="T320" s="220">
        <f>S320*H320</f>
        <v>0.38100000000000001</v>
      </c>
      <c r="U320" s="35"/>
      <c r="V320" s="35"/>
      <c r="W320" s="35"/>
      <c r="X320" s="35"/>
      <c r="Y320" s="35"/>
      <c r="Z320" s="35"/>
      <c r="AA320" s="35"/>
      <c r="AB320" s="35"/>
      <c r="AC320" s="35"/>
      <c r="AD320" s="35"/>
      <c r="AE320" s="35"/>
      <c r="AR320" s="221" t="s">
        <v>195</v>
      </c>
      <c r="AT320" s="221" t="s">
        <v>190</v>
      </c>
      <c r="AU320" s="221" t="s">
        <v>88</v>
      </c>
      <c r="AY320" s="18" t="s">
        <v>188</v>
      </c>
      <c r="BE320" s="222">
        <f>IF(N320="základní",J320,0)</f>
        <v>0</v>
      </c>
      <c r="BF320" s="222">
        <f>IF(N320="snížená",J320,0)</f>
        <v>0</v>
      </c>
      <c r="BG320" s="222">
        <f>IF(N320="zákl. přenesená",J320,0)</f>
        <v>0</v>
      </c>
      <c r="BH320" s="222">
        <f>IF(N320="sníž. přenesená",J320,0)</f>
        <v>0</v>
      </c>
      <c r="BI320" s="222">
        <f>IF(N320="nulová",J320,0)</f>
        <v>0</v>
      </c>
      <c r="BJ320" s="18" t="s">
        <v>85</v>
      </c>
      <c r="BK320" s="222">
        <f>ROUND(I320*H320,2)</f>
        <v>0</v>
      </c>
      <c r="BL320" s="18" t="s">
        <v>195</v>
      </c>
      <c r="BM320" s="221" t="s">
        <v>2873</v>
      </c>
    </row>
    <row r="321" spans="1:65" s="13" customFormat="1" ht="11.25">
      <c r="B321" s="223"/>
      <c r="C321" s="224"/>
      <c r="D321" s="225" t="s">
        <v>197</v>
      </c>
      <c r="E321" s="226" t="s">
        <v>1</v>
      </c>
      <c r="F321" s="227" t="s">
        <v>2874</v>
      </c>
      <c r="G321" s="224"/>
      <c r="H321" s="228">
        <v>3</v>
      </c>
      <c r="I321" s="229"/>
      <c r="J321" s="224"/>
      <c r="K321" s="224"/>
      <c r="L321" s="230"/>
      <c r="M321" s="231"/>
      <c r="N321" s="232"/>
      <c r="O321" s="232"/>
      <c r="P321" s="232"/>
      <c r="Q321" s="232"/>
      <c r="R321" s="232"/>
      <c r="S321" s="232"/>
      <c r="T321" s="233"/>
      <c r="AT321" s="234" t="s">
        <v>197</v>
      </c>
      <c r="AU321" s="234" t="s">
        <v>88</v>
      </c>
      <c r="AV321" s="13" t="s">
        <v>88</v>
      </c>
      <c r="AW321" s="13" t="s">
        <v>32</v>
      </c>
      <c r="AX321" s="13" t="s">
        <v>85</v>
      </c>
      <c r="AY321" s="234" t="s">
        <v>188</v>
      </c>
    </row>
    <row r="322" spans="1:65" s="2" customFormat="1" ht="16.5" customHeight="1">
      <c r="A322" s="35"/>
      <c r="B322" s="36"/>
      <c r="C322" s="210" t="s">
        <v>505</v>
      </c>
      <c r="D322" s="210" t="s">
        <v>190</v>
      </c>
      <c r="E322" s="211" t="s">
        <v>2875</v>
      </c>
      <c r="F322" s="212" t="s">
        <v>2876</v>
      </c>
      <c r="G322" s="213" t="s">
        <v>454</v>
      </c>
      <c r="H322" s="214">
        <v>3</v>
      </c>
      <c r="I322" s="215"/>
      <c r="J322" s="216">
        <f>ROUND(I322*H322,2)</f>
        <v>0</v>
      </c>
      <c r="K322" s="212" t="s">
        <v>194</v>
      </c>
      <c r="L322" s="40"/>
      <c r="M322" s="217" t="s">
        <v>1</v>
      </c>
      <c r="N322" s="218" t="s">
        <v>42</v>
      </c>
      <c r="O322" s="72"/>
      <c r="P322" s="219">
        <f>O322*H322</f>
        <v>0</v>
      </c>
      <c r="Q322" s="219">
        <v>9.4999999999999998E-3</v>
      </c>
      <c r="R322" s="219">
        <f>Q322*H322</f>
        <v>2.8499999999999998E-2</v>
      </c>
      <c r="S322" s="219">
        <v>4.4999999999999997E-3</v>
      </c>
      <c r="T322" s="220">
        <f>S322*H322</f>
        <v>1.3499999999999998E-2</v>
      </c>
      <c r="U322" s="35"/>
      <c r="V322" s="35"/>
      <c r="W322" s="35"/>
      <c r="X322" s="35"/>
      <c r="Y322" s="35"/>
      <c r="Z322" s="35"/>
      <c r="AA322" s="35"/>
      <c r="AB322" s="35"/>
      <c r="AC322" s="35"/>
      <c r="AD322" s="35"/>
      <c r="AE322" s="35"/>
      <c r="AR322" s="221" t="s">
        <v>195</v>
      </c>
      <c r="AT322" s="221" t="s">
        <v>190</v>
      </c>
      <c r="AU322" s="221" t="s">
        <v>88</v>
      </c>
      <c r="AY322" s="18" t="s">
        <v>188</v>
      </c>
      <c r="BE322" s="222">
        <f>IF(N322="základní",J322,0)</f>
        <v>0</v>
      </c>
      <c r="BF322" s="222">
        <f>IF(N322="snížená",J322,0)</f>
        <v>0</v>
      </c>
      <c r="BG322" s="222">
        <f>IF(N322="zákl. přenesená",J322,0)</f>
        <v>0</v>
      </c>
      <c r="BH322" s="222">
        <f>IF(N322="sníž. přenesená",J322,0)</f>
        <v>0</v>
      </c>
      <c r="BI322" s="222">
        <f>IF(N322="nulová",J322,0)</f>
        <v>0</v>
      </c>
      <c r="BJ322" s="18" t="s">
        <v>85</v>
      </c>
      <c r="BK322" s="222">
        <f>ROUND(I322*H322,2)</f>
        <v>0</v>
      </c>
      <c r="BL322" s="18" t="s">
        <v>195</v>
      </c>
      <c r="BM322" s="221" t="s">
        <v>2877</v>
      </c>
    </row>
    <row r="323" spans="1:65" s="13" customFormat="1" ht="11.25">
      <c r="B323" s="223"/>
      <c r="C323" s="224"/>
      <c r="D323" s="225" t="s">
        <v>197</v>
      </c>
      <c r="E323" s="226" t="s">
        <v>1</v>
      </c>
      <c r="F323" s="227" t="s">
        <v>2878</v>
      </c>
      <c r="G323" s="224"/>
      <c r="H323" s="228">
        <v>3</v>
      </c>
      <c r="I323" s="229"/>
      <c r="J323" s="224"/>
      <c r="K323" s="224"/>
      <c r="L323" s="230"/>
      <c r="M323" s="231"/>
      <c r="N323" s="232"/>
      <c r="O323" s="232"/>
      <c r="P323" s="232"/>
      <c r="Q323" s="232"/>
      <c r="R323" s="232"/>
      <c r="S323" s="232"/>
      <c r="T323" s="233"/>
      <c r="AT323" s="234" t="s">
        <v>197</v>
      </c>
      <c r="AU323" s="234" t="s">
        <v>88</v>
      </c>
      <c r="AV323" s="13" t="s">
        <v>88</v>
      </c>
      <c r="AW323" s="13" t="s">
        <v>32</v>
      </c>
      <c r="AX323" s="13" t="s">
        <v>85</v>
      </c>
      <c r="AY323" s="234" t="s">
        <v>188</v>
      </c>
    </row>
    <row r="324" spans="1:65" s="2" customFormat="1" ht="16.5" customHeight="1">
      <c r="A324" s="35"/>
      <c r="B324" s="36"/>
      <c r="C324" s="210" t="s">
        <v>509</v>
      </c>
      <c r="D324" s="210" t="s">
        <v>190</v>
      </c>
      <c r="E324" s="211" t="s">
        <v>2879</v>
      </c>
      <c r="F324" s="212" t="s">
        <v>2880</v>
      </c>
      <c r="G324" s="213" t="s">
        <v>454</v>
      </c>
      <c r="H324" s="214">
        <v>3</v>
      </c>
      <c r="I324" s="215"/>
      <c r="J324" s="216">
        <f>ROUND(I324*H324,2)</f>
        <v>0</v>
      </c>
      <c r="K324" s="212" t="s">
        <v>202</v>
      </c>
      <c r="L324" s="40"/>
      <c r="M324" s="217" t="s">
        <v>1</v>
      </c>
      <c r="N324" s="218" t="s">
        <v>42</v>
      </c>
      <c r="O324" s="72"/>
      <c r="P324" s="219">
        <f>O324*H324</f>
        <v>0</v>
      </c>
      <c r="Q324" s="219">
        <v>0</v>
      </c>
      <c r="R324" s="219">
        <f>Q324*H324</f>
        <v>0</v>
      </c>
      <c r="S324" s="219">
        <v>8.2000000000000003E-2</v>
      </c>
      <c r="T324" s="220">
        <f>S324*H324</f>
        <v>0.246</v>
      </c>
      <c r="U324" s="35"/>
      <c r="V324" s="35"/>
      <c r="W324" s="35"/>
      <c r="X324" s="35"/>
      <c r="Y324" s="35"/>
      <c r="Z324" s="35"/>
      <c r="AA324" s="35"/>
      <c r="AB324" s="35"/>
      <c r="AC324" s="35"/>
      <c r="AD324" s="35"/>
      <c r="AE324" s="35"/>
      <c r="AR324" s="221" t="s">
        <v>195</v>
      </c>
      <c r="AT324" s="221" t="s">
        <v>190</v>
      </c>
      <c r="AU324" s="221" t="s">
        <v>88</v>
      </c>
      <c r="AY324" s="18" t="s">
        <v>188</v>
      </c>
      <c r="BE324" s="222">
        <f>IF(N324="základní",J324,0)</f>
        <v>0</v>
      </c>
      <c r="BF324" s="222">
        <f>IF(N324="snížená",J324,0)</f>
        <v>0</v>
      </c>
      <c r="BG324" s="222">
        <f>IF(N324="zákl. přenesená",J324,0)</f>
        <v>0</v>
      </c>
      <c r="BH324" s="222">
        <f>IF(N324="sníž. přenesená",J324,0)</f>
        <v>0</v>
      </c>
      <c r="BI324" s="222">
        <f>IF(N324="nulová",J324,0)</f>
        <v>0</v>
      </c>
      <c r="BJ324" s="18" t="s">
        <v>85</v>
      </c>
      <c r="BK324" s="222">
        <f>ROUND(I324*H324,2)</f>
        <v>0</v>
      </c>
      <c r="BL324" s="18" t="s">
        <v>195</v>
      </c>
      <c r="BM324" s="221" t="s">
        <v>2881</v>
      </c>
    </row>
    <row r="325" spans="1:65" s="13" customFormat="1" ht="11.25">
      <c r="B325" s="223"/>
      <c r="C325" s="224"/>
      <c r="D325" s="225" t="s">
        <v>197</v>
      </c>
      <c r="E325" s="226" t="s">
        <v>1</v>
      </c>
      <c r="F325" s="227" t="s">
        <v>2882</v>
      </c>
      <c r="G325" s="224"/>
      <c r="H325" s="228">
        <v>3</v>
      </c>
      <c r="I325" s="229"/>
      <c r="J325" s="224"/>
      <c r="K325" s="224"/>
      <c r="L325" s="230"/>
      <c r="M325" s="231"/>
      <c r="N325" s="232"/>
      <c r="O325" s="232"/>
      <c r="P325" s="232"/>
      <c r="Q325" s="232"/>
      <c r="R325" s="232"/>
      <c r="S325" s="232"/>
      <c r="T325" s="233"/>
      <c r="AT325" s="234" t="s">
        <v>197</v>
      </c>
      <c r="AU325" s="234" t="s">
        <v>88</v>
      </c>
      <c r="AV325" s="13" t="s">
        <v>88</v>
      </c>
      <c r="AW325" s="13" t="s">
        <v>32</v>
      </c>
      <c r="AX325" s="13" t="s">
        <v>85</v>
      </c>
      <c r="AY325" s="234" t="s">
        <v>188</v>
      </c>
    </row>
    <row r="326" spans="1:65" s="2" customFormat="1" ht="16.5" customHeight="1">
      <c r="A326" s="35"/>
      <c r="B326" s="36"/>
      <c r="C326" s="210" t="s">
        <v>513</v>
      </c>
      <c r="D326" s="210" t="s">
        <v>190</v>
      </c>
      <c r="E326" s="211" t="s">
        <v>2883</v>
      </c>
      <c r="F326" s="212" t="s">
        <v>2884</v>
      </c>
      <c r="G326" s="213" t="s">
        <v>454</v>
      </c>
      <c r="H326" s="214">
        <v>1</v>
      </c>
      <c r="I326" s="215"/>
      <c r="J326" s="216">
        <f>ROUND(I326*H326,2)</f>
        <v>0</v>
      </c>
      <c r="K326" s="212" t="s">
        <v>194</v>
      </c>
      <c r="L326" s="40"/>
      <c r="M326" s="217" t="s">
        <v>1</v>
      </c>
      <c r="N326" s="218" t="s">
        <v>42</v>
      </c>
      <c r="O326" s="72"/>
      <c r="P326" s="219">
        <f>O326*H326</f>
        <v>0</v>
      </c>
      <c r="Q326" s="219">
        <v>0</v>
      </c>
      <c r="R326" s="219">
        <f>Q326*H326</f>
        <v>0</v>
      </c>
      <c r="S326" s="219">
        <v>0</v>
      </c>
      <c r="T326" s="220">
        <f>S326*H326</f>
        <v>0</v>
      </c>
      <c r="U326" s="35"/>
      <c r="V326" s="35"/>
      <c r="W326" s="35"/>
      <c r="X326" s="35"/>
      <c r="Y326" s="35"/>
      <c r="Z326" s="35"/>
      <c r="AA326" s="35"/>
      <c r="AB326" s="35"/>
      <c r="AC326" s="35"/>
      <c r="AD326" s="35"/>
      <c r="AE326" s="35"/>
      <c r="AR326" s="221" t="s">
        <v>195</v>
      </c>
      <c r="AT326" s="221" t="s">
        <v>190</v>
      </c>
      <c r="AU326" s="221" t="s">
        <v>88</v>
      </c>
      <c r="AY326" s="18" t="s">
        <v>188</v>
      </c>
      <c r="BE326" s="222">
        <f>IF(N326="základní",J326,0)</f>
        <v>0</v>
      </c>
      <c r="BF326" s="222">
        <f>IF(N326="snížená",J326,0)</f>
        <v>0</v>
      </c>
      <c r="BG326" s="222">
        <f>IF(N326="zákl. přenesená",J326,0)</f>
        <v>0</v>
      </c>
      <c r="BH326" s="222">
        <f>IF(N326="sníž. přenesená",J326,0)</f>
        <v>0</v>
      </c>
      <c r="BI326" s="222">
        <f>IF(N326="nulová",J326,0)</f>
        <v>0</v>
      </c>
      <c r="BJ326" s="18" t="s">
        <v>85</v>
      </c>
      <c r="BK326" s="222">
        <f>ROUND(I326*H326,2)</f>
        <v>0</v>
      </c>
      <c r="BL326" s="18" t="s">
        <v>195</v>
      </c>
      <c r="BM326" s="221" t="s">
        <v>2885</v>
      </c>
    </row>
    <row r="327" spans="1:65" s="12" customFormat="1" ht="22.9" customHeight="1">
      <c r="B327" s="194"/>
      <c r="C327" s="195"/>
      <c r="D327" s="196" t="s">
        <v>76</v>
      </c>
      <c r="E327" s="208" t="s">
        <v>2711</v>
      </c>
      <c r="F327" s="208" t="s">
        <v>2712</v>
      </c>
      <c r="G327" s="195"/>
      <c r="H327" s="195"/>
      <c r="I327" s="198"/>
      <c r="J327" s="209">
        <f>BK327</f>
        <v>0</v>
      </c>
      <c r="K327" s="195"/>
      <c r="L327" s="200"/>
      <c r="M327" s="201"/>
      <c r="N327" s="202"/>
      <c r="O327" s="202"/>
      <c r="P327" s="203">
        <f>SUM(P328:P332)</f>
        <v>0</v>
      </c>
      <c r="Q327" s="202"/>
      <c r="R327" s="203">
        <f>SUM(R328:R332)</f>
        <v>0</v>
      </c>
      <c r="S327" s="202"/>
      <c r="T327" s="204">
        <f>SUM(T328:T332)</f>
        <v>0</v>
      </c>
      <c r="AR327" s="205" t="s">
        <v>85</v>
      </c>
      <c r="AT327" s="206" t="s">
        <v>76</v>
      </c>
      <c r="AU327" s="206" t="s">
        <v>85</v>
      </c>
      <c r="AY327" s="205" t="s">
        <v>188</v>
      </c>
      <c r="BK327" s="207">
        <f>SUM(BK328:BK332)</f>
        <v>0</v>
      </c>
    </row>
    <row r="328" spans="1:65" s="2" customFormat="1" ht="16.5" customHeight="1">
      <c r="A328" s="35"/>
      <c r="B328" s="36"/>
      <c r="C328" s="210" t="s">
        <v>517</v>
      </c>
      <c r="D328" s="210" t="s">
        <v>190</v>
      </c>
      <c r="E328" s="211" t="s">
        <v>2265</v>
      </c>
      <c r="F328" s="212" t="s">
        <v>2266</v>
      </c>
      <c r="G328" s="213" t="s">
        <v>246</v>
      </c>
      <c r="H328" s="214">
        <v>0.97099999999999997</v>
      </c>
      <c r="I328" s="215"/>
      <c r="J328" s="216">
        <f>ROUND(I328*H328,2)</f>
        <v>0</v>
      </c>
      <c r="K328" s="212" t="s">
        <v>202</v>
      </c>
      <c r="L328" s="40"/>
      <c r="M328" s="217" t="s">
        <v>1</v>
      </c>
      <c r="N328" s="218" t="s">
        <v>42</v>
      </c>
      <c r="O328" s="72"/>
      <c r="P328" s="219">
        <f>O328*H328</f>
        <v>0</v>
      </c>
      <c r="Q328" s="219">
        <v>0</v>
      </c>
      <c r="R328" s="219">
        <f>Q328*H328</f>
        <v>0</v>
      </c>
      <c r="S328" s="219">
        <v>0</v>
      </c>
      <c r="T328" s="220">
        <f>S328*H328</f>
        <v>0</v>
      </c>
      <c r="U328" s="35"/>
      <c r="V328" s="35"/>
      <c r="W328" s="35"/>
      <c r="X328" s="35"/>
      <c r="Y328" s="35"/>
      <c r="Z328" s="35"/>
      <c r="AA328" s="35"/>
      <c r="AB328" s="35"/>
      <c r="AC328" s="35"/>
      <c r="AD328" s="35"/>
      <c r="AE328" s="35"/>
      <c r="AR328" s="221" t="s">
        <v>195</v>
      </c>
      <c r="AT328" s="221" t="s">
        <v>190</v>
      </c>
      <c r="AU328" s="221" t="s">
        <v>88</v>
      </c>
      <c r="AY328" s="18" t="s">
        <v>188</v>
      </c>
      <c r="BE328" s="222">
        <f>IF(N328="základní",J328,0)</f>
        <v>0</v>
      </c>
      <c r="BF328" s="222">
        <f>IF(N328="snížená",J328,0)</f>
        <v>0</v>
      </c>
      <c r="BG328" s="222">
        <f>IF(N328="zákl. přenesená",J328,0)</f>
        <v>0</v>
      </c>
      <c r="BH328" s="222">
        <f>IF(N328="sníž. přenesená",J328,0)</f>
        <v>0</v>
      </c>
      <c r="BI328" s="222">
        <f>IF(N328="nulová",J328,0)</f>
        <v>0</v>
      </c>
      <c r="BJ328" s="18" t="s">
        <v>85</v>
      </c>
      <c r="BK328" s="222">
        <f>ROUND(I328*H328,2)</f>
        <v>0</v>
      </c>
      <c r="BL328" s="18" t="s">
        <v>195</v>
      </c>
      <c r="BM328" s="221" t="s">
        <v>2886</v>
      </c>
    </row>
    <row r="329" spans="1:65" s="2" customFormat="1" ht="16.5" customHeight="1">
      <c r="A329" s="35"/>
      <c r="B329" s="36"/>
      <c r="C329" s="210" t="s">
        <v>521</v>
      </c>
      <c r="D329" s="210" t="s">
        <v>190</v>
      </c>
      <c r="E329" s="211" t="s">
        <v>2269</v>
      </c>
      <c r="F329" s="212" t="s">
        <v>2270</v>
      </c>
      <c r="G329" s="213" t="s">
        <v>246</v>
      </c>
      <c r="H329" s="214">
        <v>0.97099999999999997</v>
      </c>
      <c r="I329" s="215"/>
      <c r="J329" s="216">
        <f>ROUND(I329*H329,2)</f>
        <v>0</v>
      </c>
      <c r="K329" s="212" t="s">
        <v>202</v>
      </c>
      <c r="L329" s="40"/>
      <c r="M329" s="217" t="s">
        <v>1</v>
      </c>
      <c r="N329" s="218" t="s">
        <v>42</v>
      </c>
      <c r="O329" s="72"/>
      <c r="P329" s="219">
        <f>O329*H329</f>
        <v>0</v>
      </c>
      <c r="Q329" s="219">
        <v>0</v>
      </c>
      <c r="R329" s="219">
        <f>Q329*H329</f>
        <v>0</v>
      </c>
      <c r="S329" s="219">
        <v>0</v>
      </c>
      <c r="T329" s="220">
        <f>S329*H329</f>
        <v>0</v>
      </c>
      <c r="U329" s="35"/>
      <c r="V329" s="35"/>
      <c r="W329" s="35"/>
      <c r="X329" s="35"/>
      <c r="Y329" s="35"/>
      <c r="Z329" s="35"/>
      <c r="AA329" s="35"/>
      <c r="AB329" s="35"/>
      <c r="AC329" s="35"/>
      <c r="AD329" s="35"/>
      <c r="AE329" s="35"/>
      <c r="AR329" s="221" t="s">
        <v>195</v>
      </c>
      <c r="AT329" s="221" t="s">
        <v>190</v>
      </c>
      <c r="AU329" s="221" t="s">
        <v>88</v>
      </c>
      <c r="AY329" s="18" t="s">
        <v>188</v>
      </c>
      <c r="BE329" s="222">
        <f>IF(N329="základní",J329,0)</f>
        <v>0</v>
      </c>
      <c r="BF329" s="222">
        <f>IF(N329="snížená",J329,0)</f>
        <v>0</v>
      </c>
      <c r="BG329" s="222">
        <f>IF(N329="zákl. přenesená",J329,0)</f>
        <v>0</v>
      </c>
      <c r="BH329" s="222">
        <f>IF(N329="sníž. přenesená",J329,0)</f>
        <v>0</v>
      </c>
      <c r="BI329" s="222">
        <f>IF(N329="nulová",J329,0)</f>
        <v>0</v>
      </c>
      <c r="BJ329" s="18" t="s">
        <v>85</v>
      </c>
      <c r="BK329" s="222">
        <f>ROUND(I329*H329,2)</f>
        <v>0</v>
      </c>
      <c r="BL329" s="18" t="s">
        <v>195</v>
      </c>
      <c r="BM329" s="221" t="s">
        <v>2887</v>
      </c>
    </row>
    <row r="330" spans="1:65" s="2" customFormat="1" ht="16.5" customHeight="1">
      <c r="A330" s="35"/>
      <c r="B330" s="36"/>
      <c r="C330" s="210" t="s">
        <v>526</v>
      </c>
      <c r="D330" s="210" t="s">
        <v>190</v>
      </c>
      <c r="E330" s="211" t="s">
        <v>2273</v>
      </c>
      <c r="F330" s="212" t="s">
        <v>2274</v>
      </c>
      <c r="G330" s="213" t="s">
        <v>246</v>
      </c>
      <c r="H330" s="214">
        <v>4.8550000000000004</v>
      </c>
      <c r="I330" s="215"/>
      <c r="J330" s="216">
        <f>ROUND(I330*H330,2)</f>
        <v>0</v>
      </c>
      <c r="K330" s="212" t="s">
        <v>202</v>
      </c>
      <c r="L330" s="40"/>
      <c r="M330" s="217" t="s">
        <v>1</v>
      </c>
      <c r="N330" s="218" t="s">
        <v>42</v>
      </c>
      <c r="O330" s="72"/>
      <c r="P330" s="219">
        <f>O330*H330</f>
        <v>0</v>
      </c>
      <c r="Q330" s="219">
        <v>0</v>
      </c>
      <c r="R330" s="219">
        <f>Q330*H330</f>
        <v>0</v>
      </c>
      <c r="S330" s="219">
        <v>0</v>
      </c>
      <c r="T330" s="220">
        <f>S330*H330</f>
        <v>0</v>
      </c>
      <c r="U330" s="35"/>
      <c r="V330" s="35"/>
      <c r="W330" s="35"/>
      <c r="X330" s="35"/>
      <c r="Y330" s="35"/>
      <c r="Z330" s="35"/>
      <c r="AA330" s="35"/>
      <c r="AB330" s="35"/>
      <c r="AC330" s="35"/>
      <c r="AD330" s="35"/>
      <c r="AE330" s="35"/>
      <c r="AR330" s="221" t="s">
        <v>195</v>
      </c>
      <c r="AT330" s="221" t="s">
        <v>190</v>
      </c>
      <c r="AU330" s="221" t="s">
        <v>88</v>
      </c>
      <c r="AY330" s="18" t="s">
        <v>188</v>
      </c>
      <c r="BE330" s="222">
        <f>IF(N330="základní",J330,0)</f>
        <v>0</v>
      </c>
      <c r="BF330" s="222">
        <f>IF(N330="snížená",J330,0)</f>
        <v>0</v>
      </c>
      <c r="BG330" s="222">
        <f>IF(N330="zákl. přenesená",J330,0)</f>
        <v>0</v>
      </c>
      <c r="BH330" s="222">
        <f>IF(N330="sníž. přenesená",J330,0)</f>
        <v>0</v>
      </c>
      <c r="BI330" s="222">
        <f>IF(N330="nulová",J330,0)</f>
        <v>0</v>
      </c>
      <c r="BJ330" s="18" t="s">
        <v>85</v>
      </c>
      <c r="BK330" s="222">
        <f>ROUND(I330*H330,2)</f>
        <v>0</v>
      </c>
      <c r="BL330" s="18" t="s">
        <v>195</v>
      </c>
      <c r="BM330" s="221" t="s">
        <v>2888</v>
      </c>
    </row>
    <row r="331" spans="1:65" s="13" customFormat="1" ht="11.25">
      <c r="B331" s="223"/>
      <c r="C331" s="224"/>
      <c r="D331" s="225" t="s">
        <v>197</v>
      </c>
      <c r="E331" s="224"/>
      <c r="F331" s="227" t="s">
        <v>2889</v>
      </c>
      <c r="G331" s="224"/>
      <c r="H331" s="228">
        <v>4.8550000000000004</v>
      </c>
      <c r="I331" s="229"/>
      <c r="J331" s="224"/>
      <c r="K331" s="224"/>
      <c r="L331" s="230"/>
      <c r="M331" s="231"/>
      <c r="N331" s="232"/>
      <c r="O331" s="232"/>
      <c r="P331" s="232"/>
      <c r="Q331" s="232"/>
      <c r="R331" s="232"/>
      <c r="S331" s="232"/>
      <c r="T331" s="233"/>
      <c r="AT331" s="234" t="s">
        <v>197</v>
      </c>
      <c r="AU331" s="234" t="s">
        <v>88</v>
      </c>
      <c r="AV331" s="13" t="s">
        <v>88</v>
      </c>
      <c r="AW331" s="13" t="s">
        <v>4</v>
      </c>
      <c r="AX331" s="13" t="s">
        <v>85</v>
      </c>
      <c r="AY331" s="234" t="s">
        <v>188</v>
      </c>
    </row>
    <row r="332" spans="1:65" s="2" customFormat="1" ht="16.5" customHeight="1">
      <c r="A332" s="35"/>
      <c r="B332" s="36"/>
      <c r="C332" s="210" t="s">
        <v>534</v>
      </c>
      <c r="D332" s="210" t="s">
        <v>190</v>
      </c>
      <c r="E332" s="211" t="s">
        <v>2717</v>
      </c>
      <c r="F332" s="212" t="s">
        <v>2718</v>
      </c>
      <c r="G332" s="213" t="s">
        <v>246</v>
      </c>
      <c r="H332" s="214">
        <v>0.97099999999999997</v>
      </c>
      <c r="I332" s="215"/>
      <c r="J332" s="216">
        <f>ROUND(I332*H332,2)</f>
        <v>0</v>
      </c>
      <c r="K332" s="212" t="s">
        <v>194</v>
      </c>
      <c r="L332" s="40"/>
      <c r="M332" s="217" t="s">
        <v>1</v>
      </c>
      <c r="N332" s="218" t="s">
        <v>42</v>
      </c>
      <c r="O332" s="72"/>
      <c r="P332" s="219">
        <f>O332*H332</f>
        <v>0</v>
      </c>
      <c r="Q332" s="219">
        <v>0</v>
      </c>
      <c r="R332" s="219">
        <f>Q332*H332</f>
        <v>0</v>
      </c>
      <c r="S332" s="219">
        <v>0</v>
      </c>
      <c r="T332" s="220">
        <f>S332*H332</f>
        <v>0</v>
      </c>
      <c r="U332" s="35"/>
      <c r="V332" s="35"/>
      <c r="W332" s="35"/>
      <c r="X332" s="35"/>
      <c r="Y332" s="35"/>
      <c r="Z332" s="35"/>
      <c r="AA332" s="35"/>
      <c r="AB332" s="35"/>
      <c r="AC332" s="35"/>
      <c r="AD332" s="35"/>
      <c r="AE332" s="35"/>
      <c r="AR332" s="221" t="s">
        <v>195</v>
      </c>
      <c r="AT332" s="221" t="s">
        <v>190</v>
      </c>
      <c r="AU332" s="221" t="s">
        <v>88</v>
      </c>
      <c r="AY332" s="18" t="s">
        <v>188</v>
      </c>
      <c r="BE332" s="222">
        <f>IF(N332="základní",J332,0)</f>
        <v>0</v>
      </c>
      <c r="BF332" s="222">
        <f>IF(N332="snížená",J332,0)</f>
        <v>0</v>
      </c>
      <c r="BG332" s="222">
        <f>IF(N332="zákl. přenesená",J332,0)</f>
        <v>0</v>
      </c>
      <c r="BH332" s="222">
        <f>IF(N332="sníž. přenesená",J332,0)</f>
        <v>0</v>
      </c>
      <c r="BI332" s="222">
        <f>IF(N332="nulová",J332,0)</f>
        <v>0</v>
      </c>
      <c r="BJ332" s="18" t="s">
        <v>85</v>
      </c>
      <c r="BK332" s="222">
        <f>ROUND(I332*H332,2)</f>
        <v>0</v>
      </c>
      <c r="BL332" s="18" t="s">
        <v>195</v>
      </c>
      <c r="BM332" s="221" t="s">
        <v>2890</v>
      </c>
    </row>
    <row r="333" spans="1:65" s="12" customFormat="1" ht="22.9" customHeight="1">
      <c r="B333" s="194"/>
      <c r="C333" s="195"/>
      <c r="D333" s="196" t="s">
        <v>76</v>
      </c>
      <c r="E333" s="208" t="s">
        <v>587</v>
      </c>
      <c r="F333" s="208" t="s">
        <v>588</v>
      </c>
      <c r="G333" s="195"/>
      <c r="H333" s="195"/>
      <c r="I333" s="198"/>
      <c r="J333" s="209">
        <f>BK333</f>
        <v>0</v>
      </c>
      <c r="K333" s="195"/>
      <c r="L333" s="200"/>
      <c r="M333" s="201"/>
      <c r="N333" s="202"/>
      <c r="O333" s="202"/>
      <c r="P333" s="203">
        <f>P334</f>
        <v>0</v>
      </c>
      <c r="Q333" s="202"/>
      <c r="R333" s="203">
        <f>R334</f>
        <v>0</v>
      </c>
      <c r="S333" s="202"/>
      <c r="T333" s="204">
        <f>T334</f>
        <v>0</v>
      </c>
      <c r="AR333" s="205" t="s">
        <v>85</v>
      </c>
      <c r="AT333" s="206" t="s">
        <v>76</v>
      </c>
      <c r="AU333" s="206" t="s">
        <v>85</v>
      </c>
      <c r="AY333" s="205" t="s">
        <v>188</v>
      </c>
      <c r="BK333" s="207">
        <f>BK334</f>
        <v>0</v>
      </c>
    </row>
    <row r="334" spans="1:65" s="2" customFormat="1" ht="16.5" customHeight="1">
      <c r="A334" s="35"/>
      <c r="B334" s="36"/>
      <c r="C334" s="210" t="s">
        <v>539</v>
      </c>
      <c r="D334" s="210" t="s">
        <v>190</v>
      </c>
      <c r="E334" s="211" t="s">
        <v>2720</v>
      </c>
      <c r="F334" s="212" t="s">
        <v>2721</v>
      </c>
      <c r="G334" s="213" t="s">
        <v>246</v>
      </c>
      <c r="H334" s="214">
        <v>0.193</v>
      </c>
      <c r="I334" s="215"/>
      <c r="J334" s="216">
        <f>ROUND(I334*H334,2)</f>
        <v>0</v>
      </c>
      <c r="K334" s="212" t="s">
        <v>202</v>
      </c>
      <c r="L334" s="40"/>
      <c r="M334" s="217" t="s">
        <v>1</v>
      </c>
      <c r="N334" s="218" t="s">
        <v>42</v>
      </c>
      <c r="O334" s="72"/>
      <c r="P334" s="219">
        <f>O334*H334</f>
        <v>0</v>
      </c>
      <c r="Q334" s="219">
        <v>0</v>
      </c>
      <c r="R334" s="219">
        <f>Q334*H334</f>
        <v>0</v>
      </c>
      <c r="S334" s="219">
        <v>0</v>
      </c>
      <c r="T334" s="220">
        <f>S334*H334</f>
        <v>0</v>
      </c>
      <c r="U334" s="35"/>
      <c r="V334" s="35"/>
      <c r="W334" s="35"/>
      <c r="X334" s="35"/>
      <c r="Y334" s="35"/>
      <c r="Z334" s="35"/>
      <c r="AA334" s="35"/>
      <c r="AB334" s="35"/>
      <c r="AC334" s="35"/>
      <c r="AD334" s="35"/>
      <c r="AE334" s="35"/>
      <c r="AR334" s="221" t="s">
        <v>195</v>
      </c>
      <c r="AT334" s="221" t="s">
        <v>190</v>
      </c>
      <c r="AU334" s="221" t="s">
        <v>88</v>
      </c>
      <c r="AY334" s="18" t="s">
        <v>188</v>
      </c>
      <c r="BE334" s="222">
        <f>IF(N334="základní",J334,0)</f>
        <v>0</v>
      </c>
      <c r="BF334" s="222">
        <f>IF(N334="snížená",J334,0)</f>
        <v>0</v>
      </c>
      <c r="BG334" s="222">
        <f>IF(N334="zákl. přenesená",J334,0)</f>
        <v>0</v>
      </c>
      <c r="BH334" s="222">
        <f>IF(N334="sníž. přenesená",J334,0)</f>
        <v>0</v>
      </c>
      <c r="BI334" s="222">
        <f>IF(N334="nulová",J334,0)</f>
        <v>0</v>
      </c>
      <c r="BJ334" s="18" t="s">
        <v>85</v>
      </c>
      <c r="BK334" s="222">
        <f>ROUND(I334*H334,2)</f>
        <v>0</v>
      </c>
      <c r="BL334" s="18" t="s">
        <v>195</v>
      </c>
      <c r="BM334" s="221" t="s">
        <v>2891</v>
      </c>
    </row>
    <row r="335" spans="1:65" s="12" customFormat="1" ht="22.9" customHeight="1">
      <c r="B335" s="194"/>
      <c r="C335" s="195"/>
      <c r="D335" s="196" t="s">
        <v>76</v>
      </c>
      <c r="E335" s="208" t="s">
        <v>2723</v>
      </c>
      <c r="F335" s="208" t="s">
        <v>2724</v>
      </c>
      <c r="G335" s="195"/>
      <c r="H335" s="195"/>
      <c r="I335" s="198"/>
      <c r="J335" s="209">
        <f>BK335</f>
        <v>0</v>
      </c>
      <c r="K335" s="195"/>
      <c r="L335" s="200"/>
      <c r="M335" s="201"/>
      <c r="N335" s="202"/>
      <c r="O335" s="202"/>
      <c r="P335" s="203">
        <f>SUM(P336:P357)</f>
        <v>0</v>
      </c>
      <c r="Q335" s="202"/>
      <c r="R335" s="203">
        <f>SUM(R336:R357)</f>
        <v>0.21543179999999995</v>
      </c>
      <c r="S335" s="202"/>
      <c r="T335" s="204">
        <f>SUM(T336:T357)</f>
        <v>7.7951999999999994E-2</v>
      </c>
      <c r="AR335" s="205" t="s">
        <v>88</v>
      </c>
      <c r="AT335" s="206" t="s">
        <v>76</v>
      </c>
      <c r="AU335" s="206" t="s">
        <v>85</v>
      </c>
      <c r="AY335" s="205" t="s">
        <v>188</v>
      </c>
      <c r="BK335" s="207">
        <f>SUM(BK336:BK357)</f>
        <v>0</v>
      </c>
    </row>
    <row r="336" spans="1:65" s="2" customFormat="1" ht="16.5" customHeight="1">
      <c r="A336" s="35"/>
      <c r="B336" s="36"/>
      <c r="C336" s="210" t="s">
        <v>543</v>
      </c>
      <c r="D336" s="210" t="s">
        <v>190</v>
      </c>
      <c r="E336" s="211" t="s">
        <v>2725</v>
      </c>
      <c r="F336" s="212" t="s">
        <v>2726</v>
      </c>
      <c r="G336" s="213" t="s">
        <v>207</v>
      </c>
      <c r="H336" s="214">
        <v>5.5679999999999996</v>
      </c>
      <c r="I336" s="215"/>
      <c r="J336" s="216">
        <f>ROUND(I336*H336,2)</f>
        <v>0</v>
      </c>
      <c r="K336" s="212" t="s">
        <v>202</v>
      </c>
      <c r="L336" s="40"/>
      <c r="M336" s="217" t="s">
        <v>1</v>
      </c>
      <c r="N336" s="218" t="s">
        <v>42</v>
      </c>
      <c r="O336" s="72"/>
      <c r="P336" s="219">
        <f>O336*H336</f>
        <v>0</v>
      </c>
      <c r="Q336" s="219">
        <v>0</v>
      </c>
      <c r="R336" s="219">
        <f>Q336*H336</f>
        <v>0</v>
      </c>
      <c r="S336" s="219">
        <v>1.4E-2</v>
      </c>
      <c r="T336" s="220">
        <f>S336*H336</f>
        <v>7.7951999999999994E-2</v>
      </c>
      <c r="U336" s="35"/>
      <c r="V336" s="35"/>
      <c r="W336" s="35"/>
      <c r="X336" s="35"/>
      <c r="Y336" s="35"/>
      <c r="Z336" s="35"/>
      <c r="AA336" s="35"/>
      <c r="AB336" s="35"/>
      <c r="AC336" s="35"/>
      <c r="AD336" s="35"/>
      <c r="AE336" s="35"/>
      <c r="AR336" s="221" t="s">
        <v>195</v>
      </c>
      <c r="AT336" s="221" t="s">
        <v>190</v>
      </c>
      <c r="AU336" s="221" t="s">
        <v>88</v>
      </c>
      <c r="AY336" s="18" t="s">
        <v>188</v>
      </c>
      <c r="BE336" s="222">
        <f>IF(N336="základní",J336,0)</f>
        <v>0</v>
      </c>
      <c r="BF336" s="222">
        <f>IF(N336="snížená",J336,0)</f>
        <v>0</v>
      </c>
      <c r="BG336" s="222">
        <f>IF(N336="zákl. přenesená",J336,0)</f>
        <v>0</v>
      </c>
      <c r="BH336" s="222">
        <f>IF(N336="sníž. přenesená",J336,0)</f>
        <v>0</v>
      </c>
      <c r="BI336" s="222">
        <f>IF(N336="nulová",J336,0)</f>
        <v>0</v>
      </c>
      <c r="BJ336" s="18" t="s">
        <v>85</v>
      </c>
      <c r="BK336" s="222">
        <f>ROUND(I336*H336,2)</f>
        <v>0</v>
      </c>
      <c r="BL336" s="18" t="s">
        <v>195</v>
      </c>
      <c r="BM336" s="221" t="s">
        <v>2892</v>
      </c>
    </row>
    <row r="337" spans="1:65" s="15" customFormat="1" ht="11.25">
      <c r="B337" s="246"/>
      <c r="C337" s="247"/>
      <c r="D337" s="225" t="s">
        <v>197</v>
      </c>
      <c r="E337" s="248" t="s">
        <v>1</v>
      </c>
      <c r="F337" s="249" t="s">
        <v>2893</v>
      </c>
      <c r="G337" s="247"/>
      <c r="H337" s="248" t="s">
        <v>1</v>
      </c>
      <c r="I337" s="250"/>
      <c r="J337" s="247"/>
      <c r="K337" s="247"/>
      <c r="L337" s="251"/>
      <c r="M337" s="252"/>
      <c r="N337" s="253"/>
      <c r="O337" s="253"/>
      <c r="P337" s="253"/>
      <c r="Q337" s="253"/>
      <c r="R337" s="253"/>
      <c r="S337" s="253"/>
      <c r="T337" s="254"/>
      <c r="AT337" s="255" t="s">
        <v>197</v>
      </c>
      <c r="AU337" s="255" t="s">
        <v>88</v>
      </c>
      <c r="AV337" s="15" t="s">
        <v>85</v>
      </c>
      <c r="AW337" s="15" t="s">
        <v>32</v>
      </c>
      <c r="AX337" s="15" t="s">
        <v>77</v>
      </c>
      <c r="AY337" s="255" t="s">
        <v>188</v>
      </c>
    </row>
    <row r="338" spans="1:65" s="13" customFormat="1" ht="11.25">
      <c r="B338" s="223"/>
      <c r="C338" s="224"/>
      <c r="D338" s="225" t="s">
        <v>197</v>
      </c>
      <c r="E338" s="226" t="s">
        <v>1</v>
      </c>
      <c r="F338" s="227" t="s">
        <v>2894</v>
      </c>
      <c r="G338" s="224"/>
      <c r="H338" s="228">
        <v>9.6</v>
      </c>
      <c r="I338" s="229"/>
      <c r="J338" s="224"/>
      <c r="K338" s="224"/>
      <c r="L338" s="230"/>
      <c r="M338" s="231"/>
      <c r="N338" s="232"/>
      <c r="O338" s="232"/>
      <c r="P338" s="232"/>
      <c r="Q338" s="232"/>
      <c r="R338" s="232"/>
      <c r="S338" s="232"/>
      <c r="T338" s="233"/>
      <c r="AT338" s="234" t="s">
        <v>197</v>
      </c>
      <c r="AU338" s="234" t="s">
        <v>88</v>
      </c>
      <c r="AV338" s="13" t="s">
        <v>88</v>
      </c>
      <c r="AW338" s="13" t="s">
        <v>32</v>
      </c>
      <c r="AX338" s="13" t="s">
        <v>77</v>
      </c>
      <c r="AY338" s="234" t="s">
        <v>188</v>
      </c>
    </row>
    <row r="339" spans="1:65" s="16" customFormat="1" ht="11.25">
      <c r="B339" s="256"/>
      <c r="C339" s="257"/>
      <c r="D339" s="225" t="s">
        <v>197</v>
      </c>
      <c r="E339" s="258" t="s">
        <v>2610</v>
      </c>
      <c r="F339" s="259" t="s">
        <v>212</v>
      </c>
      <c r="G339" s="257"/>
      <c r="H339" s="260">
        <v>9.6</v>
      </c>
      <c r="I339" s="261"/>
      <c r="J339" s="257"/>
      <c r="K339" s="257"/>
      <c r="L339" s="262"/>
      <c r="M339" s="263"/>
      <c r="N339" s="264"/>
      <c r="O339" s="264"/>
      <c r="P339" s="264"/>
      <c r="Q339" s="264"/>
      <c r="R339" s="264"/>
      <c r="S339" s="264"/>
      <c r="T339" s="265"/>
      <c r="AT339" s="266" t="s">
        <v>197</v>
      </c>
      <c r="AU339" s="266" t="s">
        <v>88</v>
      </c>
      <c r="AV339" s="16" t="s">
        <v>204</v>
      </c>
      <c r="AW339" s="16" t="s">
        <v>4</v>
      </c>
      <c r="AX339" s="16" t="s">
        <v>77</v>
      </c>
      <c r="AY339" s="266" t="s">
        <v>188</v>
      </c>
    </row>
    <row r="340" spans="1:65" s="14" customFormat="1" ht="11.25">
      <c r="B340" s="235"/>
      <c r="C340" s="236"/>
      <c r="D340" s="225" t="s">
        <v>197</v>
      </c>
      <c r="E340" s="237" t="s">
        <v>1</v>
      </c>
      <c r="F340" s="238" t="s">
        <v>199</v>
      </c>
      <c r="G340" s="236"/>
      <c r="H340" s="239">
        <v>9.6</v>
      </c>
      <c r="I340" s="240"/>
      <c r="J340" s="236"/>
      <c r="K340" s="236"/>
      <c r="L340" s="241"/>
      <c r="M340" s="242"/>
      <c r="N340" s="243"/>
      <c r="O340" s="243"/>
      <c r="P340" s="243"/>
      <c r="Q340" s="243"/>
      <c r="R340" s="243"/>
      <c r="S340" s="243"/>
      <c r="T340" s="244"/>
      <c r="AT340" s="245" t="s">
        <v>197</v>
      </c>
      <c r="AU340" s="245" t="s">
        <v>88</v>
      </c>
      <c r="AV340" s="14" t="s">
        <v>195</v>
      </c>
      <c r="AW340" s="14" t="s">
        <v>32</v>
      </c>
      <c r="AX340" s="14" t="s">
        <v>77</v>
      </c>
      <c r="AY340" s="245" t="s">
        <v>188</v>
      </c>
    </row>
    <row r="341" spans="1:65" s="13" customFormat="1" ht="11.25">
      <c r="B341" s="223"/>
      <c r="C341" s="224"/>
      <c r="D341" s="225" t="s">
        <v>197</v>
      </c>
      <c r="E341" s="226" t="s">
        <v>1</v>
      </c>
      <c r="F341" s="227" t="s">
        <v>2895</v>
      </c>
      <c r="G341" s="224"/>
      <c r="H341" s="228">
        <v>5.5679999999999996</v>
      </c>
      <c r="I341" s="229"/>
      <c r="J341" s="224"/>
      <c r="K341" s="224"/>
      <c r="L341" s="230"/>
      <c r="M341" s="231"/>
      <c r="N341" s="232"/>
      <c r="O341" s="232"/>
      <c r="P341" s="232"/>
      <c r="Q341" s="232"/>
      <c r="R341" s="232"/>
      <c r="S341" s="232"/>
      <c r="T341" s="233"/>
      <c r="AT341" s="234" t="s">
        <v>197</v>
      </c>
      <c r="AU341" s="234" t="s">
        <v>88</v>
      </c>
      <c r="AV341" s="13" t="s">
        <v>88</v>
      </c>
      <c r="AW341" s="13" t="s">
        <v>32</v>
      </c>
      <c r="AX341" s="13" t="s">
        <v>77</v>
      </c>
      <c r="AY341" s="234" t="s">
        <v>188</v>
      </c>
    </row>
    <row r="342" spans="1:65" s="16" customFormat="1" ht="11.25">
      <c r="B342" s="256"/>
      <c r="C342" s="257"/>
      <c r="D342" s="225" t="s">
        <v>197</v>
      </c>
      <c r="E342" s="258" t="s">
        <v>2896</v>
      </c>
      <c r="F342" s="259" t="s">
        <v>212</v>
      </c>
      <c r="G342" s="257"/>
      <c r="H342" s="260">
        <v>5.5679999999999996</v>
      </c>
      <c r="I342" s="261"/>
      <c r="J342" s="257"/>
      <c r="K342" s="257"/>
      <c r="L342" s="262"/>
      <c r="M342" s="263"/>
      <c r="N342" s="264"/>
      <c r="O342" s="264"/>
      <c r="P342" s="264"/>
      <c r="Q342" s="264"/>
      <c r="R342" s="264"/>
      <c r="S342" s="264"/>
      <c r="T342" s="265"/>
      <c r="AT342" s="266" t="s">
        <v>197</v>
      </c>
      <c r="AU342" s="266" t="s">
        <v>88</v>
      </c>
      <c r="AV342" s="16" t="s">
        <v>204</v>
      </c>
      <c r="AW342" s="16" t="s">
        <v>32</v>
      </c>
      <c r="AX342" s="16" t="s">
        <v>77</v>
      </c>
      <c r="AY342" s="266" t="s">
        <v>188</v>
      </c>
    </row>
    <row r="343" spans="1:65" s="14" customFormat="1" ht="11.25">
      <c r="B343" s="235"/>
      <c r="C343" s="236"/>
      <c r="D343" s="225" t="s">
        <v>197</v>
      </c>
      <c r="E343" s="237" t="s">
        <v>1</v>
      </c>
      <c r="F343" s="238" t="s">
        <v>199</v>
      </c>
      <c r="G343" s="236"/>
      <c r="H343" s="239">
        <v>5.5679999999999996</v>
      </c>
      <c r="I343" s="240"/>
      <c r="J343" s="236"/>
      <c r="K343" s="236"/>
      <c r="L343" s="241"/>
      <c r="M343" s="242"/>
      <c r="N343" s="243"/>
      <c r="O343" s="243"/>
      <c r="P343" s="243"/>
      <c r="Q343" s="243"/>
      <c r="R343" s="243"/>
      <c r="S343" s="243"/>
      <c r="T343" s="244"/>
      <c r="AT343" s="245" t="s">
        <v>197</v>
      </c>
      <c r="AU343" s="245" t="s">
        <v>88</v>
      </c>
      <c r="AV343" s="14" t="s">
        <v>195</v>
      </c>
      <c r="AW343" s="14" t="s">
        <v>32</v>
      </c>
      <c r="AX343" s="14" t="s">
        <v>85</v>
      </c>
      <c r="AY343" s="245" t="s">
        <v>188</v>
      </c>
    </row>
    <row r="344" spans="1:65" s="2" customFormat="1" ht="16.5" customHeight="1">
      <c r="A344" s="35"/>
      <c r="B344" s="36"/>
      <c r="C344" s="210" t="s">
        <v>547</v>
      </c>
      <c r="D344" s="210" t="s">
        <v>190</v>
      </c>
      <c r="E344" s="211" t="s">
        <v>2733</v>
      </c>
      <c r="F344" s="212" t="s">
        <v>2734</v>
      </c>
      <c r="G344" s="213" t="s">
        <v>207</v>
      </c>
      <c r="H344" s="214">
        <v>6.5279999999999996</v>
      </c>
      <c r="I344" s="215"/>
      <c r="J344" s="216">
        <f>ROUND(I344*H344,2)</f>
        <v>0</v>
      </c>
      <c r="K344" s="212" t="s">
        <v>202</v>
      </c>
      <c r="L344" s="40"/>
      <c r="M344" s="217" t="s">
        <v>1</v>
      </c>
      <c r="N344" s="218" t="s">
        <v>42</v>
      </c>
      <c r="O344" s="72"/>
      <c r="P344" s="219">
        <f>O344*H344</f>
        <v>0</v>
      </c>
      <c r="Q344" s="219">
        <v>0</v>
      </c>
      <c r="R344" s="219">
        <f>Q344*H344</f>
        <v>0</v>
      </c>
      <c r="S344" s="219">
        <v>0</v>
      </c>
      <c r="T344" s="220">
        <f>S344*H344</f>
        <v>0</v>
      </c>
      <c r="U344" s="35"/>
      <c r="V344" s="35"/>
      <c r="W344" s="35"/>
      <c r="X344" s="35"/>
      <c r="Y344" s="35"/>
      <c r="Z344" s="35"/>
      <c r="AA344" s="35"/>
      <c r="AB344" s="35"/>
      <c r="AC344" s="35"/>
      <c r="AD344" s="35"/>
      <c r="AE344" s="35"/>
      <c r="AR344" s="221" t="s">
        <v>195</v>
      </c>
      <c r="AT344" s="221" t="s">
        <v>190</v>
      </c>
      <c r="AU344" s="221" t="s">
        <v>88</v>
      </c>
      <c r="AY344" s="18" t="s">
        <v>188</v>
      </c>
      <c r="BE344" s="222">
        <f>IF(N344="základní",J344,0)</f>
        <v>0</v>
      </c>
      <c r="BF344" s="222">
        <f>IF(N344="snížená",J344,0)</f>
        <v>0</v>
      </c>
      <c r="BG344" s="222">
        <f>IF(N344="zákl. přenesená",J344,0)</f>
        <v>0</v>
      </c>
      <c r="BH344" s="222">
        <f>IF(N344="sníž. přenesená",J344,0)</f>
        <v>0</v>
      </c>
      <c r="BI344" s="222">
        <f>IF(N344="nulová",J344,0)</f>
        <v>0</v>
      </c>
      <c r="BJ344" s="18" t="s">
        <v>85</v>
      </c>
      <c r="BK344" s="222">
        <f>ROUND(I344*H344,2)</f>
        <v>0</v>
      </c>
      <c r="BL344" s="18" t="s">
        <v>195</v>
      </c>
      <c r="BM344" s="221" t="s">
        <v>2897</v>
      </c>
    </row>
    <row r="345" spans="1:65" s="15" customFormat="1" ht="11.25">
      <c r="B345" s="246"/>
      <c r="C345" s="247"/>
      <c r="D345" s="225" t="s">
        <v>197</v>
      </c>
      <c r="E345" s="248" t="s">
        <v>1</v>
      </c>
      <c r="F345" s="249" t="s">
        <v>2736</v>
      </c>
      <c r="G345" s="247"/>
      <c r="H345" s="248" t="s">
        <v>1</v>
      </c>
      <c r="I345" s="250"/>
      <c r="J345" s="247"/>
      <c r="K345" s="247"/>
      <c r="L345" s="251"/>
      <c r="M345" s="252"/>
      <c r="N345" s="253"/>
      <c r="O345" s="253"/>
      <c r="P345" s="253"/>
      <c r="Q345" s="253"/>
      <c r="R345" s="253"/>
      <c r="S345" s="253"/>
      <c r="T345" s="254"/>
      <c r="AT345" s="255" t="s">
        <v>197</v>
      </c>
      <c r="AU345" s="255" t="s">
        <v>88</v>
      </c>
      <c r="AV345" s="15" t="s">
        <v>85</v>
      </c>
      <c r="AW345" s="15" t="s">
        <v>32</v>
      </c>
      <c r="AX345" s="15" t="s">
        <v>77</v>
      </c>
      <c r="AY345" s="255" t="s">
        <v>188</v>
      </c>
    </row>
    <row r="346" spans="1:65" s="13" customFormat="1" ht="11.25">
      <c r="B346" s="223"/>
      <c r="C346" s="224"/>
      <c r="D346" s="225" t="s">
        <v>197</v>
      </c>
      <c r="E346" s="226" t="s">
        <v>1</v>
      </c>
      <c r="F346" s="227" t="s">
        <v>2898</v>
      </c>
      <c r="G346" s="224"/>
      <c r="H346" s="228">
        <v>6.5279999999999996</v>
      </c>
      <c r="I346" s="229"/>
      <c r="J346" s="224"/>
      <c r="K346" s="224"/>
      <c r="L346" s="230"/>
      <c r="M346" s="231"/>
      <c r="N346" s="232"/>
      <c r="O346" s="232"/>
      <c r="P346" s="232"/>
      <c r="Q346" s="232"/>
      <c r="R346" s="232"/>
      <c r="S346" s="232"/>
      <c r="T346" s="233"/>
      <c r="AT346" s="234" t="s">
        <v>197</v>
      </c>
      <c r="AU346" s="234" t="s">
        <v>88</v>
      </c>
      <c r="AV346" s="13" t="s">
        <v>88</v>
      </c>
      <c r="AW346" s="13" t="s">
        <v>32</v>
      </c>
      <c r="AX346" s="13" t="s">
        <v>77</v>
      </c>
      <c r="AY346" s="234" t="s">
        <v>188</v>
      </c>
    </row>
    <row r="347" spans="1:65" s="14" customFormat="1" ht="11.25">
      <c r="B347" s="235"/>
      <c r="C347" s="236"/>
      <c r="D347" s="225" t="s">
        <v>197</v>
      </c>
      <c r="E347" s="237" t="s">
        <v>2623</v>
      </c>
      <c r="F347" s="238" t="s">
        <v>199</v>
      </c>
      <c r="G347" s="236"/>
      <c r="H347" s="239">
        <v>6.5279999999999996</v>
      </c>
      <c r="I347" s="240"/>
      <c r="J347" s="236"/>
      <c r="K347" s="236"/>
      <c r="L347" s="241"/>
      <c r="M347" s="242"/>
      <c r="N347" s="243"/>
      <c r="O347" s="243"/>
      <c r="P347" s="243"/>
      <c r="Q347" s="243"/>
      <c r="R347" s="243"/>
      <c r="S347" s="243"/>
      <c r="T347" s="244"/>
      <c r="AT347" s="245" t="s">
        <v>197</v>
      </c>
      <c r="AU347" s="245" t="s">
        <v>88</v>
      </c>
      <c r="AV347" s="14" t="s">
        <v>195</v>
      </c>
      <c r="AW347" s="14" t="s">
        <v>32</v>
      </c>
      <c r="AX347" s="14" t="s">
        <v>85</v>
      </c>
      <c r="AY347" s="245" t="s">
        <v>188</v>
      </c>
    </row>
    <row r="348" spans="1:65" s="2" customFormat="1" ht="16.5" customHeight="1">
      <c r="A348" s="35"/>
      <c r="B348" s="36"/>
      <c r="C348" s="267" t="s">
        <v>551</v>
      </c>
      <c r="D348" s="267" t="s">
        <v>406</v>
      </c>
      <c r="E348" s="268" t="s">
        <v>2740</v>
      </c>
      <c r="F348" s="269" t="s">
        <v>2741</v>
      </c>
      <c r="G348" s="270" t="s">
        <v>246</v>
      </c>
      <c r="H348" s="271">
        <v>2E-3</v>
      </c>
      <c r="I348" s="272"/>
      <c r="J348" s="273">
        <f>ROUND(I348*H348,2)</f>
        <v>0</v>
      </c>
      <c r="K348" s="269" t="s">
        <v>202</v>
      </c>
      <c r="L348" s="274"/>
      <c r="M348" s="275" t="s">
        <v>1</v>
      </c>
      <c r="N348" s="276" t="s">
        <v>42</v>
      </c>
      <c r="O348" s="72"/>
      <c r="P348" s="219">
        <f>O348*H348</f>
        <v>0</v>
      </c>
      <c r="Q348" s="219">
        <v>1</v>
      </c>
      <c r="R348" s="219">
        <f>Q348*H348</f>
        <v>2E-3</v>
      </c>
      <c r="S348" s="219">
        <v>0</v>
      </c>
      <c r="T348" s="220">
        <f>S348*H348</f>
        <v>0</v>
      </c>
      <c r="U348" s="35"/>
      <c r="V348" s="35"/>
      <c r="W348" s="35"/>
      <c r="X348" s="35"/>
      <c r="Y348" s="35"/>
      <c r="Z348" s="35"/>
      <c r="AA348" s="35"/>
      <c r="AB348" s="35"/>
      <c r="AC348" s="35"/>
      <c r="AD348" s="35"/>
      <c r="AE348" s="35"/>
      <c r="AR348" s="221" t="s">
        <v>229</v>
      </c>
      <c r="AT348" s="221" t="s">
        <v>406</v>
      </c>
      <c r="AU348" s="221" t="s">
        <v>88</v>
      </c>
      <c r="AY348" s="18" t="s">
        <v>188</v>
      </c>
      <c r="BE348" s="222">
        <f>IF(N348="základní",J348,0)</f>
        <v>0</v>
      </c>
      <c r="BF348" s="222">
        <f>IF(N348="snížená",J348,0)</f>
        <v>0</v>
      </c>
      <c r="BG348" s="222">
        <f>IF(N348="zákl. přenesená",J348,0)</f>
        <v>0</v>
      </c>
      <c r="BH348" s="222">
        <f>IF(N348="sníž. přenesená",J348,0)</f>
        <v>0</v>
      </c>
      <c r="BI348" s="222">
        <f>IF(N348="nulová",J348,0)</f>
        <v>0</v>
      </c>
      <c r="BJ348" s="18" t="s">
        <v>85</v>
      </c>
      <c r="BK348" s="222">
        <f>ROUND(I348*H348,2)</f>
        <v>0</v>
      </c>
      <c r="BL348" s="18" t="s">
        <v>195</v>
      </c>
      <c r="BM348" s="221" t="s">
        <v>2899</v>
      </c>
    </row>
    <row r="349" spans="1:65" s="13" customFormat="1" ht="11.25">
      <c r="B349" s="223"/>
      <c r="C349" s="224"/>
      <c r="D349" s="225" t="s">
        <v>197</v>
      </c>
      <c r="E349" s="224"/>
      <c r="F349" s="227" t="s">
        <v>2900</v>
      </c>
      <c r="G349" s="224"/>
      <c r="H349" s="228">
        <v>2E-3</v>
      </c>
      <c r="I349" s="229"/>
      <c r="J349" s="224"/>
      <c r="K349" s="224"/>
      <c r="L349" s="230"/>
      <c r="M349" s="231"/>
      <c r="N349" s="232"/>
      <c r="O349" s="232"/>
      <c r="P349" s="232"/>
      <c r="Q349" s="232"/>
      <c r="R349" s="232"/>
      <c r="S349" s="232"/>
      <c r="T349" s="233"/>
      <c r="AT349" s="234" t="s">
        <v>197</v>
      </c>
      <c r="AU349" s="234" t="s">
        <v>88</v>
      </c>
      <c r="AV349" s="13" t="s">
        <v>88</v>
      </c>
      <c r="AW349" s="13" t="s">
        <v>4</v>
      </c>
      <c r="AX349" s="13" t="s">
        <v>85</v>
      </c>
      <c r="AY349" s="234" t="s">
        <v>188</v>
      </c>
    </row>
    <row r="350" spans="1:65" s="2" customFormat="1" ht="16.5" customHeight="1">
      <c r="A350" s="35"/>
      <c r="B350" s="36"/>
      <c r="C350" s="210" t="s">
        <v>555</v>
      </c>
      <c r="D350" s="210" t="s">
        <v>190</v>
      </c>
      <c r="E350" s="211" t="s">
        <v>2744</v>
      </c>
      <c r="F350" s="212" t="s">
        <v>2745</v>
      </c>
      <c r="G350" s="213" t="s">
        <v>207</v>
      </c>
      <c r="H350" s="214">
        <v>6.5279999999999996</v>
      </c>
      <c r="I350" s="215"/>
      <c r="J350" s="216">
        <f>ROUND(I350*H350,2)</f>
        <v>0</v>
      </c>
      <c r="K350" s="212" t="s">
        <v>202</v>
      </c>
      <c r="L350" s="40"/>
      <c r="M350" s="217" t="s">
        <v>1</v>
      </c>
      <c r="N350" s="218" t="s">
        <v>42</v>
      </c>
      <c r="O350" s="72"/>
      <c r="P350" s="219">
        <f>O350*H350</f>
        <v>0</v>
      </c>
      <c r="Q350" s="219">
        <v>8.8000000000000003E-4</v>
      </c>
      <c r="R350" s="219">
        <f>Q350*H350</f>
        <v>5.7446399999999996E-3</v>
      </c>
      <c r="S350" s="219">
        <v>0</v>
      </c>
      <c r="T350" s="220">
        <f>S350*H350</f>
        <v>0</v>
      </c>
      <c r="U350" s="35"/>
      <c r="V350" s="35"/>
      <c r="W350" s="35"/>
      <c r="X350" s="35"/>
      <c r="Y350" s="35"/>
      <c r="Z350" s="35"/>
      <c r="AA350" s="35"/>
      <c r="AB350" s="35"/>
      <c r="AC350" s="35"/>
      <c r="AD350" s="35"/>
      <c r="AE350" s="35"/>
      <c r="AR350" s="221" t="s">
        <v>195</v>
      </c>
      <c r="AT350" s="221" t="s">
        <v>190</v>
      </c>
      <c r="AU350" s="221" t="s">
        <v>88</v>
      </c>
      <c r="AY350" s="18" t="s">
        <v>188</v>
      </c>
      <c r="BE350" s="222">
        <f>IF(N350="základní",J350,0)</f>
        <v>0</v>
      </c>
      <c r="BF350" s="222">
        <f>IF(N350="snížená",J350,0)</f>
        <v>0</v>
      </c>
      <c r="BG350" s="222">
        <f>IF(N350="zákl. přenesená",J350,0)</f>
        <v>0</v>
      </c>
      <c r="BH350" s="222">
        <f>IF(N350="sníž. přenesená",J350,0)</f>
        <v>0</v>
      </c>
      <c r="BI350" s="222">
        <f>IF(N350="nulová",J350,0)</f>
        <v>0</v>
      </c>
      <c r="BJ350" s="18" t="s">
        <v>85</v>
      </c>
      <c r="BK350" s="222">
        <f>ROUND(I350*H350,2)</f>
        <v>0</v>
      </c>
      <c r="BL350" s="18" t="s">
        <v>195</v>
      </c>
      <c r="BM350" s="221" t="s">
        <v>2901</v>
      </c>
    </row>
    <row r="351" spans="1:65" s="15" customFormat="1" ht="11.25">
      <c r="B351" s="246"/>
      <c r="C351" s="247"/>
      <c r="D351" s="225" t="s">
        <v>197</v>
      </c>
      <c r="E351" s="248" t="s">
        <v>1</v>
      </c>
      <c r="F351" s="249" t="s">
        <v>2736</v>
      </c>
      <c r="G351" s="247"/>
      <c r="H351" s="248" t="s">
        <v>1</v>
      </c>
      <c r="I351" s="250"/>
      <c r="J351" s="247"/>
      <c r="K351" s="247"/>
      <c r="L351" s="251"/>
      <c r="M351" s="252"/>
      <c r="N351" s="253"/>
      <c r="O351" s="253"/>
      <c r="P351" s="253"/>
      <c r="Q351" s="253"/>
      <c r="R351" s="253"/>
      <c r="S351" s="253"/>
      <c r="T351" s="254"/>
      <c r="AT351" s="255" t="s">
        <v>197</v>
      </c>
      <c r="AU351" s="255" t="s">
        <v>88</v>
      </c>
      <c r="AV351" s="15" t="s">
        <v>85</v>
      </c>
      <c r="AW351" s="15" t="s">
        <v>32</v>
      </c>
      <c r="AX351" s="15" t="s">
        <v>77</v>
      </c>
      <c r="AY351" s="255" t="s">
        <v>188</v>
      </c>
    </row>
    <row r="352" spans="1:65" s="13" customFormat="1" ht="11.25">
      <c r="B352" s="223"/>
      <c r="C352" s="224"/>
      <c r="D352" s="225" t="s">
        <v>197</v>
      </c>
      <c r="E352" s="226" t="s">
        <v>1</v>
      </c>
      <c r="F352" s="227" t="s">
        <v>2623</v>
      </c>
      <c r="G352" s="224"/>
      <c r="H352" s="228">
        <v>6.5279999999999996</v>
      </c>
      <c r="I352" s="229"/>
      <c r="J352" s="224"/>
      <c r="K352" s="224"/>
      <c r="L352" s="230"/>
      <c r="M352" s="231"/>
      <c r="N352" s="232"/>
      <c r="O352" s="232"/>
      <c r="P352" s="232"/>
      <c r="Q352" s="232"/>
      <c r="R352" s="232"/>
      <c r="S352" s="232"/>
      <c r="T352" s="233"/>
      <c r="AT352" s="234" t="s">
        <v>197</v>
      </c>
      <c r="AU352" s="234" t="s">
        <v>88</v>
      </c>
      <c r="AV352" s="13" t="s">
        <v>88</v>
      </c>
      <c r="AW352" s="13" t="s">
        <v>32</v>
      </c>
      <c r="AX352" s="13" t="s">
        <v>85</v>
      </c>
      <c r="AY352" s="234" t="s">
        <v>188</v>
      </c>
    </row>
    <row r="353" spans="1:65" s="2" customFormat="1" ht="16.5" customHeight="1">
      <c r="A353" s="35"/>
      <c r="B353" s="36"/>
      <c r="C353" s="267" t="s">
        <v>559</v>
      </c>
      <c r="D353" s="267" t="s">
        <v>406</v>
      </c>
      <c r="E353" s="268" t="s">
        <v>2747</v>
      </c>
      <c r="F353" s="269" t="s">
        <v>2748</v>
      </c>
      <c r="G353" s="270" t="s">
        <v>207</v>
      </c>
      <c r="H353" s="271">
        <v>7.5069999999999997</v>
      </c>
      <c r="I353" s="272"/>
      <c r="J353" s="273">
        <f>ROUND(I353*H353,2)</f>
        <v>0</v>
      </c>
      <c r="K353" s="269" t="s">
        <v>194</v>
      </c>
      <c r="L353" s="274"/>
      <c r="M353" s="275" t="s">
        <v>1</v>
      </c>
      <c r="N353" s="276" t="s">
        <v>42</v>
      </c>
      <c r="O353" s="72"/>
      <c r="P353" s="219">
        <f>O353*H353</f>
        <v>0</v>
      </c>
      <c r="Q353" s="219">
        <v>3.8800000000000002E-3</v>
      </c>
      <c r="R353" s="219">
        <f>Q353*H353</f>
        <v>2.9127159999999999E-2</v>
      </c>
      <c r="S353" s="219">
        <v>0</v>
      </c>
      <c r="T353" s="220">
        <f>S353*H353</f>
        <v>0</v>
      </c>
      <c r="U353" s="35"/>
      <c r="V353" s="35"/>
      <c r="W353" s="35"/>
      <c r="X353" s="35"/>
      <c r="Y353" s="35"/>
      <c r="Z353" s="35"/>
      <c r="AA353" s="35"/>
      <c r="AB353" s="35"/>
      <c r="AC353" s="35"/>
      <c r="AD353" s="35"/>
      <c r="AE353" s="35"/>
      <c r="AR353" s="221" t="s">
        <v>229</v>
      </c>
      <c r="AT353" s="221" t="s">
        <v>406</v>
      </c>
      <c r="AU353" s="221" t="s">
        <v>88</v>
      </c>
      <c r="AY353" s="18" t="s">
        <v>188</v>
      </c>
      <c r="BE353" s="222">
        <f>IF(N353="základní",J353,0)</f>
        <v>0</v>
      </c>
      <c r="BF353" s="222">
        <f>IF(N353="snížená",J353,0)</f>
        <v>0</v>
      </c>
      <c r="BG353" s="222">
        <f>IF(N353="zákl. přenesená",J353,0)</f>
        <v>0</v>
      </c>
      <c r="BH353" s="222">
        <f>IF(N353="sníž. přenesená",J353,0)</f>
        <v>0</v>
      </c>
      <c r="BI353" s="222">
        <f>IF(N353="nulová",J353,0)</f>
        <v>0</v>
      </c>
      <c r="BJ353" s="18" t="s">
        <v>85</v>
      </c>
      <c r="BK353" s="222">
        <f>ROUND(I353*H353,2)</f>
        <v>0</v>
      </c>
      <c r="BL353" s="18" t="s">
        <v>195</v>
      </c>
      <c r="BM353" s="221" t="s">
        <v>2902</v>
      </c>
    </row>
    <row r="354" spans="1:65" s="13" customFormat="1" ht="11.25">
      <c r="B354" s="223"/>
      <c r="C354" s="224"/>
      <c r="D354" s="225" t="s">
        <v>197</v>
      </c>
      <c r="E354" s="224"/>
      <c r="F354" s="227" t="s">
        <v>2903</v>
      </c>
      <c r="G354" s="224"/>
      <c r="H354" s="228">
        <v>7.5069999999999997</v>
      </c>
      <c r="I354" s="229"/>
      <c r="J354" s="224"/>
      <c r="K354" s="224"/>
      <c r="L354" s="230"/>
      <c r="M354" s="231"/>
      <c r="N354" s="232"/>
      <c r="O354" s="232"/>
      <c r="P354" s="232"/>
      <c r="Q354" s="232"/>
      <c r="R354" s="232"/>
      <c r="S354" s="232"/>
      <c r="T354" s="233"/>
      <c r="AT354" s="234" t="s">
        <v>197</v>
      </c>
      <c r="AU354" s="234" t="s">
        <v>88</v>
      </c>
      <c r="AV354" s="13" t="s">
        <v>88</v>
      </c>
      <c r="AW354" s="13" t="s">
        <v>4</v>
      </c>
      <c r="AX354" s="13" t="s">
        <v>85</v>
      </c>
      <c r="AY354" s="234" t="s">
        <v>188</v>
      </c>
    </row>
    <row r="355" spans="1:65" s="2" customFormat="1" ht="24" customHeight="1">
      <c r="A355" s="35"/>
      <c r="B355" s="36"/>
      <c r="C355" s="210" t="s">
        <v>563</v>
      </c>
      <c r="D355" s="210" t="s">
        <v>190</v>
      </c>
      <c r="E355" s="211" t="s">
        <v>2904</v>
      </c>
      <c r="F355" s="212" t="s">
        <v>2905</v>
      </c>
      <c r="G355" s="213" t="s">
        <v>193</v>
      </c>
      <c r="H355" s="214">
        <v>9.6</v>
      </c>
      <c r="I355" s="215"/>
      <c r="J355" s="216">
        <f>ROUND(I355*H355,2)</f>
        <v>0</v>
      </c>
      <c r="K355" s="212" t="s">
        <v>194</v>
      </c>
      <c r="L355" s="40"/>
      <c r="M355" s="217" t="s">
        <v>1</v>
      </c>
      <c r="N355" s="218" t="s">
        <v>42</v>
      </c>
      <c r="O355" s="72"/>
      <c r="P355" s="219">
        <f>O355*H355</f>
        <v>0</v>
      </c>
      <c r="Q355" s="219">
        <v>1.8599999999999998E-2</v>
      </c>
      <c r="R355" s="219">
        <f>Q355*H355</f>
        <v>0.17855999999999997</v>
      </c>
      <c r="S355" s="219">
        <v>0</v>
      </c>
      <c r="T355" s="220">
        <f>S355*H355</f>
        <v>0</v>
      </c>
      <c r="U355" s="35"/>
      <c r="V355" s="35"/>
      <c r="W355" s="35"/>
      <c r="X355" s="35"/>
      <c r="Y355" s="35"/>
      <c r="Z355" s="35"/>
      <c r="AA355" s="35"/>
      <c r="AB355" s="35"/>
      <c r="AC355" s="35"/>
      <c r="AD355" s="35"/>
      <c r="AE355" s="35"/>
      <c r="AR355" s="221" t="s">
        <v>195</v>
      </c>
      <c r="AT355" s="221" t="s">
        <v>190</v>
      </c>
      <c r="AU355" s="221" t="s">
        <v>88</v>
      </c>
      <c r="AY355" s="18" t="s">
        <v>188</v>
      </c>
      <c r="BE355" s="222">
        <f>IF(N355="základní",J355,0)</f>
        <v>0</v>
      </c>
      <c r="BF355" s="222">
        <f>IF(N355="snížená",J355,0)</f>
        <v>0</v>
      </c>
      <c r="BG355" s="222">
        <f>IF(N355="zákl. přenesená",J355,0)</f>
        <v>0</v>
      </c>
      <c r="BH355" s="222">
        <f>IF(N355="sníž. přenesená",J355,0)</f>
        <v>0</v>
      </c>
      <c r="BI355" s="222">
        <f>IF(N355="nulová",J355,0)</f>
        <v>0</v>
      </c>
      <c r="BJ355" s="18" t="s">
        <v>85</v>
      </c>
      <c r="BK355" s="222">
        <f>ROUND(I355*H355,2)</f>
        <v>0</v>
      </c>
      <c r="BL355" s="18" t="s">
        <v>195</v>
      </c>
      <c r="BM355" s="221" t="s">
        <v>2906</v>
      </c>
    </row>
    <row r="356" spans="1:65" s="13" customFormat="1" ht="11.25">
      <c r="B356" s="223"/>
      <c r="C356" s="224"/>
      <c r="D356" s="225" t="s">
        <v>197</v>
      </c>
      <c r="E356" s="226" t="s">
        <v>1</v>
      </c>
      <c r="F356" s="227" t="s">
        <v>2907</v>
      </c>
      <c r="G356" s="224"/>
      <c r="H356" s="228">
        <v>9.6</v>
      </c>
      <c r="I356" s="229"/>
      <c r="J356" s="224"/>
      <c r="K356" s="224"/>
      <c r="L356" s="230"/>
      <c r="M356" s="231"/>
      <c r="N356" s="232"/>
      <c r="O356" s="232"/>
      <c r="P356" s="232"/>
      <c r="Q356" s="232"/>
      <c r="R356" s="232"/>
      <c r="S356" s="232"/>
      <c r="T356" s="233"/>
      <c r="AT356" s="234" t="s">
        <v>197</v>
      </c>
      <c r="AU356" s="234" t="s">
        <v>88</v>
      </c>
      <c r="AV356" s="13" t="s">
        <v>88</v>
      </c>
      <c r="AW356" s="13" t="s">
        <v>32</v>
      </c>
      <c r="AX356" s="13" t="s">
        <v>85</v>
      </c>
      <c r="AY356" s="234" t="s">
        <v>188</v>
      </c>
    </row>
    <row r="357" spans="1:65" s="2" customFormat="1" ht="16.5" customHeight="1">
      <c r="A357" s="35"/>
      <c r="B357" s="36"/>
      <c r="C357" s="210" t="s">
        <v>567</v>
      </c>
      <c r="D357" s="210" t="s">
        <v>190</v>
      </c>
      <c r="E357" s="211" t="s">
        <v>2760</v>
      </c>
      <c r="F357" s="212" t="s">
        <v>2761</v>
      </c>
      <c r="G357" s="213" t="s">
        <v>246</v>
      </c>
      <c r="H357" s="214">
        <v>0.215</v>
      </c>
      <c r="I357" s="215"/>
      <c r="J357" s="216">
        <f>ROUND(I357*H357,2)</f>
        <v>0</v>
      </c>
      <c r="K357" s="212" t="s">
        <v>202</v>
      </c>
      <c r="L357" s="40"/>
      <c r="M357" s="217" t="s">
        <v>1</v>
      </c>
      <c r="N357" s="218" t="s">
        <v>42</v>
      </c>
      <c r="O357" s="72"/>
      <c r="P357" s="219">
        <f>O357*H357</f>
        <v>0</v>
      </c>
      <c r="Q357" s="219">
        <v>0</v>
      </c>
      <c r="R357" s="219">
        <f>Q357*H357</f>
        <v>0</v>
      </c>
      <c r="S357" s="219">
        <v>0</v>
      </c>
      <c r="T357" s="220">
        <f>S357*H357</f>
        <v>0</v>
      </c>
      <c r="U357" s="35"/>
      <c r="V357" s="35"/>
      <c r="W357" s="35"/>
      <c r="X357" s="35"/>
      <c r="Y357" s="35"/>
      <c r="Z357" s="35"/>
      <c r="AA357" s="35"/>
      <c r="AB357" s="35"/>
      <c r="AC357" s="35"/>
      <c r="AD357" s="35"/>
      <c r="AE357" s="35"/>
      <c r="AR357" s="221" t="s">
        <v>195</v>
      </c>
      <c r="AT357" s="221" t="s">
        <v>190</v>
      </c>
      <c r="AU357" s="221" t="s">
        <v>88</v>
      </c>
      <c r="AY357" s="18" t="s">
        <v>188</v>
      </c>
      <c r="BE357" s="222">
        <f>IF(N357="základní",J357,0)</f>
        <v>0</v>
      </c>
      <c r="BF357" s="222">
        <f>IF(N357="snížená",J357,0)</f>
        <v>0</v>
      </c>
      <c r="BG357" s="222">
        <f>IF(N357="zákl. přenesená",J357,0)</f>
        <v>0</v>
      </c>
      <c r="BH357" s="222">
        <f>IF(N357="sníž. přenesená",J357,0)</f>
        <v>0</v>
      </c>
      <c r="BI357" s="222">
        <f>IF(N357="nulová",J357,0)</f>
        <v>0</v>
      </c>
      <c r="BJ357" s="18" t="s">
        <v>85</v>
      </c>
      <c r="BK357" s="222">
        <f>ROUND(I357*H357,2)</f>
        <v>0</v>
      </c>
      <c r="BL357" s="18" t="s">
        <v>195</v>
      </c>
      <c r="BM357" s="221" t="s">
        <v>2908</v>
      </c>
    </row>
    <row r="358" spans="1:65" s="12" customFormat="1" ht="22.9" customHeight="1">
      <c r="B358" s="194"/>
      <c r="C358" s="195"/>
      <c r="D358" s="196" t="s">
        <v>76</v>
      </c>
      <c r="E358" s="208" t="s">
        <v>2763</v>
      </c>
      <c r="F358" s="208" t="s">
        <v>2764</v>
      </c>
      <c r="G358" s="195"/>
      <c r="H358" s="195"/>
      <c r="I358" s="198"/>
      <c r="J358" s="209">
        <f>BK358</f>
        <v>0</v>
      </c>
      <c r="K358" s="195"/>
      <c r="L358" s="200"/>
      <c r="M358" s="201"/>
      <c r="N358" s="202"/>
      <c r="O358" s="202"/>
      <c r="P358" s="203">
        <f>SUM(P359:P366)</f>
        <v>0</v>
      </c>
      <c r="Q358" s="202"/>
      <c r="R358" s="203">
        <f>SUM(R359:R366)</f>
        <v>0.10611200000000001</v>
      </c>
      <c r="S358" s="202"/>
      <c r="T358" s="204">
        <f>SUM(T359:T366)</f>
        <v>5.0265600000000001E-2</v>
      </c>
      <c r="AR358" s="205" t="s">
        <v>88</v>
      </c>
      <c r="AT358" s="206" t="s">
        <v>76</v>
      </c>
      <c r="AU358" s="206" t="s">
        <v>85</v>
      </c>
      <c r="AY358" s="205" t="s">
        <v>188</v>
      </c>
      <c r="BK358" s="207">
        <f>SUM(BK359:BK366)</f>
        <v>0</v>
      </c>
    </row>
    <row r="359" spans="1:65" s="2" customFormat="1" ht="16.5" customHeight="1">
      <c r="A359" s="35"/>
      <c r="B359" s="36"/>
      <c r="C359" s="210" t="s">
        <v>571</v>
      </c>
      <c r="D359" s="210" t="s">
        <v>190</v>
      </c>
      <c r="E359" s="211" t="s">
        <v>2909</v>
      </c>
      <c r="F359" s="212" t="s">
        <v>2910</v>
      </c>
      <c r="G359" s="213" t="s">
        <v>207</v>
      </c>
      <c r="H359" s="214">
        <v>6.5279999999999996</v>
      </c>
      <c r="I359" s="215"/>
      <c r="J359" s="216">
        <f>ROUND(I359*H359,2)</f>
        <v>0</v>
      </c>
      <c r="K359" s="212" t="s">
        <v>194</v>
      </c>
      <c r="L359" s="40"/>
      <c r="M359" s="217" t="s">
        <v>1</v>
      </c>
      <c r="N359" s="218" t="s">
        <v>42</v>
      </c>
      <c r="O359" s="72"/>
      <c r="P359" s="219">
        <f>O359*H359</f>
        <v>0</v>
      </c>
      <c r="Q359" s="219">
        <v>0</v>
      </c>
      <c r="R359" s="219">
        <f>Q359*H359</f>
        <v>0</v>
      </c>
      <c r="S359" s="219">
        <v>7.7000000000000002E-3</v>
      </c>
      <c r="T359" s="220">
        <f>S359*H359</f>
        <v>5.0265600000000001E-2</v>
      </c>
      <c r="U359" s="35"/>
      <c r="V359" s="35"/>
      <c r="W359" s="35"/>
      <c r="X359" s="35"/>
      <c r="Y359" s="35"/>
      <c r="Z359" s="35"/>
      <c r="AA359" s="35"/>
      <c r="AB359" s="35"/>
      <c r="AC359" s="35"/>
      <c r="AD359" s="35"/>
      <c r="AE359" s="35"/>
      <c r="AR359" s="221" t="s">
        <v>269</v>
      </c>
      <c r="AT359" s="221" t="s">
        <v>190</v>
      </c>
      <c r="AU359" s="221" t="s">
        <v>88</v>
      </c>
      <c r="AY359" s="18" t="s">
        <v>188</v>
      </c>
      <c r="BE359" s="222">
        <f>IF(N359="základní",J359,0)</f>
        <v>0</v>
      </c>
      <c r="BF359" s="222">
        <f>IF(N359="snížená",J359,0)</f>
        <v>0</v>
      </c>
      <c r="BG359" s="222">
        <f>IF(N359="zákl. přenesená",J359,0)</f>
        <v>0</v>
      </c>
      <c r="BH359" s="222">
        <f>IF(N359="sníž. přenesená",J359,0)</f>
        <v>0</v>
      </c>
      <c r="BI359" s="222">
        <f>IF(N359="nulová",J359,0)</f>
        <v>0</v>
      </c>
      <c r="BJ359" s="18" t="s">
        <v>85</v>
      </c>
      <c r="BK359" s="222">
        <f>ROUND(I359*H359,2)</f>
        <v>0</v>
      </c>
      <c r="BL359" s="18" t="s">
        <v>269</v>
      </c>
      <c r="BM359" s="221" t="s">
        <v>2911</v>
      </c>
    </row>
    <row r="360" spans="1:65" s="13" customFormat="1" ht="11.25">
      <c r="B360" s="223"/>
      <c r="C360" s="224"/>
      <c r="D360" s="225" t="s">
        <v>197</v>
      </c>
      <c r="E360" s="226" t="s">
        <v>1</v>
      </c>
      <c r="F360" s="227" t="s">
        <v>2912</v>
      </c>
      <c r="G360" s="224"/>
      <c r="H360" s="228">
        <v>6.5279999999999996</v>
      </c>
      <c r="I360" s="229"/>
      <c r="J360" s="224"/>
      <c r="K360" s="224"/>
      <c r="L360" s="230"/>
      <c r="M360" s="231"/>
      <c r="N360" s="232"/>
      <c r="O360" s="232"/>
      <c r="P360" s="232"/>
      <c r="Q360" s="232"/>
      <c r="R360" s="232"/>
      <c r="S360" s="232"/>
      <c r="T360" s="233"/>
      <c r="AT360" s="234" t="s">
        <v>197</v>
      </c>
      <c r="AU360" s="234" t="s">
        <v>88</v>
      </c>
      <c r="AV360" s="13" t="s">
        <v>88</v>
      </c>
      <c r="AW360" s="13" t="s">
        <v>32</v>
      </c>
      <c r="AX360" s="13" t="s">
        <v>85</v>
      </c>
      <c r="AY360" s="234" t="s">
        <v>188</v>
      </c>
    </row>
    <row r="361" spans="1:65" s="2" customFormat="1" ht="16.5" customHeight="1">
      <c r="A361" s="35"/>
      <c r="B361" s="36"/>
      <c r="C361" s="210" t="s">
        <v>575</v>
      </c>
      <c r="D361" s="210" t="s">
        <v>190</v>
      </c>
      <c r="E361" s="211" t="s">
        <v>2913</v>
      </c>
      <c r="F361" s="212" t="s">
        <v>2914</v>
      </c>
      <c r="G361" s="213" t="s">
        <v>207</v>
      </c>
      <c r="H361" s="214">
        <v>13.198</v>
      </c>
      <c r="I361" s="215"/>
      <c r="J361" s="216">
        <f>ROUND(I361*H361,2)</f>
        <v>0</v>
      </c>
      <c r="K361" s="212" t="s">
        <v>194</v>
      </c>
      <c r="L361" s="40"/>
      <c r="M361" s="217" t="s">
        <v>1</v>
      </c>
      <c r="N361" s="218" t="s">
        <v>42</v>
      </c>
      <c r="O361" s="72"/>
      <c r="P361" s="219">
        <f>O361*H361</f>
        <v>0</v>
      </c>
      <c r="Q361" s="219">
        <v>6.0000000000000001E-3</v>
      </c>
      <c r="R361" s="219">
        <f>Q361*H361</f>
        <v>7.9188000000000008E-2</v>
      </c>
      <c r="S361" s="219">
        <v>0</v>
      </c>
      <c r="T361" s="220">
        <f>S361*H361</f>
        <v>0</v>
      </c>
      <c r="U361" s="35"/>
      <c r="V361" s="35"/>
      <c r="W361" s="35"/>
      <c r="X361" s="35"/>
      <c r="Y361" s="35"/>
      <c r="Z361" s="35"/>
      <c r="AA361" s="35"/>
      <c r="AB361" s="35"/>
      <c r="AC361" s="35"/>
      <c r="AD361" s="35"/>
      <c r="AE361" s="35"/>
      <c r="AR361" s="221" t="s">
        <v>269</v>
      </c>
      <c r="AT361" s="221" t="s">
        <v>190</v>
      </c>
      <c r="AU361" s="221" t="s">
        <v>88</v>
      </c>
      <c r="AY361" s="18" t="s">
        <v>188</v>
      </c>
      <c r="BE361" s="222">
        <f>IF(N361="základní",J361,0)</f>
        <v>0</v>
      </c>
      <c r="BF361" s="222">
        <f>IF(N361="snížená",J361,0)</f>
        <v>0</v>
      </c>
      <c r="BG361" s="222">
        <f>IF(N361="zákl. přenesená",J361,0)</f>
        <v>0</v>
      </c>
      <c r="BH361" s="222">
        <f>IF(N361="sníž. přenesená",J361,0)</f>
        <v>0</v>
      </c>
      <c r="BI361" s="222">
        <f>IF(N361="nulová",J361,0)</f>
        <v>0</v>
      </c>
      <c r="BJ361" s="18" t="s">
        <v>85</v>
      </c>
      <c r="BK361" s="222">
        <f>ROUND(I361*H361,2)</f>
        <v>0</v>
      </c>
      <c r="BL361" s="18" t="s">
        <v>269</v>
      </c>
      <c r="BM361" s="221" t="s">
        <v>2915</v>
      </c>
    </row>
    <row r="362" spans="1:65" s="15" customFormat="1" ht="11.25">
      <c r="B362" s="246"/>
      <c r="C362" s="247"/>
      <c r="D362" s="225" t="s">
        <v>197</v>
      </c>
      <c r="E362" s="248" t="s">
        <v>1</v>
      </c>
      <c r="F362" s="249" t="s">
        <v>2777</v>
      </c>
      <c r="G362" s="247"/>
      <c r="H362" s="248" t="s">
        <v>1</v>
      </c>
      <c r="I362" s="250"/>
      <c r="J362" s="247"/>
      <c r="K362" s="247"/>
      <c r="L362" s="251"/>
      <c r="M362" s="252"/>
      <c r="N362" s="253"/>
      <c r="O362" s="253"/>
      <c r="P362" s="253"/>
      <c r="Q362" s="253"/>
      <c r="R362" s="253"/>
      <c r="S362" s="253"/>
      <c r="T362" s="254"/>
      <c r="AT362" s="255" t="s">
        <v>197</v>
      </c>
      <c r="AU362" s="255" t="s">
        <v>88</v>
      </c>
      <c r="AV362" s="15" t="s">
        <v>85</v>
      </c>
      <c r="AW362" s="15" t="s">
        <v>32</v>
      </c>
      <c r="AX362" s="15" t="s">
        <v>77</v>
      </c>
      <c r="AY362" s="255" t="s">
        <v>188</v>
      </c>
    </row>
    <row r="363" spans="1:65" s="13" customFormat="1" ht="11.25">
      <c r="B363" s="223"/>
      <c r="C363" s="224"/>
      <c r="D363" s="225" t="s">
        <v>197</v>
      </c>
      <c r="E363" s="226" t="s">
        <v>1</v>
      </c>
      <c r="F363" s="227" t="s">
        <v>2916</v>
      </c>
      <c r="G363" s="224"/>
      <c r="H363" s="228">
        <v>13.198</v>
      </c>
      <c r="I363" s="229"/>
      <c r="J363" s="224"/>
      <c r="K363" s="224"/>
      <c r="L363" s="230"/>
      <c r="M363" s="231"/>
      <c r="N363" s="232"/>
      <c r="O363" s="232"/>
      <c r="P363" s="232"/>
      <c r="Q363" s="232"/>
      <c r="R363" s="232"/>
      <c r="S363" s="232"/>
      <c r="T363" s="233"/>
      <c r="AT363" s="234" t="s">
        <v>197</v>
      </c>
      <c r="AU363" s="234" t="s">
        <v>88</v>
      </c>
      <c r="AV363" s="13" t="s">
        <v>88</v>
      </c>
      <c r="AW363" s="13" t="s">
        <v>32</v>
      </c>
      <c r="AX363" s="13" t="s">
        <v>85</v>
      </c>
      <c r="AY363" s="234" t="s">
        <v>188</v>
      </c>
    </row>
    <row r="364" spans="1:65" s="2" customFormat="1" ht="16.5" customHeight="1">
      <c r="A364" s="35"/>
      <c r="B364" s="36"/>
      <c r="C364" s="267" t="s">
        <v>579</v>
      </c>
      <c r="D364" s="267" t="s">
        <v>406</v>
      </c>
      <c r="E364" s="268" t="s">
        <v>2779</v>
      </c>
      <c r="F364" s="269" t="s">
        <v>2780</v>
      </c>
      <c r="G364" s="270" t="s">
        <v>207</v>
      </c>
      <c r="H364" s="271">
        <v>13.462</v>
      </c>
      <c r="I364" s="272"/>
      <c r="J364" s="273">
        <f>ROUND(I364*H364,2)</f>
        <v>0</v>
      </c>
      <c r="K364" s="269" t="s">
        <v>202</v>
      </c>
      <c r="L364" s="274"/>
      <c r="M364" s="275" t="s">
        <v>1</v>
      </c>
      <c r="N364" s="276" t="s">
        <v>42</v>
      </c>
      <c r="O364" s="72"/>
      <c r="P364" s="219">
        <f>O364*H364</f>
        <v>0</v>
      </c>
      <c r="Q364" s="219">
        <v>2E-3</v>
      </c>
      <c r="R364" s="219">
        <f>Q364*H364</f>
        <v>2.6924E-2</v>
      </c>
      <c r="S364" s="219">
        <v>0</v>
      </c>
      <c r="T364" s="220">
        <f>S364*H364</f>
        <v>0</v>
      </c>
      <c r="U364" s="35"/>
      <c r="V364" s="35"/>
      <c r="W364" s="35"/>
      <c r="X364" s="35"/>
      <c r="Y364" s="35"/>
      <c r="Z364" s="35"/>
      <c r="AA364" s="35"/>
      <c r="AB364" s="35"/>
      <c r="AC364" s="35"/>
      <c r="AD364" s="35"/>
      <c r="AE364" s="35"/>
      <c r="AR364" s="221" t="s">
        <v>359</v>
      </c>
      <c r="AT364" s="221" t="s">
        <v>406</v>
      </c>
      <c r="AU364" s="221" t="s">
        <v>88</v>
      </c>
      <c r="AY364" s="18" t="s">
        <v>188</v>
      </c>
      <c r="BE364" s="222">
        <f>IF(N364="základní",J364,0)</f>
        <v>0</v>
      </c>
      <c r="BF364" s="222">
        <f>IF(N364="snížená",J364,0)</f>
        <v>0</v>
      </c>
      <c r="BG364" s="222">
        <f>IF(N364="zákl. přenesená",J364,0)</f>
        <v>0</v>
      </c>
      <c r="BH364" s="222">
        <f>IF(N364="sníž. přenesená",J364,0)</f>
        <v>0</v>
      </c>
      <c r="BI364" s="222">
        <f>IF(N364="nulová",J364,0)</f>
        <v>0</v>
      </c>
      <c r="BJ364" s="18" t="s">
        <v>85</v>
      </c>
      <c r="BK364" s="222">
        <f>ROUND(I364*H364,2)</f>
        <v>0</v>
      </c>
      <c r="BL364" s="18" t="s">
        <v>269</v>
      </c>
      <c r="BM364" s="221" t="s">
        <v>2917</v>
      </c>
    </row>
    <row r="365" spans="1:65" s="13" customFormat="1" ht="11.25">
      <c r="B365" s="223"/>
      <c r="C365" s="224"/>
      <c r="D365" s="225" t="s">
        <v>197</v>
      </c>
      <c r="E365" s="224"/>
      <c r="F365" s="227" t="s">
        <v>2918</v>
      </c>
      <c r="G365" s="224"/>
      <c r="H365" s="228">
        <v>13.462</v>
      </c>
      <c r="I365" s="229"/>
      <c r="J365" s="224"/>
      <c r="K365" s="224"/>
      <c r="L365" s="230"/>
      <c r="M365" s="231"/>
      <c r="N365" s="232"/>
      <c r="O365" s="232"/>
      <c r="P365" s="232"/>
      <c r="Q365" s="232"/>
      <c r="R365" s="232"/>
      <c r="S365" s="232"/>
      <c r="T365" s="233"/>
      <c r="AT365" s="234" t="s">
        <v>197</v>
      </c>
      <c r="AU365" s="234" t="s">
        <v>88</v>
      </c>
      <c r="AV365" s="13" t="s">
        <v>88</v>
      </c>
      <c r="AW365" s="13" t="s">
        <v>4</v>
      </c>
      <c r="AX365" s="13" t="s">
        <v>85</v>
      </c>
      <c r="AY365" s="234" t="s">
        <v>188</v>
      </c>
    </row>
    <row r="366" spans="1:65" s="2" customFormat="1" ht="16.5" customHeight="1">
      <c r="A366" s="35"/>
      <c r="B366" s="36"/>
      <c r="C366" s="210" t="s">
        <v>583</v>
      </c>
      <c r="D366" s="210" t="s">
        <v>190</v>
      </c>
      <c r="E366" s="211" t="s">
        <v>2783</v>
      </c>
      <c r="F366" s="212" t="s">
        <v>2784</v>
      </c>
      <c r="G366" s="213" t="s">
        <v>246</v>
      </c>
      <c r="H366" s="214">
        <v>0.106</v>
      </c>
      <c r="I366" s="215"/>
      <c r="J366" s="216">
        <f>ROUND(I366*H366,2)</f>
        <v>0</v>
      </c>
      <c r="K366" s="212" t="s">
        <v>202</v>
      </c>
      <c r="L366" s="40"/>
      <c r="M366" s="217" t="s">
        <v>1</v>
      </c>
      <c r="N366" s="218" t="s">
        <v>42</v>
      </c>
      <c r="O366" s="72"/>
      <c r="P366" s="219">
        <f>O366*H366</f>
        <v>0</v>
      </c>
      <c r="Q366" s="219">
        <v>0</v>
      </c>
      <c r="R366" s="219">
        <f>Q366*H366</f>
        <v>0</v>
      </c>
      <c r="S366" s="219">
        <v>0</v>
      </c>
      <c r="T366" s="220">
        <f>S366*H366</f>
        <v>0</v>
      </c>
      <c r="U366" s="35"/>
      <c r="V366" s="35"/>
      <c r="W366" s="35"/>
      <c r="X366" s="35"/>
      <c r="Y366" s="35"/>
      <c r="Z366" s="35"/>
      <c r="AA366" s="35"/>
      <c r="AB366" s="35"/>
      <c r="AC366" s="35"/>
      <c r="AD366" s="35"/>
      <c r="AE366" s="35"/>
      <c r="AR366" s="221" t="s">
        <v>269</v>
      </c>
      <c r="AT366" s="221" t="s">
        <v>190</v>
      </c>
      <c r="AU366" s="221" t="s">
        <v>88</v>
      </c>
      <c r="AY366" s="18" t="s">
        <v>188</v>
      </c>
      <c r="BE366" s="222">
        <f>IF(N366="základní",J366,0)</f>
        <v>0</v>
      </c>
      <c r="BF366" s="222">
        <f>IF(N366="snížená",J366,0)</f>
        <v>0</v>
      </c>
      <c r="BG366" s="222">
        <f>IF(N366="zákl. přenesená",J366,0)</f>
        <v>0</v>
      </c>
      <c r="BH366" s="222">
        <f>IF(N366="sníž. přenesená",J366,0)</f>
        <v>0</v>
      </c>
      <c r="BI366" s="222">
        <f>IF(N366="nulová",J366,0)</f>
        <v>0</v>
      </c>
      <c r="BJ366" s="18" t="s">
        <v>85</v>
      </c>
      <c r="BK366" s="222">
        <f>ROUND(I366*H366,2)</f>
        <v>0</v>
      </c>
      <c r="BL366" s="18" t="s">
        <v>269</v>
      </c>
      <c r="BM366" s="221" t="s">
        <v>2919</v>
      </c>
    </row>
    <row r="367" spans="1:65" s="12" customFormat="1" ht="22.9" customHeight="1">
      <c r="B367" s="194"/>
      <c r="C367" s="195"/>
      <c r="D367" s="196" t="s">
        <v>76</v>
      </c>
      <c r="E367" s="208" t="s">
        <v>2786</v>
      </c>
      <c r="F367" s="208" t="s">
        <v>2787</v>
      </c>
      <c r="G367" s="195"/>
      <c r="H367" s="195"/>
      <c r="I367" s="198"/>
      <c r="J367" s="209">
        <f>BK367</f>
        <v>0</v>
      </c>
      <c r="K367" s="195"/>
      <c r="L367" s="200"/>
      <c r="M367" s="201"/>
      <c r="N367" s="202"/>
      <c r="O367" s="202"/>
      <c r="P367" s="203">
        <f>SUM(P368:P375)</f>
        <v>0</v>
      </c>
      <c r="Q367" s="202"/>
      <c r="R367" s="203">
        <f>SUM(R368:R375)</f>
        <v>0.32879999999999998</v>
      </c>
      <c r="S367" s="202"/>
      <c r="T367" s="204">
        <f>SUM(T368:T375)</f>
        <v>0.20236799999999999</v>
      </c>
      <c r="AR367" s="205" t="s">
        <v>88</v>
      </c>
      <c r="AT367" s="206" t="s">
        <v>76</v>
      </c>
      <c r="AU367" s="206" t="s">
        <v>85</v>
      </c>
      <c r="AY367" s="205" t="s">
        <v>188</v>
      </c>
      <c r="BK367" s="207">
        <f>SUM(BK368:BK375)</f>
        <v>0</v>
      </c>
    </row>
    <row r="368" spans="1:65" s="2" customFormat="1" ht="16.5" customHeight="1">
      <c r="A368" s="35"/>
      <c r="B368" s="36"/>
      <c r="C368" s="210" t="s">
        <v>589</v>
      </c>
      <c r="D368" s="210" t="s">
        <v>190</v>
      </c>
      <c r="E368" s="211" t="s">
        <v>2788</v>
      </c>
      <c r="F368" s="212" t="s">
        <v>2789</v>
      </c>
      <c r="G368" s="213" t="s">
        <v>207</v>
      </c>
      <c r="H368" s="214">
        <v>6.5279999999999996</v>
      </c>
      <c r="I368" s="215"/>
      <c r="J368" s="216">
        <f>ROUND(I368*H368,2)</f>
        <v>0</v>
      </c>
      <c r="K368" s="212" t="s">
        <v>194</v>
      </c>
      <c r="L368" s="40"/>
      <c r="M368" s="217" t="s">
        <v>1</v>
      </c>
      <c r="N368" s="218" t="s">
        <v>42</v>
      </c>
      <c r="O368" s="72"/>
      <c r="P368" s="219">
        <f>O368*H368</f>
        <v>0</v>
      </c>
      <c r="Q368" s="219">
        <v>0</v>
      </c>
      <c r="R368" s="219">
        <f>Q368*H368</f>
        <v>0</v>
      </c>
      <c r="S368" s="219">
        <v>3.1E-2</v>
      </c>
      <c r="T368" s="220">
        <f>S368*H368</f>
        <v>0.20236799999999999</v>
      </c>
      <c r="U368" s="35"/>
      <c r="V368" s="35"/>
      <c r="W368" s="35"/>
      <c r="X368" s="35"/>
      <c r="Y368" s="35"/>
      <c r="Z368" s="35"/>
      <c r="AA368" s="35"/>
      <c r="AB368" s="35"/>
      <c r="AC368" s="35"/>
      <c r="AD368" s="35"/>
      <c r="AE368" s="35"/>
      <c r="AR368" s="221" t="s">
        <v>195</v>
      </c>
      <c r="AT368" s="221" t="s">
        <v>190</v>
      </c>
      <c r="AU368" s="221" t="s">
        <v>88</v>
      </c>
      <c r="AY368" s="18" t="s">
        <v>188</v>
      </c>
      <c r="BE368" s="222">
        <f>IF(N368="základní",J368,0)</f>
        <v>0</v>
      </c>
      <c r="BF368" s="222">
        <f>IF(N368="snížená",J368,0)</f>
        <v>0</v>
      </c>
      <c r="BG368" s="222">
        <f>IF(N368="zákl. přenesená",J368,0)</f>
        <v>0</v>
      </c>
      <c r="BH368" s="222">
        <f>IF(N368="sníž. přenesená",J368,0)</f>
        <v>0</v>
      </c>
      <c r="BI368" s="222">
        <f>IF(N368="nulová",J368,0)</f>
        <v>0</v>
      </c>
      <c r="BJ368" s="18" t="s">
        <v>85</v>
      </c>
      <c r="BK368" s="222">
        <f>ROUND(I368*H368,2)</f>
        <v>0</v>
      </c>
      <c r="BL368" s="18" t="s">
        <v>195</v>
      </c>
      <c r="BM368" s="221" t="s">
        <v>2920</v>
      </c>
    </row>
    <row r="369" spans="1:65" s="15" customFormat="1" ht="11.25">
      <c r="B369" s="246"/>
      <c r="C369" s="247"/>
      <c r="D369" s="225" t="s">
        <v>197</v>
      </c>
      <c r="E369" s="248" t="s">
        <v>1</v>
      </c>
      <c r="F369" s="249" t="s">
        <v>2791</v>
      </c>
      <c r="G369" s="247"/>
      <c r="H369" s="248" t="s">
        <v>1</v>
      </c>
      <c r="I369" s="250"/>
      <c r="J369" s="247"/>
      <c r="K369" s="247"/>
      <c r="L369" s="251"/>
      <c r="M369" s="252"/>
      <c r="N369" s="253"/>
      <c r="O369" s="253"/>
      <c r="P369" s="253"/>
      <c r="Q369" s="253"/>
      <c r="R369" s="253"/>
      <c r="S369" s="253"/>
      <c r="T369" s="254"/>
      <c r="AT369" s="255" t="s">
        <v>197</v>
      </c>
      <c r="AU369" s="255" t="s">
        <v>88</v>
      </c>
      <c r="AV369" s="15" t="s">
        <v>85</v>
      </c>
      <c r="AW369" s="15" t="s">
        <v>32</v>
      </c>
      <c r="AX369" s="15" t="s">
        <v>77</v>
      </c>
      <c r="AY369" s="255" t="s">
        <v>188</v>
      </c>
    </row>
    <row r="370" spans="1:65" s="13" customFormat="1" ht="11.25">
      <c r="B370" s="223"/>
      <c r="C370" s="224"/>
      <c r="D370" s="225" t="s">
        <v>197</v>
      </c>
      <c r="E370" s="226" t="s">
        <v>1</v>
      </c>
      <c r="F370" s="227" t="s">
        <v>2921</v>
      </c>
      <c r="G370" s="224"/>
      <c r="H370" s="228">
        <v>6.5279999999999996</v>
      </c>
      <c r="I370" s="229"/>
      <c r="J370" s="224"/>
      <c r="K370" s="224"/>
      <c r="L370" s="230"/>
      <c r="M370" s="231"/>
      <c r="N370" s="232"/>
      <c r="O370" s="232"/>
      <c r="P370" s="232"/>
      <c r="Q370" s="232"/>
      <c r="R370" s="232"/>
      <c r="S370" s="232"/>
      <c r="T370" s="233"/>
      <c r="AT370" s="234" t="s">
        <v>197</v>
      </c>
      <c r="AU370" s="234" t="s">
        <v>88</v>
      </c>
      <c r="AV370" s="13" t="s">
        <v>88</v>
      </c>
      <c r="AW370" s="13" t="s">
        <v>32</v>
      </c>
      <c r="AX370" s="13" t="s">
        <v>85</v>
      </c>
      <c r="AY370" s="234" t="s">
        <v>188</v>
      </c>
    </row>
    <row r="371" spans="1:65" s="2" customFormat="1" ht="36" customHeight="1">
      <c r="A371" s="35"/>
      <c r="B371" s="36"/>
      <c r="C371" s="210" t="s">
        <v>2089</v>
      </c>
      <c r="D371" s="210" t="s">
        <v>190</v>
      </c>
      <c r="E371" s="211" t="s">
        <v>2922</v>
      </c>
      <c r="F371" s="212" t="s">
        <v>2923</v>
      </c>
      <c r="G371" s="213" t="s">
        <v>193</v>
      </c>
      <c r="H371" s="214">
        <v>4.8</v>
      </c>
      <c r="I371" s="215"/>
      <c r="J371" s="216">
        <f>ROUND(I371*H371,2)</f>
        <v>0</v>
      </c>
      <c r="K371" s="212" t="s">
        <v>194</v>
      </c>
      <c r="L371" s="40"/>
      <c r="M371" s="217" t="s">
        <v>1</v>
      </c>
      <c r="N371" s="218" t="s">
        <v>42</v>
      </c>
      <c r="O371" s="72"/>
      <c r="P371" s="219">
        <f>O371*H371</f>
        <v>0</v>
      </c>
      <c r="Q371" s="219">
        <v>3.3700000000000001E-2</v>
      </c>
      <c r="R371" s="219">
        <f>Q371*H371</f>
        <v>0.16175999999999999</v>
      </c>
      <c r="S371" s="219">
        <v>0</v>
      </c>
      <c r="T371" s="220">
        <f>S371*H371</f>
        <v>0</v>
      </c>
      <c r="U371" s="35"/>
      <c r="V371" s="35"/>
      <c r="W371" s="35"/>
      <c r="X371" s="35"/>
      <c r="Y371" s="35"/>
      <c r="Z371" s="35"/>
      <c r="AA371" s="35"/>
      <c r="AB371" s="35"/>
      <c r="AC371" s="35"/>
      <c r="AD371" s="35"/>
      <c r="AE371" s="35"/>
      <c r="AR371" s="221" t="s">
        <v>195</v>
      </c>
      <c r="AT371" s="221" t="s">
        <v>190</v>
      </c>
      <c r="AU371" s="221" t="s">
        <v>88</v>
      </c>
      <c r="AY371" s="18" t="s">
        <v>188</v>
      </c>
      <c r="BE371" s="222">
        <f>IF(N371="základní",J371,0)</f>
        <v>0</v>
      </c>
      <c r="BF371" s="222">
        <f>IF(N371="snížená",J371,0)</f>
        <v>0</v>
      </c>
      <c r="BG371" s="222">
        <f>IF(N371="zákl. přenesená",J371,0)</f>
        <v>0</v>
      </c>
      <c r="BH371" s="222">
        <f>IF(N371="sníž. přenesená",J371,0)</f>
        <v>0</v>
      </c>
      <c r="BI371" s="222">
        <f>IF(N371="nulová",J371,0)</f>
        <v>0</v>
      </c>
      <c r="BJ371" s="18" t="s">
        <v>85</v>
      </c>
      <c r="BK371" s="222">
        <f>ROUND(I371*H371,2)</f>
        <v>0</v>
      </c>
      <c r="BL371" s="18" t="s">
        <v>195</v>
      </c>
      <c r="BM371" s="221" t="s">
        <v>2924</v>
      </c>
    </row>
    <row r="372" spans="1:65" s="13" customFormat="1" ht="11.25">
      <c r="B372" s="223"/>
      <c r="C372" s="224"/>
      <c r="D372" s="225" t="s">
        <v>197</v>
      </c>
      <c r="E372" s="226" t="s">
        <v>1</v>
      </c>
      <c r="F372" s="227" t="s">
        <v>2925</v>
      </c>
      <c r="G372" s="224"/>
      <c r="H372" s="228">
        <v>4.8</v>
      </c>
      <c r="I372" s="229"/>
      <c r="J372" s="224"/>
      <c r="K372" s="224"/>
      <c r="L372" s="230"/>
      <c r="M372" s="231"/>
      <c r="N372" s="232"/>
      <c r="O372" s="232"/>
      <c r="P372" s="232"/>
      <c r="Q372" s="232"/>
      <c r="R372" s="232"/>
      <c r="S372" s="232"/>
      <c r="T372" s="233"/>
      <c r="AT372" s="234" t="s">
        <v>197</v>
      </c>
      <c r="AU372" s="234" t="s">
        <v>88</v>
      </c>
      <c r="AV372" s="13" t="s">
        <v>88</v>
      </c>
      <c r="AW372" s="13" t="s">
        <v>32</v>
      </c>
      <c r="AX372" s="13" t="s">
        <v>85</v>
      </c>
      <c r="AY372" s="234" t="s">
        <v>188</v>
      </c>
    </row>
    <row r="373" spans="1:65" s="2" customFormat="1" ht="36" customHeight="1">
      <c r="A373" s="35"/>
      <c r="B373" s="36"/>
      <c r="C373" s="210" t="s">
        <v>2094</v>
      </c>
      <c r="D373" s="210" t="s">
        <v>190</v>
      </c>
      <c r="E373" s="211" t="s">
        <v>2926</v>
      </c>
      <c r="F373" s="212" t="s">
        <v>2927</v>
      </c>
      <c r="G373" s="213" t="s">
        <v>193</v>
      </c>
      <c r="H373" s="214">
        <v>4.8</v>
      </c>
      <c r="I373" s="215"/>
      <c r="J373" s="216">
        <f>ROUND(I373*H373,2)</f>
        <v>0</v>
      </c>
      <c r="K373" s="212" t="s">
        <v>194</v>
      </c>
      <c r="L373" s="40"/>
      <c r="M373" s="217" t="s">
        <v>1</v>
      </c>
      <c r="N373" s="218" t="s">
        <v>42</v>
      </c>
      <c r="O373" s="72"/>
      <c r="P373" s="219">
        <f>O373*H373</f>
        <v>0</v>
      </c>
      <c r="Q373" s="219">
        <v>3.4799999999999998E-2</v>
      </c>
      <c r="R373" s="219">
        <f>Q373*H373</f>
        <v>0.16703999999999999</v>
      </c>
      <c r="S373" s="219">
        <v>0</v>
      </c>
      <c r="T373" s="220">
        <f>S373*H373</f>
        <v>0</v>
      </c>
      <c r="U373" s="35"/>
      <c r="V373" s="35"/>
      <c r="W373" s="35"/>
      <c r="X373" s="35"/>
      <c r="Y373" s="35"/>
      <c r="Z373" s="35"/>
      <c r="AA373" s="35"/>
      <c r="AB373" s="35"/>
      <c r="AC373" s="35"/>
      <c r="AD373" s="35"/>
      <c r="AE373" s="35"/>
      <c r="AR373" s="221" t="s">
        <v>195</v>
      </c>
      <c r="AT373" s="221" t="s">
        <v>190</v>
      </c>
      <c r="AU373" s="221" t="s">
        <v>88</v>
      </c>
      <c r="AY373" s="18" t="s">
        <v>188</v>
      </c>
      <c r="BE373" s="222">
        <f>IF(N373="základní",J373,0)</f>
        <v>0</v>
      </c>
      <c r="BF373" s="222">
        <f>IF(N373="snížená",J373,0)</f>
        <v>0</v>
      </c>
      <c r="BG373" s="222">
        <f>IF(N373="zákl. přenesená",J373,0)</f>
        <v>0</v>
      </c>
      <c r="BH373" s="222">
        <f>IF(N373="sníž. přenesená",J373,0)</f>
        <v>0</v>
      </c>
      <c r="BI373" s="222">
        <f>IF(N373="nulová",J373,0)</f>
        <v>0</v>
      </c>
      <c r="BJ373" s="18" t="s">
        <v>85</v>
      </c>
      <c r="BK373" s="222">
        <f>ROUND(I373*H373,2)</f>
        <v>0</v>
      </c>
      <c r="BL373" s="18" t="s">
        <v>195</v>
      </c>
      <c r="BM373" s="221" t="s">
        <v>2928</v>
      </c>
    </row>
    <row r="374" spans="1:65" s="13" customFormat="1" ht="11.25">
      <c r="B374" s="223"/>
      <c r="C374" s="224"/>
      <c r="D374" s="225" t="s">
        <v>197</v>
      </c>
      <c r="E374" s="226" t="s">
        <v>1</v>
      </c>
      <c r="F374" s="227" t="s">
        <v>2925</v>
      </c>
      <c r="G374" s="224"/>
      <c r="H374" s="228">
        <v>4.8</v>
      </c>
      <c r="I374" s="229"/>
      <c r="J374" s="224"/>
      <c r="K374" s="224"/>
      <c r="L374" s="230"/>
      <c r="M374" s="231"/>
      <c r="N374" s="232"/>
      <c r="O374" s="232"/>
      <c r="P374" s="232"/>
      <c r="Q374" s="232"/>
      <c r="R374" s="232"/>
      <c r="S374" s="232"/>
      <c r="T374" s="233"/>
      <c r="AT374" s="234" t="s">
        <v>197</v>
      </c>
      <c r="AU374" s="234" t="s">
        <v>88</v>
      </c>
      <c r="AV374" s="13" t="s">
        <v>88</v>
      </c>
      <c r="AW374" s="13" t="s">
        <v>32</v>
      </c>
      <c r="AX374" s="13" t="s">
        <v>85</v>
      </c>
      <c r="AY374" s="234" t="s">
        <v>188</v>
      </c>
    </row>
    <row r="375" spans="1:65" s="2" customFormat="1" ht="16.5" customHeight="1">
      <c r="A375" s="35"/>
      <c r="B375" s="36"/>
      <c r="C375" s="210" t="s">
        <v>2103</v>
      </c>
      <c r="D375" s="210" t="s">
        <v>190</v>
      </c>
      <c r="E375" s="211" t="s">
        <v>2819</v>
      </c>
      <c r="F375" s="212" t="s">
        <v>2820</v>
      </c>
      <c r="G375" s="213" t="s">
        <v>246</v>
      </c>
      <c r="H375" s="214">
        <v>0.32900000000000001</v>
      </c>
      <c r="I375" s="215"/>
      <c r="J375" s="216">
        <f>ROUND(I375*H375,2)</f>
        <v>0</v>
      </c>
      <c r="K375" s="212" t="s">
        <v>202</v>
      </c>
      <c r="L375" s="40"/>
      <c r="M375" s="217" t="s">
        <v>1</v>
      </c>
      <c r="N375" s="218" t="s">
        <v>42</v>
      </c>
      <c r="O375" s="72"/>
      <c r="P375" s="219">
        <f>O375*H375</f>
        <v>0</v>
      </c>
      <c r="Q375" s="219">
        <v>0</v>
      </c>
      <c r="R375" s="219">
        <f>Q375*H375</f>
        <v>0</v>
      </c>
      <c r="S375" s="219">
        <v>0</v>
      </c>
      <c r="T375" s="220">
        <f>S375*H375</f>
        <v>0</v>
      </c>
      <c r="U375" s="35"/>
      <c r="V375" s="35"/>
      <c r="W375" s="35"/>
      <c r="X375" s="35"/>
      <c r="Y375" s="35"/>
      <c r="Z375" s="35"/>
      <c r="AA375" s="35"/>
      <c r="AB375" s="35"/>
      <c r="AC375" s="35"/>
      <c r="AD375" s="35"/>
      <c r="AE375" s="35"/>
      <c r="AR375" s="221" t="s">
        <v>195</v>
      </c>
      <c r="AT375" s="221" t="s">
        <v>190</v>
      </c>
      <c r="AU375" s="221" t="s">
        <v>88</v>
      </c>
      <c r="AY375" s="18" t="s">
        <v>188</v>
      </c>
      <c r="BE375" s="222">
        <f>IF(N375="základní",J375,0)</f>
        <v>0</v>
      </c>
      <c r="BF375" s="222">
        <f>IF(N375="snížená",J375,0)</f>
        <v>0</v>
      </c>
      <c r="BG375" s="222">
        <f>IF(N375="zákl. přenesená",J375,0)</f>
        <v>0</v>
      </c>
      <c r="BH375" s="222">
        <f>IF(N375="sníž. přenesená",J375,0)</f>
        <v>0</v>
      </c>
      <c r="BI375" s="222">
        <f>IF(N375="nulová",J375,0)</f>
        <v>0</v>
      </c>
      <c r="BJ375" s="18" t="s">
        <v>85</v>
      </c>
      <c r="BK375" s="222">
        <f>ROUND(I375*H375,2)</f>
        <v>0</v>
      </c>
      <c r="BL375" s="18" t="s">
        <v>195</v>
      </c>
      <c r="BM375" s="221" t="s">
        <v>2929</v>
      </c>
    </row>
    <row r="376" spans="1:65" s="12" customFormat="1" ht="22.9" customHeight="1">
      <c r="B376" s="194"/>
      <c r="C376" s="195"/>
      <c r="D376" s="196" t="s">
        <v>76</v>
      </c>
      <c r="E376" s="208" t="s">
        <v>2367</v>
      </c>
      <c r="F376" s="208" t="s">
        <v>2368</v>
      </c>
      <c r="G376" s="195"/>
      <c r="H376" s="195"/>
      <c r="I376" s="198"/>
      <c r="J376" s="209">
        <f>BK376</f>
        <v>0</v>
      </c>
      <c r="K376" s="195"/>
      <c r="L376" s="200"/>
      <c r="M376" s="201"/>
      <c r="N376" s="202"/>
      <c r="O376" s="202"/>
      <c r="P376" s="203">
        <f>SUM(P377:P380)</f>
        <v>0</v>
      </c>
      <c r="Q376" s="202"/>
      <c r="R376" s="203">
        <f>SUM(R377:R380)</f>
        <v>0.10371000000000001</v>
      </c>
      <c r="S376" s="202"/>
      <c r="T376" s="204">
        <f>SUM(T377:T380)</f>
        <v>0</v>
      </c>
      <c r="AR376" s="205" t="s">
        <v>88</v>
      </c>
      <c r="AT376" s="206" t="s">
        <v>76</v>
      </c>
      <c r="AU376" s="206" t="s">
        <v>85</v>
      </c>
      <c r="AY376" s="205" t="s">
        <v>188</v>
      </c>
      <c r="BK376" s="207">
        <f>SUM(BK377:BK380)</f>
        <v>0</v>
      </c>
    </row>
    <row r="377" spans="1:65" s="2" customFormat="1" ht="16.5" customHeight="1">
      <c r="A377" s="35"/>
      <c r="B377" s="36"/>
      <c r="C377" s="210" t="s">
        <v>2108</v>
      </c>
      <c r="D377" s="210" t="s">
        <v>190</v>
      </c>
      <c r="E377" s="211" t="s">
        <v>2839</v>
      </c>
      <c r="F377" s="212" t="s">
        <v>2840</v>
      </c>
      <c r="G377" s="213" t="s">
        <v>454</v>
      </c>
      <c r="H377" s="214">
        <v>3</v>
      </c>
      <c r="I377" s="215"/>
      <c r="J377" s="216">
        <f>ROUND(I377*H377,2)</f>
        <v>0</v>
      </c>
      <c r="K377" s="212" t="s">
        <v>194</v>
      </c>
      <c r="L377" s="40"/>
      <c r="M377" s="217" t="s">
        <v>1</v>
      </c>
      <c r="N377" s="218" t="s">
        <v>42</v>
      </c>
      <c r="O377" s="72"/>
      <c r="P377" s="219">
        <f>O377*H377</f>
        <v>0</v>
      </c>
      <c r="Q377" s="219">
        <v>2.5000000000000001E-4</v>
      </c>
      <c r="R377" s="219">
        <f>Q377*H377</f>
        <v>7.5000000000000002E-4</v>
      </c>
      <c r="S377" s="219">
        <v>0</v>
      </c>
      <c r="T377" s="220">
        <f>S377*H377</f>
        <v>0</v>
      </c>
      <c r="U377" s="35"/>
      <c r="V377" s="35"/>
      <c r="W377" s="35"/>
      <c r="X377" s="35"/>
      <c r="Y377" s="35"/>
      <c r="Z377" s="35"/>
      <c r="AA377" s="35"/>
      <c r="AB377" s="35"/>
      <c r="AC377" s="35"/>
      <c r="AD377" s="35"/>
      <c r="AE377" s="35"/>
      <c r="AR377" s="221" t="s">
        <v>195</v>
      </c>
      <c r="AT377" s="221" t="s">
        <v>190</v>
      </c>
      <c r="AU377" s="221" t="s">
        <v>88</v>
      </c>
      <c r="AY377" s="18" t="s">
        <v>188</v>
      </c>
      <c r="BE377" s="222">
        <f>IF(N377="základní",J377,0)</f>
        <v>0</v>
      </c>
      <c r="BF377" s="222">
        <f>IF(N377="snížená",J377,0)</f>
        <v>0</v>
      </c>
      <c r="BG377" s="222">
        <f>IF(N377="zákl. přenesená",J377,0)</f>
        <v>0</v>
      </c>
      <c r="BH377" s="222">
        <f>IF(N377="sníž. přenesená",J377,0)</f>
        <v>0</v>
      </c>
      <c r="BI377" s="222">
        <f>IF(N377="nulová",J377,0)</f>
        <v>0</v>
      </c>
      <c r="BJ377" s="18" t="s">
        <v>85</v>
      </c>
      <c r="BK377" s="222">
        <f>ROUND(I377*H377,2)</f>
        <v>0</v>
      </c>
      <c r="BL377" s="18" t="s">
        <v>195</v>
      </c>
      <c r="BM377" s="221" t="s">
        <v>2930</v>
      </c>
    </row>
    <row r="378" spans="1:65" s="2" customFormat="1" ht="16.5" customHeight="1">
      <c r="A378" s="35"/>
      <c r="B378" s="36"/>
      <c r="C378" s="210" t="s">
        <v>2115</v>
      </c>
      <c r="D378" s="210" t="s">
        <v>190</v>
      </c>
      <c r="E378" s="211" t="s">
        <v>2369</v>
      </c>
      <c r="F378" s="212" t="s">
        <v>2370</v>
      </c>
      <c r="G378" s="213" t="s">
        <v>193</v>
      </c>
      <c r="H378" s="214">
        <v>36</v>
      </c>
      <c r="I378" s="215"/>
      <c r="J378" s="216">
        <f>ROUND(I378*H378,2)</f>
        <v>0</v>
      </c>
      <c r="K378" s="212" t="s">
        <v>202</v>
      </c>
      <c r="L378" s="40"/>
      <c r="M378" s="217" t="s">
        <v>1</v>
      </c>
      <c r="N378" s="218" t="s">
        <v>42</v>
      </c>
      <c r="O378" s="72"/>
      <c r="P378" s="219">
        <f>O378*H378</f>
        <v>0</v>
      </c>
      <c r="Q378" s="219">
        <v>2.8600000000000001E-3</v>
      </c>
      <c r="R378" s="219">
        <f>Q378*H378</f>
        <v>0.10296000000000001</v>
      </c>
      <c r="S378" s="219">
        <v>0</v>
      </c>
      <c r="T378" s="220">
        <f>S378*H378</f>
        <v>0</v>
      </c>
      <c r="U378" s="35"/>
      <c r="V378" s="35"/>
      <c r="W378" s="35"/>
      <c r="X378" s="35"/>
      <c r="Y378" s="35"/>
      <c r="Z378" s="35"/>
      <c r="AA378" s="35"/>
      <c r="AB378" s="35"/>
      <c r="AC378" s="35"/>
      <c r="AD378" s="35"/>
      <c r="AE378" s="35"/>
      <c r="AR378" s="221" t="s">
        <v>195</v>
      </c>
      <c r="AT378" s="221" t="s">
        <v>190</v>
      </c>
      <c r="AU378" s="221" t="s">
        <v>88</v>
      </c>
      <c r="AY378" s="18" t="s">
        <v>188</v>
      </c>
      <c r="BE378" s="222">
        <f>IF(N378="základní",J378,0)</f>
        <v>0</v>
      </c>
      <c r="BF378" s="222">
        <f>IF(N378="snížená",J378,0)</f>
        <v>0</v>
      </c>
      <c r="BG378" s="222">
        <f>IF(N378="zákl. přenesená",J378,0)</f>
        <v>0</v>
      </c>
      <c r="BH378" s="222">
        <f>IF(N378="sníž. přenesená",J378,0)</f>
        <v>0</v>
      </c>
      <c r="BI378" s="222">
        <f>IF(N378="nulová",J378,0)</f>
        <v>0</v>
      </c>
      <c r="BJ378" s="18" t="s">
        <v>85</v>
      </c>
      <c r="BK378" s="222">
        <f>ROUND(I378*H378,2)</f>
        <v>0</v>
      </c>
      <c r="BL378" s="18" t="s">
        <v>195</v>
      </c>
      <c r="BM378" s="221" t="s">
        <v>2931</v>
      </c>
    </row>
    <row r="379" spans="1:65" s="13" customFormat="1" ht="11.25">
      <c r="B379" s="223"/>
      <c r="C379" s="224"/>
      <c r="D379" s="225" t="s">
        <v>197</v>
      </c>
      <c r="E379" s="226" t="s">
        <v>1</v>
      </c>
      <c r="F379" s="227" t="s">
        <v>2932</v>
      </c>
      <c r="G379" s="224"/>
      <c r="H379" s="228">
        <v>36</v>
      </c>
      <c r="I379" s="229"/>
      <c r="J379" s="224"/>
      <c r="K379" s="224"/>
      <c r="L379" s="230"/>
      <c r="M379" s="231"/>
      <c r="N379" s="232"/>
      <c r="O379" s="232"/>
      <c r="P379" s="232"/>
      <c r="Q379" s="232"/>
      <c r="R379" s="232"/>
      <c r="S379" s="232"/>
      <c r="T379" s="233"/>
      <c r="AT379" s="234" t="s">
        <v>197</v>
      </c>
      <c r="AU379" s="234" t="s">
        <v>88</v>
      </c>
      <c r="AV379" s="13" t="s">
        <v>88</v>
      </c>
      <c r="AW379" s="13" t="s">
        <v>32</v>
      </c>
      <c r="AX379" s="13" t="s">
        <v>85</v>
      </c>
      <c r="AY379" s="234" t="s">
        <v>188</v>
      </c>
    </row>
    <row r="380" spans="1:65" s="2" customFormat="1" ht="16.5" customHeight="1">
      <c r="A380" s="35"/>
      <c r="B380" s="36"/>
      <c r="C380" s="210" t="s">
        <v>2120</v>
      </c>
      <c r="D380" s="210" t="s">
        <v>190</v>
      </c>
      <c r="E380" s="211" t="s">
        <v>2844</v>
      </c>
      <c r="F380" s="212" t="s">
        <v>2845</v>
      </c>
      <c r="G380" s="213" t="s">
        <v>246</v>
      </c>
      <c r="H380" s="214">
        <v>0.104</v>
      </c>
      <c r="I380" s="215"/>
      <c r="J380" s="216">
        <f>ROUND(I380*H380,2)</f>
        <v>0</v>
      </c>
      <c r="K380" s="212" t="s">
        <v>202</v>
      </c>
      <c r="L380" s="40"/>
      <c r="M380" s="217" t="s">
        <v>1</v>
      </c>
      <c r="N380" s="218" t="s">
        <v>42</v>
      </c>
      <c r="O380" s="72"/>
      <c r="P380" s="219">
        <f>O380*H380</f>
        <v>0</v>
      </c>
      <c r="Q380" s="219">
        <v>0</v>
      </c>
      <c r="R380" s="219">
        <f>Q380*H380</f>
        <v>0</v>
      </c>
      <c r="S380" s="219">
        <v>0</v>
      </c>
      <c r="T380" s="220">
        <f>S380*H380</f>
        <v>0</v>
      </c>
      <c r="U380" s="35"/>
      <c r="V380" s="35"/>
      <c r="W380" s="35"/>
      <c r="X380" s="35"/>
      <c r="Y380" s="35"/>
      <c r="Z380" s="35"/>
      <c r="AA380" s="35"/>
      <c r="AB380" s="35"/>
      <c r="AC380" s="35"/>
      <c r="AD380" s="35"/>
      <c r="AE380" s="35"/>
      <c r="AR380" s="221" t="s">
        <v>195</v>
      </c>
      <c r="AT380" s="221" t="s">
        <v>190</v>
      </c>
      <c r="AU380" s="221" t="s">
        <v>88</v>
      </c>
      <c r="AY380" s="18" t="s">
        <v>188</v>
      </c>
      <c r="BE380" s="222">
        <f>IF(N380="základní",J380,0)</f>
        <v>0</v>
      </c>
      <c r="BF380" s="222">
        <f>IF(N380="snížená",J380,0)</f>
        <v>0</v>
      </c>
      <c r="BG380" s="222">
        <f>IF(N380="zákl. přenesená",J380,0)</f>
        <v>0</v>
      </c>
      <c r="BH380" s="222">
        <f>IF(N380="sníž. přenesená",J380,0)</f>
        <v>0</v>
      </c>
      <c r="BI380" s="222">
        <f>IF(N380="nulová",J380,0)</f>
        <v>0</v>
      </c>
      <c r="BJ380" s="18" t="s">
        <v>85</v>
      </c>
      <c r="BK380" s="222">
        <f>ROUND(I380*H380,2)</f>
        <v>0</v>
      </c>
      <c r="BL380" s="18" t="s">
        <v>195</v>
      </c>
      <c r="BM380" s="221" t="s">
        <v>2933</v>
      </c>
    </row>
    <row r="381" spans="1:65" s="12" customFormat="1" ht="25.9" customHeight="1">
      <c r="B381" s="194"/>
      <c r="C381" s="195"/>
      <c r="D381" s="196" t="s">
        <v>76</v>
      </c>
      <c r="E381" s="197" t="s">
        <v>76</v>
      </c>
      <c r="F381" s="197" t="s">
        <v>2934</v>
      </c>
      <c r="G381" s="195"/>
      <c r="H381" s="195"/>
      <c r="I381" s="198"/>
      <c r="J381" s="199">
        <f>BK381</f>
        <v>0</v>
      </c>
      <c r="K381" s="195"/>
      <c r="L381" s="200"/>
      <c r="M381" s="201"/>
      <c r="N381" s="202"/>
      <c r="O381" s="202"/>
      <c r="P381" s="203">
        <f>P382+P386+P402+P408+P410+P433+P442+P451</f>
        <v>0</v>
      </c>
      <c r="Q381" s="202"/>
      <c r="R381" s="203">
        <f>R382+R386+R402+R408+R410+R433+R442+R451</f>
        <v>1.24849868</v>
      </c>
      <c r="S381" s="202"/>
      <c r="T381" s="204">
        <f>T382+T386+T402+T408+T410+T433+T442+T451</f>
        <v>0.91175580000000001</v>
      </c>
      <c r="AR381" s="205" t="s">
        <v>85</v>
      </c>
      <c r="AT381" s="206" t="s">
        <v>76</v>
      </c>
      <c r="AU381" s="206" t="s">
        <v>77</v>
      </c>
      <c r="AY381" s="205" t="s">
        <v>188</v>
      </c>
      <c r="BK381" s="207">
        <f>BK382+BK386+BK402+BK408+BK410+BK433+BK442+BK451</f>
        <v>0</v>
      </c>
    </row>
    <row r="382" spans="1:65" s="12" customFormat="1" ht="22.9" customHeight="1">
      <c r="B382" s="194"/>
      <c r="C382" s="195"/>
      <c r="D382" s="196" t="s">
        <v>76</v>
      </c>
      <c r="E382" s="208" t="s">
        <v>221</v>
      </c>
      <c r="F382" s="208" t="s">
        <v>1413</v>
      </c>
      <c r="G382" s="195"/>
      <c r="H382" s="195"/>
      <c r="I382" s="198"/>
      <c r="J382" s="209">
        <f>BK382</f>
        <v>0</v>
      </c>
      <c r="K382" s="195"/>
      <c r="L382" s="200"/>
      <c r="M382" s="201"/>
      <c r="N382" s="202"/>
      <c r="O382" s="202"/>
      <c r="P382" s="203">
        <f>SUM(P383:P385)</f>
        <v>0</v>
      </c>
      <c r="Q382" s="202"/>
      <c r="R382" s="203">
        <f>SUM(R383:R385)</f>
        <v>7.1039999999999992E-2</v>
      </c>
      <c r="S382" s="202"/>
      <c r="T382" s="204">
        <f>SUM(T383:T385)</f>
        <v>0</v>
      </c>
      <c r="AR382" s="205" t="s">
        <v>85</v>
      </c>
      <c r="AT382" s="206" t="s">
        <v>76</v>
      </c>
      <c r="AU382" s="206" t="s">
        <v>85</v>
      </c>
      <c r="AY382" s="205" t="s">
        <v>188</v>
      </c>
      <c r="BK382" s="207">
        <f>SUM(BK383:BK385)</f>
        <v>0</v>
      </c>
    </row>
    <row r="383" spans="1:65" s="2" customFormat="1" ht="16.5" customHeight="1">
      <c r="A383" s="35"/>
      <c r="B383" s="36"/>
      <c r="C383" s="210" t="s">
        <v>2126</v>
      </c>
      <c r="D383" s="210" t="s">
        <v>190</v>
      </c>
      <c r="E383" s="211" t="s">
        <v>2645</v>
      </c>
      <c r="F383" s="212" t="s">
        <v>2646</v>
      </c>
      <c r="G383" s="213" t="s">
        <v>207</v>
      </c>
      <c r="H383" s="214">
        <v>2.4</v>
      </c>
      <c r="I383" s="215"/>
      <c r="J383" s="216">
        <f>ROUND(I383*H383,2)</f>
        <v>0</v>
      </c>
      <c r="K383" s="212" t="s">
        <v>202</v>
      </c>
      <c r="L383" s="40"/>
      <c r="M383" s="217" t="s">
        <v>1</v>
      </c>
      <c r="N383" s="218" t="s">
        <v>42</v>
      </c>
      <c r="O383" s="72"/>
      <c r="P383" s="219">
        <f>O383*H383</f>
        <v>0</v>
      </c>
      <c r="Q383" s="219">
        <v>6.4999999999999997E-3</v>
      </c>
      <c r="R383" s="219">
        <f>Q383*H383</f>
        <v>1.5599999999999999E-2</v>
      </c>
      <c r="S383" s="219">
        <v>0</v>
      </c>
      <c r="T383" s="220">
        <f>S383*H383</f>
        <v>0</v>
      </c>
      <c r="U383" s="35"/>
      <c r="V383" s="35"/>
      <c r="W383" s="35"/>
      <c r="X383" s="35"/>
      <c r="Y383" s="35"/>
      <c r="Z383" s="35"/>
      <c r="AA383" s="35"/>
      <c r="AB383" s="35"/>
      <c r="AC383" s="35"/>
      <c r="AD383" s="35"/>
      <c r="AE383" s="35"/>
      <c r="AR383" s="221" t="s">
        <v>195</v>
      </c>
      <c r="AT383" s="221" t="s">
        <v>190</v>
      </c>
      <c r="AU383" s="221" t="s">
        <v>88</v>
      </c>
      <c r="AY383" s="18" t="s">
        <v>188</v>
      </c>
      <c r="BE383" s="222">
        <f>IF(N383="základní",J383,0)</f>
        <v>0</v>
      </c>
      <c r="BF383" s="222">
        <f>IF(N383="snížená",J383,0)</f>
        <v>0</v>
      </c>
      <c r="BG383" s="222">
        <f>IF(N383="zákl. přenesená",J383,0)</f>
        <v>0</v>
      </c>
      <c r="BH383" s="222">
        <f>IF(N383="sníž. přenesená",J383,0)</f>
        <v>0</v>
      </c>
      <c r="BI383" s="222">
        <f>IF(N383="nulová",J383,0)</f>
        <v>0</v>
      </c>
      <c r="BJ383" s="18" t="s">
        <v>85</v>
      </c>
      <c r="BK383" s="222">
        <f>ROUND(I383*H383,2)</f>
        <v>0</v>
      </c>
      <c r="BL383" s="18" t="s">
        <v>195</v>
      </c>
      <c r="BM383" s="221" t="s">
        <v>2935</v>
      </c>
    </row>
    <row r="384" spans="1:65" s="13" customFormat="1" ht="11.25">
      <c r="B384" s="223"/>
      <c r="C384" s="224"/>
      <c r="D384" s="225" t="s">
        <v>197</v>
      </c>
      <c r="E384" s="226" t="s">
        <v>1</v>
      </c>
      <c r="F384" s="227" t="s">
        <v>2936</v>
      </c>
      <c r="G384" s="224"/>
      <c r="H384" s="228">
        <v>2.4</v>
      </c>
      <c r="I384" s="229"/>
      <c r="J384" s="224"/>
      <c r="K384" s="224"/>
      <c r="L384" s="230"/>
      <c r="M384" s="231"/>
      <c r="N384" s="232"/>
      <c r="O384" s="232"/>
      <c r="P384" s="232"/>
      <c r="Q384" s="232"/>
      <c r="R384" s="232"/>
      <c r="S384" s="232"/>
      <c r="T384" s="233"/>
      <c r="AT384" s="234" t="s">
        <v>197</v>
      </c>
      <c r="AU384" s="234" t="s">
        <v>88</v>
      </c>
      <c r="AV384" s="13" t="s">
        <v>88</v>
      </c>
      <c r="AW384" s="13" t="s">
        <v>32</v>
      </c>
      <c r="AX384" s="13" t="s">
        <v>85</v>
      </c>
      <c r="AY384" s="234" t="s">
        <v>188</v>
      </c>
    </row>
    <row r="385" spans="1:65" s="2" customFormat="1" ht="16.5" customHeight="1">
      <c r="A385" s="35"/>
      <c r="B385" s="36"/>
      <c r="C385" s="210" t="s">
        <v>2129</v>
      </c>
      <c r="D385" s="210" t="s">
        <v>190</v>
      </c>
      <c r="E385" s="211" t="s">
        <v>1414</v>
      </c>
      <c r="F385" s="212" t="s">
        <v>1415</v>
      </c>
      <c r="G385" s="213" t="s">
        <v>207</v>
      </c>
      <c r="H385" s="214">
        <v>2.4</v>
      </c>
      <c r="I385" s="215"/>
      <c r="J385" s="216">
        <f>ROUND(I385*H385,2)</f>
        <v>0</v>
      </c>
      <c r="K385" s="212" t="s">
        <v>202</v>
      </c>
      <c r="L385" s="40"/>
      <c r="M385" s="217" t="s">
        <v>1</v>
      </c>
      <c r="N385" s="218" t="s">
        <v>42</v>
      </c>
      <c r="O385" s="72"/>
      <c r="P385" s="219">
        <f>O385*H385</f>
        <v>0</v>
      </c>
      <c r="Q385" s="219">
        <v>2.3099999999999999E-2</v>
      </c>
      <c r="R385" s="219">
        <f>Q385*H385</f>
        <v>5.5439999999999996E-2</v>
      </c>
      <c r="S385" s="219">
        <v>0</v>
      </c>
      <c r="T385" s="220">
        <f>S385*H385</f>
        <v>0</v>
      </c>
      <c r="U385" s="35"/>
      <c r="V385" s="35"/>
      <c r="W385" s="35"/>
      <c r="X385" s="35"/>
      <c r="Y385" s="35"/>
      <c r="Z385" s="35"/>
      <c r="AA385" s="35"/>
      <c r="AB385" s="35"/>
      <c r="AC385" s="35"/>
      <c r="AD385" s="35"/>
      <c r="AE385" s="35"/>
      <c r="AR385" s="221" t="s">
        <v>195</v>
      </c>
      <c r="AT385" s="221" t="s">
        <v>190</v>
      </c>
      <c r="AU385" s="221" t="s">
        <v>88</v>
      </c>
      <c r="AY385" s="18" t="s">
        <v>188</v>
      </c>
      <c r="BE385" s="222">
        <f>IF(N385="základní",J385,0)</f>
        <v>0</v>
      </c>
      <c r="BF385" s="222">
        <f>IF(N385="snížená",J385,0)</f>
        <v>0</v>
      </c>
      <c r="BG385" s="222">
        <f>IF(N385="zákl. přenesená",J385,0)</f>
        <v>0</v>
      </c>
      <c r="BH385" s="222">
        <f>IF(N385="sníž. přenesená",J385,0)</f>
        <v>0</v>
      </c>
      <c r="BI385" s="222">
        <f>IF(N385="nulová",J385,0)</f>
        <v>0</v>
      </c>
      <c r="BJ385" s="18" t="s">
        <v>85</v>
      </c>
      <c r="BK385" s="222">
        <f>ROUND(I385*H385,2)</f>
        <v>0</v>
      </c>
      <c r="BL385" s="18" t="s">
        <v>195</v>
      </c>
      <c r="BM385" s="221" t="s">
        <v>2937</v>
      </c>
    </row>
    <row r="386" spans="1:65" s="12" customFormat="1" ht="22.9" customHeight="1">
      <c r="B386" s="194"/>
      <c r="C386" s="195"/>
      <c r="D386" s="196" t="s">
        <v>76</v>
      </c>
      <c r="E386" s="208" t="s">
        <v>236</v>
      </c>
      <c r="F386" s="208" t="s">
        <v>2656</v>
      </c>
      <c r="G386" s="195"/>
      <c r="H386" s="195"/>
      <c r="I386" s="198"/>
      <c r="J386" s="209">
        <f>BK386</f>
        <v>0</v>
      </c>
      <c r="K386" s="195"/>
      <c r="L386" s="200"/>
      <c r="M386" s="201"/>
      <c r="N386" s="202"/>
      <c r="O386" s="202"/>
      <c r="P386" s="203">
        <f>SUM(P387:P401)</f>
        <v>0</v>
      </c>
      <c r="Q386" s="202"/>
      <c r="R386" s="203">
        <f>SUM(R387:R401)</f>
        <v>5.9461600000000003E-2</v>
      </c>
      <c r="S386" s="202"/>
      <c r="T386" s="204">
        <f>SUM(T387:T401)</f>
        <v>0.4254</v>
      </c>
      <c r="AR386" s="205" t="s">
        <v>85</v>
      </c>
      <c r="AT386" s="206" t="s">
        <v>76</v>
      </c>
      <c r="AU386" s="206" t="s">
        <v>85</v>
      </c>
      <c r="AY386" s="205" t="s">
        <v>188</v>
      </c>
      <c r="BK386" s="207">
        <f>SUM(BK387:BK401)</f>
        <v>0</v>
      </c>
    </row>
    <row r="387" spans="1:65" s="2" customFormat="1" ht="16.5" customHeight="1">
      <c r="A387" s="35"/>
      <c r="B387" s="36"/>
      <c r="C387" s="210" t="s">
        <v>2134</v>
      </c>
      <c r="D387" s="210" t="s">
        <v>190</v>
      </c>
      <c r="E387" s="211" t="s">
        <v>2860</v>
      </c>
      <c r="F387" s="212" t="s">
        <v>2861</v>
      </c>
      <c r="G387" s="213" t="s">
        <v>207</v>
      </c>
      <c r="H387" s="214">
        <v>92</v>
      </c>
      <c r="I387" s="215"/>
      <c r="J387" s="216">
        <f>ROUND(I387*H387,2)</f>
        <v>0</v>
      </c>
      <c r="K387" s="212" t="s">
        <v>202</v>
      </c>
      <c r="L387" s="40"/>
      <c r="M387" s="217" t="s">
        <v>1</v>
      </c>
      <c r="N387" s="218" t="s">
        <v>42</v>
      </c>
      <c r="O387" s="72"/>
      <c r="P387" s="219">
        <f>O387*H387</f>
        <v>0</v>
      </c>
      <c r="Q387" s="219">
        <v>0</v>
      </c>
      <c r="R387" s="219">
        <f>Q387*H387</f>
        <v>0</v>
      </c>
      <c r="S387" s="219">
        <v>0</v>
      </c>
      <c r="T387" s="220">
        <f>S387*H387</f>
        <v>0</v>
      </c>
      <c r="U387" s="35"/>
      <c r="V387" s="35"/>
      <c r="W387" s="35"/>
      <c r="X387" s="35"/>
      <c r="Y387" s="35"/>
      <c r="Z387" s="35"/>
      <c r="AA387" s="35"/>
      <c r="AB387" s="35"/>
      <c r="AC387" s="35"/>
      <c r="AD387" s="35"/>
      <c r="AE387" s="35"/>
      <c r="AR387" s="221" t="s">
        <v>195</v>
      </c>
      <c r="AT387" s="221" t="s">
        <v>190</v>
      </c>
      <c r="AU387" s="221" t="s">
        <v>88</v>
      </c>
      <c r="AY387" s="18" t="s">
        <v>188</v>
      </c>
      <c r="BE387" s="222">
        <f>IF(N387="základní",J387,0)</f>
        <v>0</v>
      </c>
      <c r="BF387" s="222">
        <f>IF(N387="snížená",J387,0)</f>
        <v>0</v>
      </c>
      <c r="BG387" s="222">
        <f>IF(N387="zákl. přenesená",J387,0)</f>
        <v>0</v>
      </c>
      <c r="BH387" s="222">
        <f>IF(N387="sníž. přenesená",J387,0)</f>
        <v>0</v>
      </c>
      <c r="BI387" s="222">
        <f>IF(N387="nulová",J387,0)</f>
        <v>0</v>
      </c>
      <c r="BJ387" s="18" t="s">
        <v>85</v>
      </c>
      <c r="BK387" s="222">
        <f>ROUND(I387*H387,2)</f>
        <v>0</v>
      </c>
      <c r="BL387" s="18" t="s">
        <v>195</v>
      </c>
      <c r="BM387" s="221" t="s">
        <v>2938</v>
      </c>
    </row>
    <row r="388" spans="1:65" s="15" customFormat="1" ht="11.25">
      <c r="B388" s="246"/>
      <c r="C388" s="247"/>
      <c r="D388" s="225" t="s">
        <v>197</v>
      </c>
      <c r="E388" s="248" t="s">
        <v>1</v>
      </c>
      <c r="F388" s="249" t="s">
        <v>2658</v>
      </c>
      <c r="G388" s="247"/>
      <c r="H388" s="248" t="s">
        <v>1</v>
      </c>
      <c r="I388" s="250"/>
      <c r="J388" s="247"/>
      <c r="K388" s="247"/>
      <c r="L388" s="251"/>
      <c r="M388" s="252"/>
      <c r="N388" s="253"/>
      <c r="O388" s="253"/>
      <c r="P388" s="253"/>
      <c r="Q388" s="253"/>
      <c r="R388" s="253"/>
      <c r="S388" s="253"/>
      <c r="T388" s="254"/>
      <c r="AT388" s="255" t="s">
        <v>197</v>
      </c>
      <c r="AU388" s="255" t="s">
        <v>88</v>
      </c>
      <c r="AV388" s="15" t="s">
        <v>85</v>
      </c>
      <c r="AW388" s="15" t="s">
        <v>32</v>
      </c>
      <c r="AX388" s="15" t="s">
        <v>77</v>
      </c>
      <c r="AY388" s="255" t="s">
        <v>188</v>
      </c>
    </row>
    <row r="389" spans="1:65" s="13" customFormat="1" ht="11.25">
      <c r="B389" s="223"/>
      <c r="C389" s="224"/>
      <c r="D389" s="225" t="s">
        <v>197</v>
      </c>
      <c r="E389" s="226" t="s">
        <v>1</v>
      </c>
      <c r="F389" s="227" t="s">
        <v>2939</v>
      </c>
      <c r="G389" s="224"/>
      <c r="H389" s="228">
        <v>92</v>
      </c>
      <c r="I389" s="229"/>
      <c r="J389" s="224"/>
      <c r="K389" s="224"/>
      <c r="L389" s="230"/>
      <c r="M389" s="231"/>
      <c r="N389" s="232"/>
      <c r="O389" s="232"/>
      <c r="P389" s="232"/>
      <c r="Q389" s="232"/>
      <c r="R389" s="232"/>
      <c r="S389" s="232"/>
      <c r="T389" s="233"/>
      <c r="AT389" s="234" t="s">
        <v>197</v>
      </c>
      <c r="AU389" s="234" t="s">
        <v>88</v>
      </c>
      <c r="AV389" s="13" t="s">
        <v>88</v>
      </c>
      <c r="AW389" s="13" t="s">
        <v>32</v>
      </c>
      <c r="AX389" s="13" t="s">
        <v>85</v>
      </c>
      <c r="AY389" s="234" t="s">
        <v>188</v>
      </c>
    </row>
    <row r="390" spans="1:65" s="2" customFormat="1" ht="16.5" customHeight="1">
      <c r="A390" s="35"/>
      <c r="B390" s="36"/>
      <c r="C390" s="210" t="s">
        <v>127</v>
      </c>
      <c r="D390" s="210" t="s">
        <v>190</v>
      </c>
      <c r="E390" s="211" t="s">
        <v>2864</v>
      </c>
      <c r="F390" s="212" t="s">
        <v>2865</v>
      </c>
      <c r="G390" s="213" t="s">
        <v>207</v>
      </c>
      <c r="H390" s="214">
        <v>276</v>
      </c>
      <c r="I390" s="215"/>
      <c r="J390" s="216">
        <f>ROUND(I390*H390,2)</f>
        <v>0</v>
      </c>
      <c r="K390" s="212" t="s">
        <v>202</v>
      </c>
      <c r="L390" s="40"/>
      <c r="M390" s="217" t="s">
        <v>1</v>
      </c>
      <c r="N390" s="218" t="s">
        <v>42</v>
      </c>
      <c r="O390" s="72"/>
      <c r="P390" s="219">
        <f>O390*H390</f>
        <v>0</v>
      </c>
      <c r="Q390" s="219">
        <v>0</v>
      </c>
      <c r="R390" s="219">
        <f>Q390*H390</f>
        <v>0</v>
      </c>
      <c r="S390" s="219">
        <v>0</v>
      </c>
      <c r="T390" s="220">
        <f>S390*H390</f>
        <v>0</v>
      </c>
      <c r="U390" s="35"/>
      <c r="V390" s="35"/>
      <c r="W390" s="35"/>
      <c r="X390" s="35"/>
      <c r="Y390" s="35"/>
      <c r="Z390" s="35"/>
      <c r="AA390" s="35"/>
      <c r="AB390" s="35"/>
      <c r="AC390" s="35"/>
      <c r="AD390" s="35"/>
      <c r="AE390" s="35"/>
      <c r="AR390" s="221" t="s">
        <v>195</v>
      </c>
      <c r="AT390" s="221" t="s">
        <v>190</v>
      </c>
      <c r="AU390" s="221" t="s">
        <v>88</v>
      </c>
      <c r="AY390" s="18" t="s">
        <v>188</v>
      </c>
      <c r="BE390" s="222">
        <f>IF(N390="základní",J390,0)</f>
        <v>0</v>
      </c>
      <c r="BF390" s="222">
        <f>IF(N390="snížená",J390,0)</f>
        <v>0</v>
      </c>
      <c r="BG390" s="222">
        <f>IF(N390="zákl. přenesená",J390,0)</f>
        <v>0</v>
      </c>
      <c r="BH390" s="222">
        <f>IF(N390="sníž. přenesená",J390,0)</f>
        <v>0</v>
      </c>
      <c r="BI390" s="222">
        <f>IF(N390="nulová",J390,0)</f>
        <v>0</v>
      </c>
      <c r="BJ390" s="18" t="s">
        <v>85</v>
      </c>
      <c r="BK390" s="222">
        <f>ROUND(I390*H390,2)</f>
        <v>0</v>
      </c>
      <c r="BL390" s="18" t="s">
        <v>195</v>
      </c>
      <c r="BM390" s="221" t="s">
        <v>2940</v>
      </c>
    </row>
    <row r="391" spans="1:65" s="13" customFormat="1" ht="11.25">
      <c r="B391" s="223"/>
      <c r="C391" s="224"/>
      <c r="D391" s="225" t="s">
        <v>197</v>
      </c>
      <c r="E391" s="224"/>
      <c r="F391" s="227" t="s">
        <v>2941</v>
      </c>
      <c r="G391" s="224"/>
      <c r="H391" s="228">
        <v>276</v>
      </c>
      <c r="I391" s="229"/>
      <c r="J391" s="224"/>
      <c r="K391" s="224"/>
      <c r="L391" s="230"/>
      <c r="M391" s="231"/>
      <c r="N391" s="232"/>
      <c r="O391" s="232"/>
      <c r="P391" s="232"/>
      <c r="Q391" s="232"/>
      <c r="R391" s="232"/>
      <c r="S391" s="232"/>
      <c r="T391" s="233"/>
      <c r="AT391" s="234" t="s">
        <v>197</v>
      </c>
      <c r="AU391" s="234" t="s">
        <v>88</v>
      </c>
      <c r="AV391" s="13" t="s">
        <v>88</v>
      </c>
      <c r="AW391" s="13" t="s">
        <v>4</v>
      </c>
      <c r="AX391" s="13" t="s">
        <v>85</v>
      </c>
      <c r="AY391" s="234" t="s">
        <v>188</v>
      </c>
    </row>
    <row r="392" spans="1:65" s="2" customFormat="1" ht="16.5" customHeight="1">
      <c r="A392" s="35"/>
      <c r="B392" s="36"/>
      <c r="C392" s="210" t="s">
        <v>2141</v>
      </c>
      <c r="D392" s="210" t="s">
        <v>190</v>
      </c>
      <c r="E392" s="211" t="s">
        <v>2868</v>
      </c>
      <c r="F392" s="212" t="s">
        <v>2869</v>
      </c>
      <c r="G392" s="213" t="s">
        <v>207</v>
      </c>
      <c r="H392" s="214">
        <v>92</v>
      </c>
      <c r="I392" s="215"/>
      <c r="J392" s="216">
        <f>ROUND(I392*H392,2)</f>
        <v>0</v>
      </c>
      <c r="K392" s="212" t="s">
        <v>202</v>
      </c>
      <c r="L392" s="40"/>
      <c r="M392" s="217" t="s">
        <v>1</v>
      </c>
      <c r="N392" s="218" t="s">
        <v>42</v>
      </c>
      <c r="O392" s="72"/>
      <c r="P392" s="219">
        <f>O392*H392</f>
        <v>0</v>
      </c>
      <c r="Q392" s="219">
        <v>0</v>
      </c>
      <c r="R392" s="219">
        <f>Q392*H392</f>
        <v>0</v>
      </c>
      <c r="S392" s="219">
        <v>0</v>
      </c>
      <c r="T392" s="220">
        <f>S392*H392</f>
        <v>0</v>
      </c>
      <c r="U392" s="35"/>
      <c r="V392" s="35"/>
      <c r="W392" s="35"/>
      <c r="X392" s="35"/>
      <c r="Y392" s="35"/>
      <c r="Z392" s="35"/>
      <c r="AA392" s="35"/>
      <c r="AB392" s="35"/>
      <c r="AC392" s="35"/>
      <c r="AD392" s="35"/>
      <c r="AE392" s="35"/>
      <c r="AR392" s="221" t="s">
        <v>195</v>
      </c>
      <c r="AT392" s="221" t="s">
        <v>190</v>
      </c>
      <c r="AU392" s="221" t="s">
        <v>88</v>
      </c>
      <c r="AY392" s="18" t="s">
        <v>188</v>
      </c>
      <c r="BE392" s="222">
        <f>IF(N392="základní",J392,0)</f>
        <v>0</v>
      </c>
      <c r="BF392" s="222">
        <f>IF(N392="snížená",J392,0)</f>
        <v>0</v>
      </c>
      <c r="BG392" s="222">
        <f>IF(N392="zákl. přenesená",J392,0)</f>
        <v>0</v>
      </c>
      <c r="BH392" s="222">
        <f>IF(N392="sníž. přenesená",J392,0)</f>
        <v>0</v>
      </c>
      <c r="BI392" s="222">
        <f>IF(N392="nulová",J392,0)</f>
        <v>0</v>
      </c>
      <c r="BJ392" s="18" t="s">
        <v>85</v>
      </c>
      <c r="BK392" s="222">
        <f>ROUND(I392*H392,2)</f>
        <v>0</v>
      </c>
      <c r="BL392" s="18" t="s">
        <v>195</v>
      </c>
      <c r="BM392" s="221" t="s">
        <v>2942</v>
      </c>
    </row>
    <row r="393" spans="1:65" s="2" customFormat="1" ht="16.5" customHeight="1">
      <c r="A393" s="35"/>
      <c r="B393" s="36"/>
      <c r="C393" s="210" t="s">
        <v>2145</v>
      </c>
      <c r="D393" s="210" t="s">
        <v>190</v>
      </c>
      <c r="E393" s="211" t="s">
        <v>2663</v>
      </c>
      <c r="F393" s="212" t="s">
        <v>2664</v>
      </c>
      <c r="G393" s="213" t="s">
        <v>207</v>
      </c>
      <c r="H393" s="214">
        <v>31.04</v>
      </c>
      <c r="I393" s="215"/>
      <c r="J393" s="216">
        <f>ROUND(I393*H393,2)</f>
        <v>0</v>
      </c>
      <c r="K393" s="212" t="s">
        <v>202</v>
      </c>
      <c r="L393" s="40"/>
      <c r="M393" s="217" t="s">
        <v>1</v>
      </c>
      <c r="N393" s="218" t="s">
        <v>42</v>
      </c>
      <c r="O393" s="72"/>
      <c r="P393" s="219">
        <f>O393*H393</f>
        <v>0</v>
      </c>
      <c r="Q393" s="219">
        <v>4.0000000000000003E-5</v>
      </c>
      <c r="R393" s="219">
        <f>Q393*H393</f>
        <v>1.2416E-3</v>
      </c>
      <c r="S393" s="219">
        <v>0</v>
      </c>
      <c r="T393" s="220">
        <f>S393*H393</f>
        <v>0</v>
      </c>
      <c r="U393" s="35"/>
      <c r="V393" s="35"/>
      <c r="W393" s="35"/>
      <c r="X393" s="35"/>
      <c r="Y393" s="35"/>
      <c r="Z393" s="35"/>
      <c r="AA393" s="35"/>
      <c r="AB393" s="35"/>
      <c r="AC393" s="35"/>
      <c r="AD393" s="35"/>
      <c r="AE393" s="35"/>
      <c r="AR393" s="221" t="s">
        <v>195</v>
      </c>
      <c r="AT393" s="221" t="s">
        <v>190</v>
      </c>
      <c r="AU393" s="221" t="s">
        <v>88</v>
      </c>
      <c r="AY393" s="18" t="s">
        <v>188</v>
      </c>
      <c r="BE393" s="222">
        <f>IF(N393="základní",J393,0)</f>
        <v>0</v>
      </c>
      <c r="BF393" s="222">
        <f>IF(N393="snížená",J393,0)</f>
        <v>0</v>
      </c>
      <c r="BG393" s="222">
        <f>IF(N393="zákl. přenesená",J393,0)</f>
        <v>0</v>
      </c>
      <c r="BH393" s="222">
        <f>IF(N393="sníž. přenesená",J393,0)</f>
        <v>0</v>
      </c>
      <c r="BI393" s="222">
        <f>IF(N393="nulová",J393,0)</f>
        <v>0</v>
      </c>
      <c r="BJ393" s="18" t="s">
        <v>85</v>
      </c>
      <c r="BK393" s="222">
        <f>ROUND(I393*H393,2)</f>
        <v>0</v>
      </c>
      <c r="BL393" s="18" t="s">
        <v>195</v>
      </c>
      <c r="BM393" s="221" t="s">
        <v>2943</v>
      </c>
    </row>
    <row r="394" spans="1:65" s="13" customFormat="1" ht="11.25">
      <c r="B394" s="223"/>
      <c r="C394" s="224"/>
      <c r="D394" s="225" t="s">
        <v>197</v>
      </c>
      <c r="E394" s="226" t="s">
        <v>1</v>
      </c>
      <c r="F394" s="227" t="s">
        <v>2944</v>
      </c>
      <c r="G394" s="224"/>
      <c r="H394" s="228">
        <v>31.04</v>
      </c>
      <c r="I394" s="229"/>
      <c r="J394" s="224"/>
      <c r="K394" s="224"/>
      <c r="L394" s="230"/>
      <c r="M394" s="231"/>
      <c r="N394" s="232"/>
      <c r="O394" s="232"/>
      <c r="P394" s="232"/>
      <c r="Q394" s="232"/>
      <c r="R394" s="232"/>
      <c r="S394" s="232"/>
      <c r="T394" s="233"/>
      <c r="AT394" s="234" t="s">
        <v>197</v>
      </c>
      <c r="AU394" s="234" t="s">
        <v>88</v>
      </c>
      <c r="AV394" s="13" t="s">
        <v>88</v>
      </c>
      <c r="AW394" s="13" t="s">
        <v>32</v>
      </c>
      <c r="AX394" s="13" t="s">
        <v>85</v>
      </c>
      <c r="AY394" s="234" t="s">
        <v>188</v>
      </c>
    </row>
    <row r="395" spans="1:65" s="2" customFormat="1" ht="36" customHeight="1">
      <c r="A395" s="35"/>
      <c r="B395" s="36"/>
      <c r="C395" s="210" t="s">
        <v>2151</v>
      </c>
      <c r="D395" s="210" t="s">
        <v>190</v>
      </c>
      <c r="E395" s="211" t="s">
        <v>2362</v>
      </c>
      <c r="F395" s="212" t="s">
        <v>2363</v>
      </c>
      <c r="G395" s="213" t="s">
        <v>454</v>
      </c>
      <c r="H395" s="214">
        <v>2</v>
      </c>
      <c r="I395" s="215"/>
      <c r="J395" s="216">
        <f>ROUND(I395*H395,2)</f>
        <v>0</v>
      </c>
      <c r="K395" s="212" t="s">
        <v>194</v>
      </c>
      <c r="L395" s="40"/>
      <c r="M395" s="217" t="s">
        <v>1</v>
      </c>
      <c r="N395" s="218" t="s">
        <v>42</v>
      </c>
      <c r="O395" s="72"/>
      <c r="P395" s="219">
        <f>O395*H395</f>
        <v>0</v>
      </c>
      <c r="Q395" s="219">
        <v>2.1010000000000001E-2</v>
      </c>
      <c r="R395" s="219">
        <f>Q395*H395</f>
        <v>4.2020000000000002E-2</v>
      </c>
      <c r="S395" s="219">
        <v>0.127</v>
      </c>
      <c r="T395" s="220">
        <f>S395*H395</f>
        <v>0.254</v>
      </c>
      <c r="U395" s="35"/>
      <c r="V395" s="35"/>
      <c r="W395" s="35"/>
      <c r="X395" s="35"/>
      <c r="Y395" s="35"/>
      <c r="Z395" s="35"/>
      <c r="AA395" s="35"/>
      <c r="AB395" s="35"/>
      <c r="AC395" s="35"/>
      <c r="AD395" s="35"/>
      <c r="AE395" s="35"/>
      <c r="AR395" s="221" t="s">
        <v>195</v>
      </c>
      <c r="AT395" s="221" t="s">
        <v>190</v>
      </c>
      <c r="AU395" s="221" t="s">
        <v>88</v>
      </c>
      <c r="AY395" s="18" t="s">
        <v>188</v>
      </c>
      <c r="BE395" s="222">
        <f>IF(N395="základní",J395,0)</f>
        <v>0</v>
      </c>
      <c r="BF395" s="222">
        <f>IF(N395="snížená",J395,0)</f>
        <v>0</v>
      </c>
      <c r="BG395" s="222">
        <f>IF(N395="zákl. přenesená",J395,0)</f>
        <v>0</v>
      </c>
      <c r="BH395" s="222">
        <f>IF(N395="sníž. přenesená",J395,0)</f>
        <v>0</v>
      </c>
      <c r="BI395" s="222">
        <f>IF(N395="nulová",J395,0)</f>
        <v>0</v>
      </c>
      <c r="BJ395" s="18" t="s">
        <v>85</v>
      </c>
      <c r="BK395" s="222">
        <f>ROUND(I395*H395,2)</f>
        <v>0</v>
      </c>
      <c r="BL395" s="18" t="s">
        <v>195</v>
      </c>
      <c r="BM395" s="221" t="s">
        <v>2945</v>
      </c>
    </row>
    <row r="396" spans="1:65" s="13" customFormat="1" ht="11.25">
      <c r="B396" s="223"/>
      <c r="C396" s="224"/>
      <c r="D396" s="225" t="s">
        <v>197</v>
      </c>
      <c r="E396" s="226" t="s">
        <v>1</v>
      </c>
      <c r="F396" s="227" t="s">
        <v>2946</v>
      </c>
      <c r="G396" s="224"/>
      <c r="H396" s="228">
        <v>2</v>
      </c>
      <c r="I396" s="229"/>
      <c r="J396" s="224"/>
      <c r="K396" s="224"/>
      <c r="L396" s="230"/>
      <c r="M396" s="231"/>
      <c r="N396" s="232"/>
      <c r="O396" s="232"/>
      <c r="P396" s="232"/>
      <c r="Q396" s="232"/>
      <c r="R396" s="232"/>
      <c r="S396" s="232"/>
      <c r="T396" s="233"/>
      <c r="AT396" s="234" t="s">
        <v>197</v>
      </c>
      <c r="AU396" s="234" t="s">
        <v>88</v>
      </c>
      <c r="AV396" s="13" t="s">
        <v>88</v>
      </c>
      <c r="AW396" s="13" t="s">
        <v>32</v>
      </c>
      <c r="AX396" s="13" t="s">
        <v>85</v>
      </c>
      <c r="AY396" s="234" t="s">
        <v>188</v>
      </c>
    </row>
    <row r="397" spans="1:65" s="2" customFormat="1" ht="16.5" customHeight="1">
      <c r="A397" s="35"/>
      <c r="B397" s="36"/>
      <c r="C397" s="210" t="s">
        <v>2156</v>
      </c>
      <c r="D397" s="210" t="s">
        <v>190</v>
      </c>
      <c r="E397" s="211" t="s">
        <v>2947</v>
      </c>
      <c r="F397" s="212" t="s">
        <v>2948</v>
      </c>
      <c r="G397" s="213" t="s">
        <v>454</v>
      </c>
      <c r="H397" s="214">
        <v>2</v>
      </c>
      <c r="I397" s="215"/>
      <c r="J397" s="216">
        <f>ROUND(I397*H397,2)</f>
        <v>0</v>
      </c>
      <c r="K397" s="212" t="s">
        <v>194</v>
      </c>
      <c r="L397" s="40"/>
      <c r="M397" s="217" t="s">
        <v>1</v>
      </c>
      <c r="N397" s="218" t="s">
        <v>42</v>
      </c>
      <c r="O397" s="72"/>
      <c r="P397" s="219">
        <f>O397*H397</f>
        <v>0</v>
      </c>
      <c r="Q397" s="219">
        <v>8.0999999999999996E-3</v>
      </c>
      <c r="R397" s="219">
        <f>Q397*H397</f>
        <v>1.6199999999999999E-2</v>
      </c>
      <c r="S397" s="219">
        <v>3.7000000000000002E-3</v>
      </c>
      <c r="T397" s="220">
        <f>S397*H397</f>
        <v>7.4000000000000003E-3</v>
      </c>
      <c r="U397" s="35"/>
      <c r="V397" s="35"/>
      <c r="W397" s="35"/>
      <c r="X397" s="35"/>
      <c r="Y397" s="35"/>
      <c r="Z397" s="35"/>
      <c r="AA397" s="35"/>
      <c r="AB397" s="35"/>
      <c r="AC397" s="35"/>
      <c r="AD397" s="35"/>
      <c r="AE397" s="35"/>
      <c r="AR397" s="221" t="s">
        <v>195</v>
      </c>
      <c r="AT397" s="221" t="s">
        <v>190</v>
      </c>
      <c r="AU397" s="221" t="s">
        <v>88</v>
      </c>
      <c r="AY397" s="18" t="s">
        <v>188</v>
      </c>
      <c r="BE397" s="222">
        <f>IF(N397="základní",J397,0)</f>
        <v>0</v>
      </c>
      <c r="BF397" s="222">
        <f>IF(N397="snížená",J397,0)</f>
        <v>0</v>
      </c>
      <c r="BG397" s="222">
        <f>IF(N397="zákl. přenesená",J397,0)</f>
        <v>0</v>
      </c>
      <c r="BH397" s="222">
        <f>IF(N397="sníž. přenesená",J397,0)</f>
        <v>0</v>
      </c>
      <c r="BI397" s="222">
        <f>IF(N397="nulová",J397,0)</f>
        <v>0</v>
      </c>
      <c r="BJ397" s="18" t="s">
        <v>85</v>
      </c>
      <c r="BK397" s="222">
        <f>ROUND(I397*H397,2)</f>
        <v>0</v>
      </c>
      <c r="BL397" s="18" t="s">
        <v>195</v>
      </c>
      <c r="BM397" s="221" t="s">
        <v>2949</v>
      </c>
    </row>
    <row r="398" spans="1:65" s="13" customFormat="1" ht="11.25">
      <c r="B398" s="223"/>
      <c r="C398" s="224"/>
      <c r="D398" s="225" t="s">
        <v>197</v>
      </c>
      <c r="E398" s="226" t="s">
        <v>1</v>
      </c>
      <c r="F398" s="227" t="s">
        <v>2950</v>
      </c>
      <c r="G398" s="224"/>
      <c r="H398" s="228">
        <v>2</v>
      </c>
      <c r="I398" s="229"/>
      <c r="J398" s="224"/>
      <c r="K398" s="224"/>
      <c r="L398" s="230"/>
      <c r="M398" s="231"/>
      <c r="N398" s="232"/>
      <c r="O398" s="232"/>
      <c r="P398" s="232"/>
      <c r="Q398" s="232"/>
      <c r="R398" s="232"/>
      <c r="S398" s="232"/>
      <c r="T398" s="233"/>
      <c r="AT398" s="234" t="s">
        <v>197</v>
      </c>
      <c r="AU398" s="234" t="s">
        <v>88</v>
      </c>
      <c r="AV398" s="13" t="s">
        <v>88</v>
      </c>
      <c r="AW398" s="13" t="s">
        <v>32</v>
      </c>
      <c r="AX398" s="13" t="s">
        <v>85</v>
      </c>
      <c r="AY398" s="234" t="s">
        <v>188</v>
      </c>
    </row>
    <row r="399" spans="1:65" s="2" customFormat="1" ht="16.5" customHeight="1">
      <c r="A399" s="35"/>
      <c r="B399" s="36"/>
      <c r="C399" s="210" t="s">
        <v>2162</v>
      </c>
      <c r="D399" s="210" t="s">
        <v>190</v>
      </c>
      <c r="E399" s="211" t="s">
        <v>2879</v>
      </c>
      <c r="F399" s="212" t="s">
        <v>2880</v>
      </c>
      <c r="G399" s="213" t="s">
        <v>454</v>
      </c>
      <c r="H399" s="214">
        <v>2</v>
      </c>
      <c r="I399" s="215"/>
      <c r="J399" s="216">
        <f>ROUND(I399*H399,2)</f>
        <v>0</v>
      </c>
      <c r="K399" s="212" t="s">
        <v>202</v>
      </c>
      <c r="L399" s="40"/>
      <c r="M399" s="217" t="s">
        <v>1</v>
      </c>
      <c r="N399" s="218" t="s">
        <v>42</v>
      </c>
      <c r="O399" s="72"/>
      <c r="P399" s="219">
        <f>O399*H399</f>
        <v>0</v>
      </c>
      <c r="Q399" s="219">
        <v>0</v>
      </c>
      <c r="R399" s="219">
        <f>Q399*H399</f>
        <v>0</v>
      </c>
      <c r="S399" s="219">
        <v>8.2000000000000003E-2</v>
      </c>
      <c r="T399" s="220">
        <f>S399*H399</f>
        <v>0.16400000000000001</v>
      </c>
      <c r="U399" s="35"/>
      <c r="V399" s="35"/>
      <c r="W399" s="35"/>
      <c r="X399" s="35"/>
      <c r="Y399" s="35"/>
      <c r="Z399" s="35"/>
      <c r="AA399" s="35"/>
      <c r="AB399" s="35"/>
      <c r="AC399" s="35"/>
      <c r="AD399" s="35"/>
      <c r="AE399" s="35"/>
      <c r="AR399" s="221" t="s">
        <v>195</v>
      </c>
      <c r="AT399" s="221" t="s">
        <v>190</v>
      </c>
      <c r="AU399" s="221" t="s">
        <v>88</v>
      </c>
      <c r="AY399" s="18" t="s">
        <v>188</v>
      </c>
      <c r="BE399" s="222">
        <f>IF(N399="základní",J399,0)</f>
        <v>0</v>
      </c>
      <c r="BF399" s="222">
        <f>IF(N399="snížená",J399,0)</f>
        <v>0</v>
      </c>
      <c r="BG399" s="222">
        <f>IF(N399="zákl. přenesená",J399,0)</f>
        <v>0</v>
      </c>
      <c r="BH399" s="222">
        <f>IF(N399="sníž. přenesená",J399,0)</f>
        <v>0</v>
      </c>
      <c r="BI399" s="222">
        <f>IF(N399="nulová",J399,0)</f>
        <v>0</v>
      </c>
      <c r="BJ399" s="18" t="s">
        <v>85</v>
      </c>
      <c r="BK399" s="222">
        <f>ROUND(I399*H399,2)</f>
        <v>0</v>
      </c>
      <c r="BL399" s="18" t="s">
        <v>195</v>
      </c>
      <c r="BM399" s="221" t="s">
        <v>2951</v>
      </c>
    </row>
    <row r="400" spans="1:65" s="13" customFormat="1" ht="11.25">
      <c r="B400" s="223"/>
      <c r="C400" s="224"/>
      <c r="D400" s="225" t="s">
        <v>197</v>
      </c>
      <c r="E400" s="226" t="s">
        <v>1</v>
      </c>
      <c r="F400" s="227" t="s">
        <v>2952</v>
      </c>
      <c r="G400" s="224"/>
      <c r="H400" s="228">
        <v>2</v>
      </c>
      <c r="I400" s="229"/>
      <c r="J400" s="224"/>
      <c r="K400" s="224"/>
      <c r="L400" s="230"/>
      <c r="M400" s="231"/>
      <c r="N400" s="232"/>
      <c r="O400" s="232"/>
      <c r="P400" s="232"/>
      <c r="Q400" s="232"/>
      <c r="R400" s="232"/>
      <c r="S400" s="232"/>
      <c r="T400" s="233"/>
      <c r="AT400" s="234" t="s">
        <v>197</v>
      </c>
      <c r="AU400" s="234" t="s">
        <v>88</v>
      </c>
      <c r="AV400" s="13" t="s">
        <v>88</v>
      </c>
      <c r="AW400" s="13" t="s">
        <v>32</v>
      </c>
      <c r="AX400" s="13" t="s">
        <v>85</v>
      </c>
      <c r="AY400" s="234" t="s">
        <v>188</v>
      </c>
    </row>
    <row r="401" spans="1:65" s="2" customFormat="1" ht="16.5" customHeight="1">
      <c r="A401" s="35"/>
      <c r="B401" s="36"/>
      <c r="C401" s="210" t="s">
        <v>2176</v>
      </c>
      <c r="D401" s="210" t="s">
        <v>190</v>
      </c>
      <c r="E401" s="211" t="s">
        <v>2953</v>
      </c>
      <c r="F401" s="212" t="s">
        <v>2954</v>
      </c>
      <c r="G401" s="213" t="s">
        <v>454</v>
      </c>
      <c r="H401" s="214">
        <v>1</v>
      </c>
      <c r="I401" s="215"/>
      <c r="J401" s="216">
        <f>ROUND(I401*H401,2)</f>
        <v>0</v>
      </c>
      <c r="K401" s="212" t="s">
        <v>194</v>
      </c>
      <c r="L401" s="40"/>
      <c r="M401" s="217" t="s">
        <v>1</v>
      </c>
      <c r="N401" s="218" t="s">
        <v>42</v>
      </c>
      <c r="O401" s="72"/>
      <c r="P401" s="219">
        <f>O401*H401</f>
        <v>0</v>
      </c>
      <c r="Q401" s="219">
        <v>0</v>
      </c>
      <c r="R401" s="219">
        <f>Q401*H401</f>
        <v>0</v>
      </c>
      <c r="S401" s="219">
        <v>0</v>
      </c>
      <c r="T401" s="220">
        <f>S401*H401</f>
        <v>0</v>
      </c>
      <c r="U401" s="35"/>
      <c r="V401" s="35"/>
      <c r="W401" s="35"/>
      <c r="X401" s="35"/>
      <c r="Y401" s="35"/>
      <c r="Z401" s="35"/>
      <c r="AA401" s="35"/>
      <c r="AB401" s="35"/>
      <c r="AC401" s="35"/>
      <c r="AD401" s="35"/>
      <c r="AE401" s="35"/>
      <c r="AR401" s="221" t="s">
        <v>195</v>
      </c>
      <c r="AT401" s="221" t="s">
        <v>190</v>
      </c>
      <c r="AU401" s="221" t="s">
        <v>88</v>
      </c>
      <c r="AY401" s="18" t="s">
        <v>188</v>
      </c>
      <c r="BE401" s="222">
        <f>IF(N401="základní",J401,0)</f>
        <v>0</v>
      </c>
      <c r="BF401" s="222">
        <f>IF(N401="snížená",J401,0)</f>
        <v>0</v>
      </c>
      <c r="BG401" s="222">
        <f>IF(N401="zákl. přenesená",J401,0)</f>
        <v>0</v>
      </c>
      <c r="BH401" s="222">
        <f>IF(N401="sníž. přenesená",J401,0)</f>
        <v>0</v>
      </c>
      <c r="BI401" s="222">
        <f>IF(N401="nulová",J401,0)</f>
        <v>0</v>
      </c>
      <c r="BJ401" s="18" t="s">
        <v>85</v>
      </c>
      <c r="BK401" s="222">
        <f>ROUND(I401*H401,2)</f>
        <v>0</v>
      </c>
      <c r="BL401" s="18" t="s">
        <v>195</v>
      </c>
      <c r="BM401" s="221" t="s">
        <v>2955</v>
      </c>
    </row>
    <row r="402" spans="1:65" s="12" customFormat="1" ht="22.9" customHeight="1">
      <c r="B402" s="194"/>
      <c r="C402" s="195"/>
      <c r="D402" s="196" t="s">
        <v>76</v>
      </c>
      <c r="E402" s="208" t="s">
        <v>2711</v>
      </c>
      <c r="F402" s="208" t="s">
        <v>2712</v>
      </c>
      <c r="G402" s="195"/>
      <c r="H402" s="195"/>
      <c r="I402" s="198"/>
      <c r="J402" s="209">
        <f>BK402</f>
        <v>0</v>
      </c>
      <c r="K402" s="195"/>
      <c r="L402" s="200"/>
      <c r="M402" s="201"/>
      <c r="N402" s="202"/>
      <c r="O402" s="202"/>
      <c r="P402" s="203">
        <f>SUM(P403:P407)</f>
        <v>0</v>
      </c>
      <c r="Q402" s="202"/>
      <c r="R402" s="203">
        <f>SUM(R403:R407)</f>
        <v>0</v>
      </c>
      <c r="S402" s="202"/>
      <c r="T402" s="204">
        <f>SUM(T403:T407)</f>
        <v>0</v>
      </c>
      <c r="AR402" s="205" t="s">
        <v>85</v>
      </c>
      <c r="AT402" s="206" t="s">
        <v>76</v>
      </c>
      <c r="AU402" s="206" t="s">
        <v>85</v>
      </c>
      <c r="AY402" s="205" t="s">
        <v>188</v>
      </c>
      <c r="BK402" s="207">
        <f>SUM(BK403:BK407)</f>
        <v>0</v>
      </c>
    </row>
    <row r="403" spans="1:65" s="2" customFormat="1" ht="16.5" customHeight="1">
      <c r="A403" s="35"/>
      <c r="B403" s="36"/>
      <c r="C403" s="210" t="s">
        <v>2182</v>
      </c>
      <c r="D403" s="210" t="s">
        <v>190</v>
      </c>
      <c r="E403" s="211" t="s">
        <v>2265</v>
      </c>
      <c r="F403" s="212" t="s">
        <v>2266</v>
      </c>
      <c r="G403" s="213" t="s">
        <v>246</v>
      </c>
      <c r="H403" s="214">
        <v>0.91200000000000003</v>
      </c>
      <c r="I403" s="215"/>
      <c r="J403" s="216">
        <f>ROUND(I403*H403,2)</f>
        <v>0</v>
      </c>
      <c r="K403" s="212" t="s">
        <v>202</v>
      </c>
      <c r="L403" s="40"/>
      <c r="M403" s="217" t="s">
        <v>1</v>
      </c>
      <c r="N403" s="218" t="s">
        <v>42</v>
      </c>
      <c r="O403" s="72"/>
      <c r="P403" s="219">
        <f>O403*H403</f>
        <v>0</v>
      </c>
      <c r="Q403" s="219">
        <v>0</v>
      </c>
      <c r="R403" s="219">
        <f>Q403*H403</f>
        <v>0</v>
      </c>
      <c r="S403" s="219">
        <v>0</v>
      </c>
      <c r="T403" s="220">
        <f>S403*H403</f>
        <v>0</v>
      </c>
      <c r="U403" s="35"/>
      <c r="V403" s="35"/>
      <c r="W403" s="35"/>
      <c r="X403" s="35"/>
      <c r="Y403" s="35"/>
      <c r="Z403" s="35"/>
      <c r="AA403" s="35"/>
      <c r="AB403" s="35"/>
      <c r="AC403" s="35"/>
      <c r="AD403" s="35"/>
      <c r="AE403" s="35"/>
      <c r="AR403" s="221" t="s">
        <v>195</v>
      </c>
      <c r="AT403" s="221" t="s">
        <v>190</v>
      </c>
      <c r="AU403" s="221" t="s">
        <v>88</v>
      </c>
      <c r="AY403" s="18" t="s">
        <v>188</v>
      </c>
      <c r="BE403" s="222">
        <f>IF(N403="základní",J403,0)</f>
        <v>0</v>
      </c>
      <c r="BF403" s="222">
        <f>IF(N403="snížená",J403,0)</f>
        <v>0</v>
      </c>
      <c r="BG403" s="222">
        <f>IF(N403="zákl. přenesená",J403,0)</f>
        <v>0</v>
      </c>
      <c r="BH403" s="222">
        <f>IF(N403="sníž. přenesená",J403,0)</f>
        <v>0</v>
      </c>
      <c r="BI403" s="222">
        <f>IF(N403="nulová",J403,0)</f>
        <v>0</v>
      </c>
      <c r="BJ403" s="18" t="s">
        <v>85</v>
      </c>
      <c r="BK403" s="222">
        <f>ROUND(I403*H403,2)</f>
        <v>0</v>
      </c>
      <c r="BL403" s="18" t="s">
        <v>195</v>
      </c>
      <c r="BM403" s="221" t="s">
        <v>2956</v>
      </c>
    </row>
    <row r="404" spans="1:65" s="2" customFormat="1" ht="16.5" customHeight="1">
      <c r="A404" s="35"/>
      <c r="B404" s="36"/>
      <c r="C404" s="210" t="s">
        <v>2189</v>
      </c>
      <c r="D404" s="210" t="s">
        <v>190</v>
      </c>
      <c r="E404" s="211" t="s">
        <v>2269</v>
      </c>
      <c r="F404" s="212" t="s">
        <v>2270</v>
      </c>
      <c r="G404" s="213" t="s">
        <v>246</v>
      </c>
      <c r="H404" s="214">
        <v>0.91200000000000003</v>
      </c>
      <c r="I404" s="215"/>
      <c r="J404" s="216">
        <f>ROUND(I404*H404,2)</f>
        <v>0</v>
      </c>
      <c r="K404" s="212" t="s">
        <v>202</v>
      </c>
      <c r="L404" s="40"/>
      <c r="M404" s="217" t="s">
        <v>1</v>
      </c>
      <c r="N404" s="218" t="s">
        <v>42</v>
      </c>
      <c r="O404" s="72"/>
      <c r="P404" s="219">
        <f>O404*H404</f>
        <v>0</v>
      </c>
      <c r="Q404" s="219">
        <v>0</v>
      </c>
      <c r="R404" s="219">
        <f>Q404*H404</f>
        <v>0</v>
      </c>
      <c r="S404" s="219">
        <v>0</v>
      </c>
      <c r="T404" s="220">
        <f>S404*H404</f>
        <v>0</v>
      </c>
      <c r="U404" s="35"/>
      <c r="V404" s="35"/>
      <c r="W404" s="35"/>
      <c r="X404" s="35"/>
      <c r="Y404" s="35"/>
      <c r="Z404" s="35"/>
      <c r="AA404" s="35"/>
      <c r="AB404" s="35"/>
      <c r="AC404" s="35"/>
      <c r="AD404" s="35"/>
      <c r="AE404" s="35"/>
      <c r="AR404" s="221" t="s">
        <v>195</v>
      </c>
      <c r="AT404" s="221" t="s">
        <v>190</v>
      </c>
      <c r="AU404" s="221" t="s">
        <v>88</v>
      </c>
      <c r="AY404" s="18" t="s">
        <v>188</v>
      </c>
      <c r="BE404" s="222">
        <f>IF(N404="základní",J404,0)</f>
        <v>0</v>
      </c>
      <c r="BF404" s="222">
        <f>IF(N404="snížená",J404,0)</f>
        <v>0</v>
      </c>
      <c r="BG404" s="222">
        <f>IF(N404="zákl. přenesená",J404,0)</f>
        <v>0</v>
      </c>
      <c r="BH404" s="222">
        <f>IF(N404="sníž. přenesená",J404,0)</f>
        <v>0</v>
      </c>
      <c r="BI404" s="222">
        <f>IF(N404="nulová",J404,0)</f>
        <v>0</v>
      </c>
      <c r="BJ404" s="18" t="s">
        <v>85</v>
      </c>
      <c r="BK404" s="222">
        <f>ROUND(I404*H404,2)</f>
        <v>0</v>
      </c>
      <c r="BL404" s="18" t="s">
        <v>195</v>
      </c>
      <c r="BM404" s="221" t="s">
        <v>2957</v>
      </c>
    </row>
    <row r="405" spans="1:65" s="2" customFormat="1" ht="16.5" customHeight="1">
      <c r="A405" s="35"/>
      <c r="B405" s="36"/>
      <c r="C405" s="210" t="s">
        <v>2193</v>
      </c>
      <c r="D405" s="210" t="s">
        <v>190</v>
      </c>
      <c r="E405" s="211" t="s">
        <v>2273</v>
      </c>
      <c r="F405" s="212" t="s">
        <v>2274</v>
      </c>
      <c r="G405" s="213" t="s">
        <v>246</v>
      </c>
      <c r="H405" s="214">
        <v>4.5599999999999996</v>
      </c>
      <c r="I405" s="215"/>
      <c r="J405" s="216">
        <f>ROUND(I405*H405,2)</f>
        <v>0</v>
      </c>
      <c r="K405" s="212" t="s">
        <v>202</v>
      </c>
      <c r="L405" s="40"/>
      <c r="M405" s="217" t="s">
        <v>1</v>
      </c>
      <c r="N405" s="218" t="s">
        <v>42</v>
      </c>
      <c r="O405" s="72"/>
      <c r="P405" s="219">
        <f>O405*H405</f>
        <v>0</v>
      </c>
      <c r="Q405" s="219">
        <v>0</v>
      </c>
      <c r="R405" s="219">
        <f>Q405*H405</f>
        <v>0</v>
      </c>
      <c r="S405" s="219">
        <v>0</v>
      </c>
      <c r="T405" s="220">
        <f>S405*H405</f>
        <v>0</v>
      </c>
      <c r="U405" s="35"/>
      <c r="V405" s="35"/>
      <c r="W405" s="35"/>
      <c r="X405" s="35"/>
      <c r="Y405" s="35"/>
      <c r="Z405" s="35"/>
      <c r="AA405" s="35"/>
      <c r="AB405" s="35"/>
      <c r="AC405" s="35"/>
      <c r="AD405" s="35"/>
      <c r="AE405" s="35"/>
      <c r="AR405" s="221" t="s">
        <v>195</v>
      </c>
      <c r="AT405" s="221" t="s">
        <v>190</v>
      </c>
      <c r="AU405" s="221" t="s">
        <v>88</v>
      </c>
      <c r="AY405" s="18" t="s">
        <v>188</v>
      </c>
      <c r="BE405" s="222">
        <f>IF(N405="základní",J405,0)</f>
        <v>0</v>
      </c>
      <c r="BF405" s="222">
        <f>IF(N405="snížená",J405,0)</f>
        <v>0</v>
      </c>
      <c r="BG405" s="222">
        <f>IF(N405="zákl. přenesená",J405,0)</f>
        <v>0</v>
      </c>
      <c r="BH405" s="222">
        <f>IF(N405="sníž. přenesená",J405,0)</f>
        <v>0</v>
      </c>
      <c r="BI405" s="222">
        <f>IF(N405="nulová",J405,0)</f>
        <v>0</v>
      </c>
      <c r="BJ405" s="18" t="s">
        <v>85</v>
      </c>
      <c r="BK405" s="222">
        <f>ROUND(I405*H405,2)</f>
        <v>0</v>
      </c>
      <c r="BL405" s="18" t="s">
        <v>195</v>
      </c>
      <c r="BM405" s="221" t="s">
        <v>2958</v>
      </c>
    </row>
    <row r="406" spans="1:65" s="13" customFormat="1" ht="11.25">
      <c r="B406" s="223"/>
      <c r="C406" s="224"/>
      <c r="D406" s="225" t="s">
        <v>197</v>
      </c>
      <c r="E406" s="224"/>
      <c r="F406" s="227" t="s">
        <v>2959</v>
      </c>
      <c r="G406" s="224"/>
      <c r="H406" s="228">
        <v>4.5599999999999996</v>
      </c>
      <c r="I406" s="229"/>
      <c r="J406" s="224"/>
      <c r="K406" s="224"/>
      <c r="L406" s="230"/>
      <c r="M406" s="231"/>
      <c r="N406" s="232"/>
      <c r="O406" s="232"/>
      <c r="P406" s="232"/>
      <c r="Q406" s="232"/>
      <c r="R406" s="232"/>
      <c r="S406" s="232"/>
      <c r="T406" s="233"/>
      <c r="AT406" s="234" t="s">
        <v>197</v>
      </c>
      <c r="AU406" s="234" t="s">
        <v>88</v>
      </c>
      <c r="AV406" s="13" t="s">
        <v>88</v>
      </c>
      <c r="AW406" s="13" t="s">
        <v>4</v>
      </c>
      <c r="AX406" s="13" t="s">
        <v>85</v>
      </c>
      <c r="AY406" s="234" t="s">
        <v>188</v>
      </c>
    </row>
    <row r="407" spans="1:65" s="2" customFormat="1" ht="16.5" customHeight="1">
      <c r="A407" s="35"/>
      <c r="B407" s="36"/>
      <c r="C407" s="210" t="s">
        <v>2197</v>
      </c>
      <c r="D407" s="210" t="s">
        <v>190</v>
      </c>
      <c r="E407" s="211" t="s">
        <v>2717</v>
      </c>
      <c r="F407" s="212" t="s">
        <v>2718</v>
      </c>
      <c r="G407" s="213" t="s">
        <v>246</v>
      </c>
      <c r="H407" s="214">
        <v>0.91200000000000003</v>
      </c>
      <c r="I407" s="215"/>
      <c r="J407" s="216">
        <f>ROUND(I407*H407,2)</f>
        <v>0</v>
      </c>
      <c r="K407" s="212" t="s">
        <v>194</v>
      </c>
      <c r="L407" s="40"/>
      <c r="M407" s="217" t="s">
        <v>1</v>
      </c>
      <c r="N407" s="218" t="s">
        <v>42</v>
      </c>
      <c r="O407" s="72"/>
      <c r="P407" s="219">
        <f>O407*H407</f>
        <v>0</v>
      </c>
      <c r="Q407" s="219">
        <v>0</v>
      </c>
      <c r="R407" s="219">
        <f>Q407*H407</f>
        <v>0</v>
      </c>
      <c r="S407" s="219">
        <v>0</v>
      </c>
      <c r="T407" s="220">
        <f>S407*H407</f>
        <v>0</v>
      </c>
      <c r="U407" s="35"/>
      <c r="V407" s="35"/>
      <c r="W407" s="35"/>
      <c r="X407" s="35"/>
      <c r="Y407" s="35"/>
      <c r="Z407" s="35"/>
      <c r="AA407" s="35"/>
      <c r="AB407" s="35"/>
      <c r="AC407" s="35"/>
      <c r="AD407" s="35"/>
      <c r="AE407" s="35"/>
      <c r="AR407" s="221" t="s">
        <v>195</v>
      </c>
      <c r="AT407" s="221" t="s">
        <v>190</v>
      </c>
      <c r="AU407" s="221" t="s">
        <v>88</v>
      </c>
      <c r="AY407" s="18" t="s">
        <v>188</v>
      </c>
      <c r="BE407" s="222">
        <f>IF(N407="základní",J407,0)</f>
        <v>0</v>
      </c>
      <c r="BF407" s="222">
        <f>IF(N407="snížená",J407,0)</f>
        <v>0</v>
      </c>
      <c r="BG407" s="222">
        <f>IF(N407="zákl. přenesená",J407,0)</f>
        <v>0</v>
      </c>
      <c r="BH407" s="222">
        <f>IF(N407="sníž. přenesená",J407,0)</f>
        <v>0</v>
      </c>
      <c r="BI407" s="222">
        <f>IF(N407="nulová",J407,0)</f>
        <v>0</v>
      </c>
      <c r="BJ407" s="18" t="s">
        <v>85</v>
      </c>
      <c r="BK407" s="222">
        <f>ROUND(I407*H407,2)</f>
        <v>0</v>
      </c>
      <c r="BL407" s="18" t="s">
        <v>195</v>
      </c>
      <c r="BM407" s="221" t="s">
        <v>2960</v>
      </c>
    </row>
    <row r="408" spans="1:65" s="12" customFormat="1" ht="22.9" customHeight="1">
      <c r="B408" s="194"/>
      <c r="C408" s="195"/>
      <c r="D408" s="196" t="s">
        <v>76</v>
      </c>
      <c r="E408" s="208" t="s">
        <v>587</v>
      </c>
      <c r="F408" s="208" t="s">
        <v>588</v>
      </c>
      <c r="G408" s="195"/>
      <c r="H408" s="195"/>
      <c r="I408" s="198"/>
      <c r="J408" s="209">
        <f>BK408</f>
        <v>0</v>
      </c>
      <c r="K408" s="195"/>
      <c r="L408" s="200"/>
      <c r="M408" s="201"/>
      <c r="N408" s="202"/>
      <c r="O408" s="202"/>
      <c r="P408" s="203">
        <f>P409</f>
        <v>0</v>
      </c>
      <c r="Q408" s="202"/>
      <c r="R408" s="203">
        <f>R409</f>
        <v>0</v>
      </c>
      <c r="S408" s="202"/>
      <c r="T408" s="204">
        <f>T409</f>
        <v>0</v>
      </c>
      <c r="AR408" s="205" t="s">
        <v>85</v>
      </c>
      <c r="AT408" s="206" t="s">
        <v>76</v>
      </c>
      <c r="AU408" s="206" t="s">
        <v>85</v>
      </c>
      <c r="AY408" s="205" t="s">
        <v>188</v>
      </c>
      <c r="BK408" s="207">
        <f>BK409</f>
        <v>0</v>
      </c>
    </row>
    <row r="409" spans="1:65" s="2" customFormat="1" ht="16.5" customHeight="1">
      <c r="A409" s="35"/>
      <c r="B409" s="36"/>
      <c r="C409" s="210" t="s">
        <v>2201</v>
      </c>
      <c r="D409" s="210" t="s">
        <v>190</v>
      </c>
      <c r="E409" s="211" t="s">
        <v>2720</v>
      </c>
      <c r="F409" s="212" t="s">
        <v>2721</v>
      </c>
      <c r="G409" s="213" t="s">
        <v>246</v>
      </c>
      <c r="H409" s="214">
        <v>0.13100000000000001</v>
      </c>
      <c r="I409" s="215"/>
      <c r="J409" s="216">
        <f>ROUND(I409*H409,2)</f>
        <v>0</v>
      </c>
      <c r="K409" s="212" t="s">
        <v>202</v>
      </c>
      <c r="L409" s="40"/>
      <c r="M409" s="217" t="s">
        <v>1</v>
      </c>
      <c r="N409" s="218" t="s">
        <v>42</v>
      </c>
      <c r="O409" s="72"/>
      <c r="P409" s="219">
        <f>O409*H409</f>
        <v>0</v>
      </c>
      <c r="Q409" s="219">
        <v>0</v>
      </c>
      <c r="R409" s="219">
        <f>Q409*H409</f>
        <v>0</v>
      </c>
      <c r="S409" s="219">
        <v>0</v>
      </c>
      <c r="T409" s="220">
        <f>S409*H409</f>
        <v>0</v>
      </c>
      <c r="U409" s="35"/>
      <c r="V409" s="35"/>
      <c r="W409" s="35"/>
      <c r="X409" s="35"/>
      <c r="Y409" s="35"/>
      <c r="Z409" s="35"/>
      <c r="AA409" s="35"/>
      <c r="AB409" s="35"/>
      <c r="AC409" s="35"/>
      <c r="AD409" s="35"/>
      <c r="AE409" s="35"/>
      <c r="AR409" s="221" t="s">
        <v>195</v>
      </c>
      <c r="AT409" s="221" t="s">
        <v>190</v>
      </c>
      <c r="AU409" s="221" t="s">
        <v>88</v>
      </c>
      <c r="AY409" s="18" t="s">
        <v>188</v>
      </c>
      <c r="BE409" s="222">
        <f>IF(N409="základní",J409,0)</f>
        <v>0</v>
      </c>
      <c r="BF409" s="222">
        <f>IF(N409="snížená",J409,0)</f>
        <v>0</v>
      </c>
      <c r="BG409" s="222">
        <f>IF(N409="zákl. přenesená",J409,0)</f>
        <v>0</v>
      </c>
      <c r="BH409" s="222">
        <f>IF(N409="sníž. přenesená",J409,0)</f>
        <v>0</v>
      </c>
      <c r="BI409" s="222">
        <f>IF(N409="nulová",J409,0)</f>
        <v>0</v>
      </c>
      <c r="BJ409" s="18" t="s">
        <v>85</v>
      </c>
      <c r="BK409" s="222">
        <f>ROUND(I409*H409,2)</f>
        <v>0</v>
      </c>
      <c r="BL409" s="18" t="s">
        <v>195</v>
      </c>
      <c r="BM409" s="221" t="s">
        <v>2961</v>
      </c>
    </row>
    <row r="410" spans="1:65" s="12" customFormat="1" ht="22.9" customHeight="1">
      <c r="B410" s="194"/>
      <c r="C410" s="195"/>
      <c r="D410" s="196" t="s">
        <v>76</v>
      </c>
      <c r="E410" s="208" t="s">
        <v>2723</v>
      </c>
      <c r="F410" s="208" t="s">
        <v>2724</v>
      </c>
      <c r="G410" s="195"/>
      <c r="H410" s="195"/>
      <c r="I410" s="198"/>
      <c r="J410" s="209">
        <f>BK410</f>
        <v>0</v>
      </c>
      <c r="K410" s="195"/>
      <c r="L410" s="200"/>
      <c r="M410" s="201"/>
      <c r="N410" s="202"/>
      <c r="O410" s="202"/>
      <c r="P410" s="203">
        <f>SUM(P411:P432)</f>
        <v>0</v>
      </c>
      <c r="Q410" s="202"/>
      <c r="R410" s="203">
        <f>SUM(R411:R432)</f>
        <v>0.34805107999999996</v>
      </c>
      <c r="S410" s="202"/>
      <c r="T410" s="204">
        <f>SUM(T411:T432)</f>
        <v>0.126028</v>
      </c>
      <c r="AR410" s="205" t="s">
        <v>88</v>
      </c>
      <c r="AT410" s="206" t="s">
        <v>76</v>
      </c>
      <c r="AU410" s="206" t="s">
        <v>85</v>
      </c>
      <c r="AY410" s="205" t="s">
        <v>188</v>
      </c>
      <c r="BK410" s="207">
        <f>SUM(BK411:BK432)</f>
        <v>0</v>
      </c>
    </row>
    <row r="411" spans="1:65" s="2" customFormat="1" ht="16.5" customHeight="1">
      <c r="A411" s="35"/>
      <c r="B411" s="36"/>
      <c r="C411" s="210" t="s">
        <v>2205</v>
      </c>
      <c r="D411" s="210" t="s">
        <v>190</v>
      </c>
      <c r="E411" s="211" t="s">
        <v>2725</v>
      </c>
      <c r="F411" s="212" t="s">
        <v>2726</v>
      </c>
      <c r="G411" s="213" t="s">
        <v>207</v>
      </c>
      <c r="H411" s="214">
        <v>9.0020000000000007</v>
      </c>
      <c r="I411" s="215"/>
      <c r="J411" s="216">
        <f>ROUND(I411*H411,2)</f>
        <v>0</v>
      </c>
      <c r="K411" s="212" t="s">
        <v>202</v>
      </c>
      <c r="L411" s="40"/>
      <c r="M411" s="217" t="s">
        <v>1</v>
      </c>
      <c r="N411" s="218" t="s">
        <v>42</v>
      </c>
      <c r="O411" s="72"/>
      <c r="P411" s="219">
        <f>O411*H411</f>
        <v>0</v>
      </c>
      <c r="Q411" s="219">
        <v>0</v>
      </c>
      <c r="R411" s="219">
        <f>Q411*H411</f>
        <v>0</v>
      </c>
      <c r="S411" s="219">
        <v>1.4E-2</v>
      </c>
      <c r="T411" s="220">
        <f>S411*H411</f>
        <v>0.126028</v>
      </c>
      <c r="U411" s="35"/>
      <c r="V411" s="35"/>
      <c r="W411" s="35"/>
      <c r="X411" s="35"/>
      <c r="Y411" s="35"/>
      <c r="Z411" s="35"/>
      <c r="AA411" s="35"/>
      <c r="AB411" s="35"/>
      <c r="AC411" s="35"/>
      <c r="AD411" s="35"/>
      <c r="AE411" s="35"/>
      <c r="AR411" s="221" t="s">
        <v>195</v>
      </c>
      <c r="AT411" s="221" t="s">
        <v>190</v>
      </c>
      <c r="AU411" s="221" t="s">
        <v>88</v>
      </c>
      <c r="AY411" s="18" t="s">
        <v>188</v>
      </c>
      <c r="BE411" s="222">
        <f>IF(N411="základní",J411,0)</f>
        <v>0</v>
      </c>
      <c r="BF411" s="222">
        <f>IF(N411="snížená",J411,0)</f>
        <v>0</v>
      </c>
      <c r="BG411" s="222">
        <f>IF(N411="zákl. přenesená",J411,0)</f>
        <v>0</v>
      </c>
      <c r="BH411" s="222">
        <f>IF(N411="sníž. přenesená",J411,0)</f>
        <v>0</v>
      </c>
      <c r="BI411" s="222">
        <f>IF(N411="nulová",J411,0)</f>
        <v>0</v>
      </c>
      <c r="BJ411" s="18" t="s">
        <v>85</v>
      </c>
      <c r="BK411" s="222">
        <f>ROUND(I411*H411,2)</f>
        <v>0</v>
      </c>
      <c r="BL411" s="18" t="s">
        <v>195</v>
      </c>
      <c r="BM411" s="221" t="s">
        <v>2962</v>
      </c>
    </row>
    <row r="412" spans="1:65" s="15" customFormat="1" ht="11.25">
      <c r="B412" s="246"/>
      <c r="C412" s="247"/>
      <c r="D412" s="225" t="s">
        <v>197</v>
      </c>
      <c r="E412" s="248" t="s">
        <v>1</v>
      </c>
      <c r="F412" s="249" t="s">
        <v>2963</v>
      </c>
      <c r="G412" s="247"/>
      <c r="H412" s="248" t="s">
        <v>1</v>
      </c>
      <c r="I412" s="250"/>
      <c r="J412" s="247"/>
      <c r="K412" s="247"/>
      <c r="L412" s="251"/>
      <c r="M412" s="252"/>
      <c r="N412" s="253"/>
      <c r="O412" s="253"/>
      <c r="P412" s="253"/>
      <c r="Q412" s="253"/>
      <c r="R412" s="253"/>
      <c r="S412" s="253"/>
      <c r="T412" s="254"/>
      <c r="AT412" s="255" t="s">
        <v>197</v>
      </c>
      <c r="AU412" s="255" t="s">
        <v>88</v>
      </c>
      <c r="AV412" s="15" t="s">
        <v>85</v>
      </c>
      <c r="AW412" s="15" t="s">
        <v>32</v>
      </c>
      <c r="AX412" s="15" t="s">
        <v>77</v>
      </c>
      <c r="AY412" s="255" t="s">
        <v>188</v>
      </c>
    </row>
    <row r="413" spans="1:65" s="13" customFormat="1" ht="11.25">
      <c r="B413" s="223"/>
      <c r="C413" s="224"/>
      <c r="D413" s="225" t="s">
        <v>197</v>
      </c>
      <c r="E413" s="226" t="s">
        <v>1</v>
      </c>
      <c r="F413" s="227" t="s">
        <v>2964</v>
      </c>
      <c r="G413" s="224"/>
      <c r="H413" s="228">
        <v>15.52</v>
      </c>
      <c r="I413" s="229"/>
      <c r="J413" s="224"/>
      <c r="K413" s="224"/>
      <c r="L413" s="230"/>
      <c r="M413" s="231"/>
      <c r="N413" s="232"/>
      <c r="O413" s="232"/>
      <c r="P413" s="232"/>
      <c r="Q413" s="232"/>
      <c r="R413" s="232"/>
      <c r="S413" s="232"/>
      <c r="T413" s="233"/>
      <c r="AT413" s="234" t="s">
        <v>197</v>
      </c>
      <c r="AU413" s="234" t="s">
        <v>88</v>
      </c>
      <c r="AV413" s="13" t="s">
        <v>88</v>
      </c>
      <c r="AW413" s="13" t="s">
        <v>32</v>
      </c>
      <c r="AX413" s="13" t="s">
        <v>77</v>
      </c>
      <c r="AY413" s="234" t="s">
        <v>188</v>
      </c>
    </row>
    <row r="414" spans="1:65" s="16" customFormat="1" ht="11.25">
      <c r="B414" s="256"/>
      <c r="C414" s="257"/>
      <c r="D414" s="225" t="s">
        <v>197</v>
      </c>
      <c r="E414" s="258" t="s">
        <v>2612</v>
      </c>
      <c r="F414" s="259" t="s">
        <v>212</v>
      </c>
      <c r="G414" s="257"/>
      <c r="H414" s="260">
        <v>15.52</v>
      </c>
      <c r="I414" s="261"/>
      <c r="J414" s="257"/>
      <c r="K414" s="257"/>
      <c r="L414" s="262"/>
      <c r="M414" s="263"/>
      <c r="N414" s="264"/>
      <c r="O414" s="264"/>
      <c r="P414" s="264"/>
      <c r="Q414" s="264"/>
      <c r="R414" s="264"/>
      <c r="S414" s="264"/>
      <c r="T414" s="265"/>
      <c r="AT414" s="266" t="s">
        <v>197</v>
      </c>
      <c r="AU414" s="266" t="s">
        <v>88</v>
      </c>
      <c r="AV414" s="16" t="s">
        <v>204</v>
      </c>
      <c r="AW414" s="16" t="s">
        <v>4</v>
      </c>
      <c r="AX414" s="16" t="s">
        <v>77</v>
      </c>
      <c r="AY414" s="266" t="s">
        <v>188</v>
      </c>
    </row>
    <row r="415" spans="1:65" s="14" customFormat="1" ht="11.25">
      <c r="B415" s="235"/>
      <c r="C415" s="236"/>
      <c r="D415" s="225" t="s">
        <v>197</v>
      </c>
      <c r="E415" s="237" t="s">
        <v>1</v>
      </c>
      <c r="F415" s="238" t="s">
        <v>199</v>
      </c>
      <c r="G415" s="236"/>
      <c r="H415" s="239">
        <v>15.52</v>
      </c>
      <c r="I415" s="240"/>
      <c r="J415" s="236"/>
      <c r="K415" s="236"/>
      <c r="L415" s="241"/>
      <c r="M415" s="242"/>
      <c r="N415" s="243"/>
      <c r="O415" s="243"/>
      <c r="P415" s="243"/>
      <c r="Q415" s="243"/>
      <c r="R415" s="243"/>
      <c r="S415" s="243"/>
      <c r="T415" s="244"/>
      <c r="AT415" s="245" t="s">
        <v>197</v>
      </c>
      <c r="AU415" s="245" t="s">
        <v>88</v>
      </c>
      <c r="AV415" s="14" t="s">
        <v>195</v>
      </c>
      <c r="AW415" s="14" t="s">
        <v>32</v>
      </c>
      <c r="AX415" s="14" t="s">
        <v>77</v>
      </c>
      <c r="AY415" s="245" t="s">
        <v>188</v>
      </c>
    </row>
    <row r="416" spans="1:65" s="13" customFormat="1" ht="11.25">
      <c r="B416" s="223"/>
      <c r="C416" s="224"/>
      <c r="D416" s="225" t="s">
        <v>197</v>
      </c>
      <c r="E416" s="226" t="s">
        <v>1</v>
      </c>
      <c r="F416" s="227" t="s">
        <v>2965</v>
      </c>
      <c r="G416" s="224"/>
      <c r="H416" s="228">
        <v>9.0020000000000007</v>
      </c>
      <c r="I416" s="229"/>
      <c r="J416" s="224"/>
      <c r="K416" s="224"/>
      <c r="L416" s="230"/>
      <c r="M416" s="231"/>
      <c r="N416" s="232"/>
      <c r="O416" s="232"/>
      <c r="P416" s="232"/>
      <c r="Q416" s="232"/>
      <c r="R416" s="232"/>
      <c r="S416" s="232"/>
      <c r="T416" s="233"/>
      <c r="AT416" s="234" t="s">
        <v>197</v>
      </c>
      <c r="AU416" s="234" t="s">
        <v>88</v>
      </c>
      <c r="AV416" s="13" t="s">
        <v>88</v>
      </c>
      <c r="AW416" s="13" t="s">
        <v>32</v>
      </c>
      <c r="AX416" s="13" t="s">
        <v>77</v>
      </c>
      <c r="AY416" s="234" t="s">
        <v>188</v>
      </c>
    </row>
    <row r="417" spans="1:65" s="16" customFormat="1" ht="11.25">
      <c r="B417" s="256"/>
      <c r="C417" s="257"/>
      <c r="D417" s="225" t="s">
        <v>197</v>
      </c>
      <c r="E417" s="258" t="s">
        <v>2603</v>
      </c>
      <c r="F417" s="259" t="s">
        <v>212</v>
      </c>
      <c r="G417" s="257"/>
      <c r="H417" s="260">
        <v>9.0020000000000007</v>
      </c>
      <c r="I417" s="261"/>
      <c r="J417" s="257"/>
      <c r="K417" s="257"/>
      <c r="L417" s="262"/>
      <c r="M417" s="263"/>
      <c r="N417" s="264"/>
      <c r="O417" s="264"/>
      <c r="P417" s="264"/>
      <c r="Q417" s="264"/>
      <c r="R417" s="264"/>
      <c r="S417" s="264"/>
      <c r="T417" s="265"/>
      <c r="AT417" s="266" t="s">
        <v>197</v>
      </c>
      <c r="AU417" s="266" t="s">
        <v>88</v>
      </c>
      <c r="AV417" s="16" t="s">
        <v>204</v>
      </c>
      <c r="AW417" s="16" t="s">
        <v>32</v>
      </c>
      <c r="AX417" s="16" t="s">
        <v>77</v>
      </c>
      <c r="AY417" s="266" t="s">
        <v>188</v>
      </c>
    </row>
    <row r="418" spans="1:65" s="14" customFormat="1" ht="11.25">
      <c r="B418" s="235"/>
      <c r="C418" s="236"/>
      <c r="D418" s="225" t="s">
        <v>197</v>
      </c>
      <c r="E418" s="237" t="s">
        <v>1</v>
      </c>
      <c r="F418" s="238" t="s">
        <v>199</v>
      </c>
      <c r="G418" s="236"/>
      <c r="H418" s="239">
        <v>9.0020000000000007</v>
      </c>
      <c r="I418" s="240"/>
      <c r="J418" s="236"/>
      <c r="K418" s="236"/>
      <c r="L418" s="241"/>
      <c r="M418" s="242"/>
      <c r="N418" s="243"/>
      <c r="O418" s="243"/>
      <c r="P418" s="243"/>
      <c r="Q418" s="243"/>
      <c r="R418" s="243"/>
      <c r="S418" s="243"/>
      <c r="T418" s="244"/>
      <c r="AT418" s="245" t="s">
        <v>197</v>
      </c>
      <c r="AU418" s="245" t="s">
        <v>88</v>
      </c>
      <c r="AV418" s="14" t="s">
        <v>195</v>
      </c>
      <c r="AW418" s="14" t="s">
        <v>32</v>
      </c>
      <c r="AX418" s="14" t="s">
        <v>85</v>
      </c>
      <c r="AY418" s="245" t="s">
        <v>188</v>
      </c>
    </row>
    <row r="419" spans="1:65" s="2" customFormat="1" ht="16.5" customHeight="1">
      <c r="A419" s="35"/>
      <c r="B419" s="36"/>
      <c r="C419" s="210" t="s">
        <v>2209</v>
      </c>
      <c r="D419" s="210" t="s">
        <v>190</v>
      </c>
      <c r="E419" s="211" t="s">
        <v>2733</v>
      </c>
      <c r="F419" s="212" t="s">
        <v>2734</v>
      </c>
      <c r="G419" s="213" t="s">
        <v>207</v>
      </c>
      <c r="H419" s="214">
        <v>10.554</v>
      </c>
      <c r="I419" s="215"/>
      <c r="J419" s="216">
        <f>ROUND(I419*H419,2)</f>
        <v>0</v>
      </c>
      <c r="K419" s="212" t="s">
        <v>202</v>
      </c>
      <c r="L419" s="40"/>
      <c r="M419" s="217" t="s">
        <v>1</v>
      </c>
      <c r="N419" s="218" t="s">
        <v>42</v>
      </c>
      <c r="O419" s="72"/>
      <c r="P419" s="219">
        <f>O419*H419</f>
        <v>0</v>
      </c>
      <c r="Q419" s="219">
        <v>0</v>
      </c>
      <c r="R419" s="219">
        <f>Q419*H419</f>
        <v>0</v>
      </c>
      <c r="S419" s="219">
        <v>0</v>
      </c>
      <c r="T419" s="220">
        <f>S419*H419</f>
        <v>0</v>
      </c>
      <c r="U419" s="35"/>
      <c r="V419" s="35"/>
      <c r="W419" s="35"/>
      <c r="X419" s="35"/>
      <c r="Y419" s="35"/>
      <c r="Z419" s="35"/>
      <c r="AA419" s="35"/>
      <c r="AB419" s="35"/>
      <c r="AC419" s="35"/>
      <c r="AD419" s="35"/>
      <c r="AE419" s="35"/>
      <c r="AR419" s="221" t="s">
        <v>195</v>
      </c>
      <c r="AT419" s="221" t="s">
        <v>190</v>
      </c>
      <c r="AU419" s="221" t="s">
        <v>88</v>
      </c>
      <c r="AY419" s="18" t="s">
        <v>188</v>
      </c>
      <c r="BE419" s="222">
        <f>IF(N419="základní",J419,0)</f>
        <v>0</v>
      </c>
      <c r="BF419" s="222">
        <f>IF(N419="snížená",J419,0)</f>
        <v>0</v>
      </c>
      <c r="BG419" s="222">
        <f>IF(N419="zákl. přenesená",J419,0)</f>
        <v>0</v>
      </c>
      <c r="BH419" s="222">
        <f>IF(N419="sníž. přenesená",J419,0)</f>
        <v>0</v>
      </c>
      <c r="BI419" s="222">
        <f>IF(N419="nulová",J419,0)</f>
        <v>0</v>
      </c>
      <c r="BJ419" s="18" t="s">
        <v>85</v>
      </c>
      <c r="BK419" s="222">
        <f>ROUND(I419*H419,2)</f>
        <v>0</v>
      </c>
      <c r="BL419" s="18" t="s">
        <v>195</v>
      </c>
      <c r="BM419" s="221" t="s">
        <v>2966</v>
      </c>
    </row>
    <row r="420" spans="1:65" s="15" customFormat="1" ht="11.25">
      <c r="B420" s="246"/>
      <c r="C420" s="247"/>
      <c r="D420" s="225" t="s">
        <v>197</v>
      </c>
      <c r="E420" s="248" t="s">
        <v>1</v>
      </c>
      <c r="F420" s="249" t="s">
        <v>2736</v>
      </c>
      <c r="G420" s="247"/>
      <c r="H420" s="248" t="s">
        <v>1</v>
      </c>
      <c r="I420" s="250"/>
      <c r="J420" s="247"/>
      <c r="K420" s="247"/>
      <c r="L420" s="251"/>
      <c r="M420" s="252"/>
      <c r="N420" s="253"/>
      <c r="O420" s="253"/>
      <c r="P420" s="253"/>
      <c r="Q420" s="253"/>
      <c r="R420" s="253"/>
      <c r="S420" s="253"/>
      <c r="T420" s="254"/>
      <c r="AT420" s="255" t="s">
        <v>197</v>
      </c>
      <c r="AU420" s="255" t="s">
        <v>88</v>
      </c>
      <c r="AV420" s="15" t="s">
        <v>85</v>
      </c>
      <c r="AW420" s="15" t="s">
        <v>32</v>
      </c>
      <c r="AX420" s="15" t="s">
        <v>77</v>
      </c>
      <c r="AY420" s="255" t="s">
        <v>188</v>
      </c>
    </row>
    <row r="421" spans="1:65" s="13" customFormat="1" ht="11.25">
      <c r="B421" s="223"/>
      <c r="C421" s="224"/>
      <c r="D421" s="225" t="s">
        <v>197</v>
      </c>
      <c r="E421" s="226" t="s">
        <v>1</v>
      </c>
      <c r="F421" s="227" t="s">
        <v>2967</v>
      </c>
      <c r="G421" s="224"/>
      <c r="H421" s="228">
        <v>10.554</v>
      </c>
      <c r="I421" s="229"/>
      <c r="J421" s="224"/>
      <c r="K421" s="224"/>
      <c r="L421" s="230"/>
      <c r="M421" s="231"/>
      <c r="N421" s="232"/>
      <c r="O421" s="232"/>
      <c r="P421" s="232"/>
      <c r="Q421" s="232"/>
      <c r="R421" s="232"/>
      <c r="S421" s="232"/>
      <c r="T421" s="233"/>
      <c r="AT421" s="234" t="s">
        <v>197</v>
      </c>
      <c r="AU421" s="234" t="s">
        <v>88</v>
      </c>
      <c r="AV421" s="13" t="s">
        <v>88</v>
      </c>
      <c r="AW421" s="13" t="s">
        <v>32</v>
      </c>
      <c r="AX421" s="13" t="s">
        <v>77</v>
      </c>
      <c r="AY421" s="234" t="s">
        <v>188</v>
      </c>
    </row>
    <row r="422" spans="1:65" s="14" customFormat="1" ht="11.25">
      <c r="B422" s="235"/>
      <c r="C422" s="236"/>
      <c r="D422" s="225" t="s">
        <v>197</v>
      </c>
      <c r="E422" s="237" t="s">
        <v>2625</v>
      </c>
      <c r="F422" s="238" t="s">
        <v>199</v>
      </c>
      <c r="G422" s="236"/>
      <c r="H422" s="239">
        <v>10.554</v>
      </c>
      <c r="I422" s="240"/>
      <c r="J422" s="236"/>
      <c r="K422" s="236"/>
      <c r="L422" s="241"/>
      <c r="M422" s="242"/>
      <c r="N422" s="243"/>
      <c r="O422" s="243"/>
      <c r="P422" s="243"/>
      <c r="Q422" s="243"/>
      <c r="R422" s="243"/>
      <c r="S422" s="243"/>
      <c r="T422" s="244"/>
      <c r="AT422" s="245" t="s">
        <v>197</v>
      </c>
      <c r="AU422" s="245" t="s">
        <v>88</v>
      </c>
      <c r="AV422" s="14" t="s">
        <v>195</v>
      </c>
      <c r="AW422" s="14" t="s">
        <v>32</v>
      </c>
      <c r="AX422" s="14" t="s">
        <v>85</v>
      </c>
      <c r="AY422" s="245" t="s">
        <v>188</v>
      </c>
    </row>
    <row r="423" spans="1:65" s="2" customFormat="1" ht="16.5" customHeight="1">
      <c r="A423" s="35"/>
      <c r="B423" s="36"/>
      <c r="C423" s="267" t="s">
        <v>2213</v>
      </c>
      <c r="D423" s="267" t="s">
        <v>406</v>
      </c>
      <c r="E423" s="268" t="s">
        <v>2740</v>
      </c>
      <c r="F423" s="269" t="s">
        <v>2741</v>
      </c>
      <c r="G423" s="270" t="s">
        <v>246</v>
      </c>
      <c r="H423" s="271">
        <v>3.0000000000000001E-3</v>
      </c>
      <c r="I423" s="272"/>
      <c r="J423" s="273">
        <f>ROUND(I423*H423,2)</f>
        <v>0</v>
      </c>
      <c r="K423" s="269" t="s">
        <v>202</v>
      </c>
      <c r="L423" s="274"/>
      <c r="M423" s="275" t="s">
        <v>1</v>
      </c>
      <c r="N423" s="276" t="s">
        <v>42</v>
      </c>
      <c r="O423" s="72"/>
      <c r="P423" s="219">
        <f>O423*H423</f>
        <v>0</v>
      </c>
      <c r="Q423" s="219">
        <v>1</v>
      </c>
      <c r="R423" s="219">
        <f>Q423*H423</f>
        <v>3.0000000000000001E-3</v>
      </c>
      <c r="S423" s="219">
        <v>0</v>
      </c>
      <c r="T423" s="220">
        <f>S423*H423</f>
        <v>0</v>
      </c>
      <c r="U423" s="35"/>
      <c r="V423" s="35"/>
      <c r="W423" s="35"/>
      <c r="X423" s="35"/>
      <c r="Y423" s="35"/>
      <c r="Z423" s="35"/>
      <c r="AA423" s="35"/>
      <c r="AB423" s="35"/>
      <c r="AC423" s="35"/>
      <c r="AD423" s="35"/>
      <c r="AE423" s="35"/>
      <c r="AR423" s="221" t="s">
        <v>229</v>
      </c>
      <c r="AT423" s="221" t="s">
        <v>406</v>
      </c>
      <c r="AU423" s="221" t="s">
        <v>88</v>
      </c>
      <c r="AY423" s="18" t="s">
        <v>188</v>
      </c>
      <c r="BE423" s="222">
        <f>IF(N423="základní",J423,0)</f>
        <v>0</v>
      </c>
      <c r="BF423" s="222">
        <f>IF(N423="snížená",J423,0)</f>
        <v>0</v>
      </c>
      <c r="BG423" s="222">
        <f>IF(N423="zákl. přenesená",J423,0)</f>
        <v>0</v>
      </c>
      <c r="BH423" s="222">
        <f>IF(N423="sníž. přenesená",J423,0)</f>
        <v>0</v>
      </c>
      <c r="BI423" s="222">
        <f>IF(N423="nulová",J423,0)</f>
        <v>0</v>
      </c>
      <c r="BJ423" s="18" t="s">
        <v>85</v>
      </c>
      <c r="BK423" s="222">
        <f>ROUND(I423*H423,2)</f>
        <v>0</v>
      </c>
      <c r="BL423" s="18" t="s">
        <v>195</v>
      </c>
      <c r="BM423" s="221" t="s">
        <v>2968</v>
      </c>
    </row>
    <row r="424" spans="1:65" s="13" customFormat="1" ht="11.25">
      <c r="B424" s="223"/>
      <c r="C424" s="224"/>
      <c r="D424" s="225" t="s">
        <v>197</v>
      </c>
      <c r="E424" s="224"/>
      <c r="F424" s="227" t="s">
        <v>2969</v>
      </c>
      <c r="G424" s="224"/>
      <c r="H424" s="228">
        <v>3.0000000000000001E-3</v>
      </c>
      <c r="I424" s="229"/>
      <c r="J424" s="224"/>
      <c r="K424" s="224"/>
      <c r="L424" s="230"/>
      <c r="M424" s="231"/>
      <c r="N424" s="232"/>
      <c r="O424" s="232"/>
      <c r="P424" s="232"/>
      <c r="Q424" s="232"/>
      <c r="R424" s="232"/>
      <c r="S424" s="232"/>
      <c r="T424" s="233"/>
      <c r="AT424" s="234" t="s">
        <v>197</v>
      </c>
      <c r="AU424" s="234" t="s">
        <v>88</v>
      </c>
      <c r="AV424" s="13" t="s">
        <v>88</v>
      </c>
      <c r="AW424" s="13" t="s">
        <v>4</v>
      </c>
      <c r="AX424" s="13" t="s">
        <v>85</v>
      </c>
      <c r="AY424" s="234" t="s">
        <v>188</v>
      </c>
    </row>
    <row r="425" spans="1:65" s="2" customFormat="1" ht="16.5" customHeight="1">
      <c r="A425" s="35"/>
      <c r="B425" s="36"/>
      <c r="C425" s="210" t="s">
        <v>2217</v>
      </c>
      <c r="D425" s="210" t="s">
        <v>190</v>
      </c>
      <c r="E425" s="211" t="s">
        <v>2744</v>
      </c>
      <c r="F425" s="212" t="s">
        <v>2745</v>
      </c>
      <c r="G425" s="213" t="s">
        <v>207</v>
      </c>
      <c r="H425" s="214">
        <v>10.554</v>
      </c>
      <c r="I425" s="215"/>
      <c r="J425" s="216">
        <f>ROUND(I425*H425,2)</f>
        <v>0</v>
      </c>
      <c r="K425" s="212" t="s">
        <v>202</v>
      </c>
      <c r="L425" s="40"/>
      <c r="M425" s="217" t="s">
        <v>1</v>
      </c>
      <c r="N425" s="218" t="s">
        <v>42</v>
      </c>
      <c r="O425" s="72"/>
      <c r="P425" s="219">
        <f>O425*H425</f>
        <v>0</v>
      </c>
      <c r="Q425" s="219">
        <v>8.8000000000000003E-4</v>
      </c>
      <c r="R425" s="219">
        <f>Q425*H425</f>
        <v>9.2875200000000005E-3</v>
      </c>
      <c r="S425" s="219">
        <v>0</v>
      </c>
      <c r="T425" s="220">
        <f>S425*H425</f>
        <v>0</v>
      </c>
      <c r="U425" s="35"/>
      <c r="V425" s="35"/>
      <c r="W425" s="35"/>
      <c r="X425" s="35"/>
      <c r="Y425" s="35"/>
      <c r="Z425" s="35"/>
      <c r="AA425" s="35"/>
      <c r="AB425" s="35"/>
      <c r="AC425" s="35"/>
      <c r="AD425" s="35"/>
      <c r="AE425" s="35"/>
      <c r="AR425" s="221" t="s">
        <v>195</v>
      </c>
      <c r="AT425" s="221" t="s">
        <v>190</v>
      </c>
      <c r="AU425" s="221" t="s">
        <v>88</v>
      </c>
      <c r="AY425" s="18" t="s">
        <v>188</v>
      </c>
      <c r="BE425" s="222">
        <f>IF(N425="základní",J425,0)</f>
        <v>0</v>
      </c>
      <c r="BF425" s="222">
        <f>IF(N425="snížená",J425,0)</f>
        <v>0</v>
      </c>
      <c r="BG425" s="222">
        <f>IF(N425="zákl. přenesená",J425,0)</f>
        <v>0</v>
      </c>
      <c r="BH425" s="222">
        <f>IF(N425="sníž. přenesená",J425,0)</f>
        <v>0</v>
      </c>
      <c r="BI425" s="222">
        <f>IF(N425="nulová",J425,0)</f>
        <v>0</v>
      </c>
      <c r="BJ425" s="18" t="s">
        <v>85</v>
      </c>
      <c r="BK425" s="222">
        <f>ROUND(I425*H425,2)</f>
        <v>0</v>
      </c>
      <c r="BL425" s="18" t="s">
        <v>195</v>
      </c>
      <c r="BM425" s="221" t="s">
        <v>2970</v>
      </c>
    </row>
    <row r="426" spans="1:65" s="15" customFormat="1" ht="11.25">
      <c r="B426" s="246"/>
      <c r="C426" s="247"/>
      <c r="D426" s="225" t="s">
        <v>197</v>
      </c>
      <c r="E426" s="248" t="s">
        <v>1</v>
      </c>
      <c r="F426" s="249" t="s">
        <v>2736</v>
      </c>
      <c r="G426" s="247"/>
      <c r="H426" s="248" t="s">
        <v>1</v>
      </c>
      <c r="I426" s="250"/>
      <c r="J426" s="247"/>
      <c r="K426" s="247"/>
      <c r="L426" s="251"/>
      <c r="M426" s="252"/>
      <c r="N426" s="253"/>
      <c r="O426" s="253"/>
      <c r="P426" s="253"/>
      <c r="Q426" s="253"/>
      <c r="R426" s="253"/>
      <c r="S426" s="253"/>
      <c r="T426" s="254"/>
      <c r="AT426" s="255" t="s">
        <v>197</v>
      </c>
      <c r="AU426" s="255" t="s">
        <v>88</v>
      </c>
      <c r="AV426" s="15" t="s">
        <v>85</v>
      </c>
      <c r="AW426" s="15" t="s">
        <v>32</v>
      </c>
      <c r="AX426" s="15" t="s">
        <v>77</v>
      </c>
      <c r="AY426" s="255" t="s">
        <v>188</v>
      </c>
    </row>
    <row r="427" spans="1:65" s="13" customFormat="1" ht="11.25">
      <c r="B427" s="223"/>
      <c r="C427" s="224"/>
      <c r="D427" s="225" t="s">
        <v>197</v>
      </c>
      <c r="E427" s="226" t="s">
        <v>1</v>
      </c>
      <c r="F427" s="227" t="s">
        <v>2625</v>
      </c>
      <c r="G427" s="224"/>
      <c r="H427" s="228">
        <v>10.554</v>
      </c>
      <c r="I427" s="229"/>
      <c r="J427" s="224"/>
      <c r="K427" s="224"/>
      <c r="L427" s="230"/>
      <c r="M427" s="231"/>
      <c r="N427" s="232"/>
      <c r="O427" s="232"/>
      <c r="P427" s="232"/>
      <c r="Q427" s="232"/>
      <c r="R427" s="232"/>
      <c r="S427" s="232"/>
      <c r="T427" s="233"/>
      <c r="AT427" s="234" t="s">
        <v>197</v>
      </c>
      <c r="AU427" s="234" t="s">
        <v>88</v>
      </c>
      <c r="AV427" s="13" t="s">
        <v>88</v>
      </c>
      <c r="AW427" s="13" t="s">
        <v>32</v>
      </c>
      <c r="AX427" s="13" t="s">
        <v>85</v>
      </c>
      <c r="AY427" s="234" t="s">
        <v>188</v>
      </c>
    </row>
    <row r="428" spans="1:65" s="2" customFormat="1" ht="16.5" customHeight="1">
      <c r="A428" s="35"/>
      <c r="B428" s="36"/>
      <c r="C428" s="267" t="s">
        <v>2222</v>
      </c>
      <c r="D428" s="267" t="s">
        <v>406</v>
      </c>
      <c r="E428" s="268" t="s">
        <v>2747</v>
      </c>
      <c r="F428" s="269" t="s">
        <v>2748</v>
      </c>
      <c r="G428" s="270" t="s">
        <v>207</v>
      </c>
      <c r="H428" s="271">
        <v>12.137</v>
      </c>
      <c r="I428" s="272"/>
      <c r="J428" s="273">
        <f>ROUND(I428*H428,2)</f>
        <v>0</v>
      </c>
      <c r="K428" s="269" t="s">
        <v>194</v>
      </c>
      <c r="L428" s="274"/>
      <c r="M428" s="275" t="s">
        <v>1</v>
      </c>
      <c r="N428" s="276" t="s">
        <v>42</v>
      </c>
      <c r="O428" s="72"/>
      <c r="P428" s="219">
        <f>O428*H428</f>
        <v>0</v>
      </c>
      <c r="Q428" s="219">
        <v>3.8800000000000002E-3</v>
      </c>
      <c r="R428" s="219">
        <f>Q428*H428</f>
        <v>4.7091560000000005E-2</v>
      </c>
      <c r="S428" s="219">
        <v>0</v>
      </c>
      <c r="T428" s="220">
        <f>S428*H428</f>
        <v>0</v>
      </c>
      <c r="U428" s="35"/>
      <c r="V428" s="35"/>
      <c r="W428" s="35"/>
      <c r="X428" s="35"/>
      <c r="Y428" s="35"/>
      <c r="Z428" s="35"/>
      <c r="AA428" s="35"/>
      <c r="AB428" s="35"/>
      <c r="AC428" s="35"/>
      <c r="AD428" s="35"/>
      <c r="AE428" s="35"/>
      <c r="AR428" s="221" t="s">
        <v>229</v>
      </c>
      <c r="AT428" s="221" t="s">
        <v>406</v>
      </c>
      <c r="AU428" s="221" t="s">
        <v>88</v>
      </c>
      <c r="AY428" s="18" t="s">
        <v>188</v>
      </c>
      <c r="BE428" s="222">
        <f>IF(N428="základní",J428,0)</f>
        <v>0</v>
      </c>
      <c r="BF428" s="222">
        <f>IF(N428="snížená",J428,0)</f>
        <v>0</v>
      </c>
      <c r="BG428" s="222">
        <f>IF(N428="zákl. přenesená",J428,0)</f>
        <v>0</v>
      </c>
      <c r="BH428" s="222">
        <f>IF(N428="sníž. přenesená",J428,0)</f>
        <v>0</v>
      </c>
      <c r="BI428" s="222">
        <f>IF(N428="nulová",J428,0)</f>
        <v>0</v>
      </c>
      <c r="BJ428" s="18" t="s">
        <v>85</v>
      </c>
      <c r="BK428" s="222">
        <f>ROUND(I428*H428,2)</f>
        <v>0</v>
      </c>
      <c r="BL428" s="18" t="s">
        <v>195</v>
      </c>
      <c r="BM428" s="221" t="s">
        <v>2971</v>
      </c>
    </row>
    <row r="429" spans="1:65" s="13" customFormat="1" ht="11.25">
      <c r="B429" s="223"/>
      <c r="C429" s="224"/>
      <c r="D429" s="225" t="s">
        <v>197</v>
      </c>
      <c r="E429" s="224"/>
      <c r="F429" s="227" t="s">
        <v>2972</v>
      </c>
      <c r="G429" s="224"/>
      <c r="H429" s="228">
        <v>12.137</v>
      </c>
      <c r="I429" s="229"/>
      <c r="J429" s="224"/>
      <c r="K429" s="224"/>
      <c r="L429" s="230"/>
      <c r="M429" s="231"/>
      <c r="N429" s="232"/>
      <c r="O429" s="232"/>
      <c r="P429" s="232"/>
      <c r="Q429" s="232"/>
      <c r="R429" s="232"/>
      <c r="S429" s="232"/>
      <c r="T429" s="233"/>
      <c r="AT429" s="234" t="s">
        <v>197</v>
      </c>
      <c r="AU429" s="234" t="s">
        <v>88</v>
      </c>
      <c r="AV429" s="13" t="s">
        <v>88</v>
      </c>
      <c r="AW429" s="13" t="s">
        <v>4</v>
      </c>
      <c r="AX429" s="13" t="s">
        <v>85</v>
      </c>
      <c r="AY429" s="234" t="s">
        <v>188</v>
      </c>
    </row>
    <row r="430" spans="1:65" s="2" customFormat="1" ht="24" customHeight="1">
      <c r="A430" s="35"/>
      <c r="B430" s="36"/>
      <c r="C430" s="210" t="s">
        <v>2227</v>
      </c>
      <c r="D430" s="210" t="s">
        <v>190</v>
      </c>
      <c r="E430" s="211" t="s">
        <v>2904</v>
      </c>
      <c r="F430" s="212" t="s">
        <v>2905</v>
      </c>
      <c r="G430" s="213" t="s">
        <v>193</v>
      </c>
      <c r="H430" s="214">
        <v>15.52</v>
      </c>
      <c r="I430" s="215"/>
      <c r="J430" s="216">
        <f>ROUND(I430*H430,2)</f>
        <v>0</v>
      </c>
      <c r="K430" s="212" t="s">
        <v>194</v>
      </c>
      <c r="L430" s="40"/>
      <c r="M430" s="217" t="s">
        <v>1</v>
      </c>
      <c r="N430" s="218" t="s">
        <v>42</v>
      </c>
      <c r="O430" s="72"/>
      <c r="P430" s="219">
        <f>O430*H430</f>
        <v>0</v>
      </c>
      <c r="Q430" s="219">
        <v>1.8599999999999998E-2</v>
      </c>
      <c r="R430" s="219">
        <f>Q430*H430</f>
        <v>0.28867199999999998</v>
      </c>
      <c r="S430" s="219">
        <v>0</v>
      </c>
      <c r="T430" s="220">
        <f>S430*H430</f>
        <v>0</v>
      </c>
      <c r="U430" s="35"/>
      <c r="V430" s="35"/>
      <c r="W430" s="35"/>
      <c r="X430" s="35"/>
      <c r="Y430" s="35"/>
      <c r="Z430" s="35"/>
      <c r="AA430" s="35"/>
      <c r="AB430" s="35"/>
      <c r="AC430" s="35"/>
      <c r="AD430" s="35"/>
      <c r="AE430" s="35"/>
      <c r="AR430" s="221" t="s">
        <v>195</v>
      </c>
      <c r="AT430" s="221" t="s">
        <v>190</v>
      </c>
      <c r="AU430" s="221" t="s">
        <v>88</v>
      </c>
      <c r="AY430" s="18" t="s">
        <v>188</v>
      </c>
      <c r="BE430" s="222">
        <f>IF(N430="základní",J430,0)</f>
        <v>0</v>
      </c>
      <c r="BF430" s="222">
        <f>IF(N430="snížená",J430,0)</f>
        <v>0</v>
      </c>
      <c r="BG430" s="222">
        <f>IF(N430="zákl. přenesená",J430,0)</f>
        <v>0</v>
      </c>
      <c r="BH430" s="222">
        <f>IF(N430="sníž. přenesená",J430,0)</f>
        <v>0</v>
      </c>
      <c r="BI430" s="222">
        <f>IF(N430="nulová",J430,0)</f>
        <v>0</v>
      </c>
      <c r="BJ430" s="18" t="s">
        <v>85</v>
      </c>
      <c r="BK430" s="222">
        <f>ROUND(I430*H430,2)</f>
        <v>0</v>
      </c>
      <c r="BL430" s="18" t="s">
        <v>195</v>
      </c>
      <c r="BM430" s="221" t="s">
        <v>2973</v>
      </c>
    </row>
    <row r="431" spans="1:65" s="13" customFormat="1" ht="11.25">
      <c r="B431" s="223"/>
      <c r="C431" s="224"/>
      <c r="D431" s="225" t="s">
        <v>197</v>
      </c>
      <c r="E431" s="226" t="s">
        <v>1</v>
      </c>
      <c r="F431" s="227" t="s">
        <v>2974</v>
      </c>
      <c r="G431" s="224"/>
      <c r="H431" s="228">
        <v>15.52</v>
      </c>
      <c r="I431" s="229"/>
      <c r="J431" s="224"/>
      <c r="K431" s="224"/>
      <c r="L431" s="230"/>
      <c r="M431" s="231"/>
      <c r="N431" s="232"/>
      <c r="O431" s="232"/>
      <c r="P431" s="232"/>
      <c r="Q431" s="232"/>
      <c r="R431" s="232"/>
      <c r="S431" s="232"/>
      <c r="T431" s="233"/>
      <c r="AT431" s="234" t="s">
        <v>197</v>
      </c>
      <c r="AU431" s="234" t="s">
        <v>88</v>
      </c>
      <c r="AV431" s="13" t="s">
        <v>88</v>
      </c>
      <c r="AW431" s="13" t="s">
        <v>32</v>
      </c>
      <c r="AX431" s="13" t="s">
        <v>85</v>
      </c>
      <c r="AY431" s="234" t="s">
        <v>188</v>
      </c>
    </row>
    <row r="432" spans="1:65" s="2" customFormat="1" ht="16.5" customHeight="1">
      <c r="A432" s="35"/>
      <c r="B432" s="36"/>
      <c r="C432" s="210" t="s">
        <v>2231</v>
      </c>
      <c r="D432" s="210" t="s">
        <v>190</v>
      </c>
      <c r="E432" s="211" t="s">
        <v>2760</v>
      </c>
      <c r="F432" s="212" t="s">
        <v>2761</v>
      </c>
      <c r="G432" s="213" t="s">
        <v>246</v>
      </c>
      <c r="H432" s="214">
        <v>0.34799999999999998</v>
      </c>
      <c r="I432" s="215"/>
      <c r="J432" s="216">
        <f>ROUND(I432*H432,2)</f>
        <v>0</v>
      </c>
      <c r="K432" s="212" t="s">
        <v>202</v>
      </c>
      <c r="L432" s="40"/>
      <c r="M432" s="217" t="s">
        <v>1</v>
      </c>
      <c r="N432" s="218" t="s">
        <v>42</v>
      </c>
      <c r="O432" s="72"/>
      <c r="P432" s="219">
        <f>O432*H432</f>
        <v>0</v>
      </c>
      <c r="Q432" s="219">
        <v>0</v>
      </c>
      <c r="R432" s="219">
        <f>Q432*H432</f>
        <v>0</v>
      </c>
      <c r="S432" s="219">
        <v>0</v>
      </c>
      <c r="T432" s="220">
        <f>S432*H432</f>
        <v>0</v>
      </c>
      <c r="U432" s="35"/>
      <c r="V432" s="35"/>
      <c r="W432" s="35"/>
      <c r="X432" s="35"/>
      <c r="Y432" s="35"/>
      <c r="Z432" s="35"/>
      <c r="AA432" s="35"/>
      <c r="AB432" s="35"/>
      <c r="AC432" s="35"/>
      <c r="AD432" s="35"/>
      <c r="AE432" s="35"/>
      <c r="AR432" s="221" t="s">
        <v>195</v>
      </c>
      <c r="AT432" s="221" t="s">
        <v>190</v>
      </c>
      <c r="AU432" s="221" t="s">
        <v>88</v>
      </c>
      <c r="AY432" s="18" t="s">
        <v>188</v>
      </c>
      <c r="BE432" s="222">
        <f>IF(N432="základní",J432,0)</f>
        <v>0</v>
      </c>
      <c r="BF432" s="222">
        <f>IF(N432="snížená",J432,0)</f>
        <v>0</v>
      </c>
      <c r="BG432" s="222">
        <f>IF(N432="zákl. přenesená",J432,0)</f>
        <v>0</v>
      </c>
      <c r="BH432" s="222">
        <f>IF(N432="sníž. přenesená",J432,0)</f>
        <v>0</v>
      </c>
      <c r="BI432" s="222">
        <f>IF(N432="nulová",J432,0)</f>
        <v>0</v>
      </c>
      <c r="BJ432" s="18" t="s">
        <v>85</v>
      </c>
      <c r="BK432" s="222">
        <f>ROUND(I432*H432,2)</f>
        <v>0</v>
      </c>
      <c r="BL432" s="18" t="s">
        <v>195</v>
      </c>
      <c r="BM432" s="221" t="s">
        <v>2975</v>
      </c>
    </row>
    <row r="433" spans="1:65" s="12" customFormat="1" ht="22.9" customHeight="1">
      <c r="B433" s="194"/>
      <c r="C433" s="195"/>
      <c r="D433" s="196" t="s">
        <v>76</v>
      </c>
      <c r="E433" s="208" t="s">
        <v>2763</v>
      </c>
      <c r="F433" s="208" t="s">
        <v>2764</v>
      </c>
      <c r="G433" s="195"/>
      <c r="H433" s="195"/>
      <c r="I433" s="198"/>
      <c r="J433" s="209">
        <f>BK433</f>
        <v>0</v>
      </c>
      <c r="K433" s="195"/>
      <c r="L433" s="200"/>
      <c r="M433" s="201"/>
      <c r="N433" s="202"/>
      <c r="O433" s="202"/>
      <c r="P433" s="203">
        <f>SUM(P434:P441)</f>
        <v>0</v>
      </c>
      <c r="Q433" s="202"/>
      <c r="R433" s="203">
        <f>SUM(R434:R441)</f>
        <v>0.17228200000000002</v>
      </c>
      <c r="S433" s="202"/>
      <c r="T433" s="204">
        <f>SUM(T434:T441)</f>
        <v>8.1265799999999999E-2</v>
      </c>
      <c r="AR433" s="205" t="s">
        <v>88</v>
      </c>
      <c r="AT433" s="206" t="s">
        <v>76</v>
      </c>
      <c r="AU433" s="206" t="s">
        <v>85</v>
      </c>
      <c r="AY433" s="205" t="s">
        <v>188</v>
      </c>
      <c r="BK433" s="207">
        <f>SUM(BK434:BK441)</f>
        <v>0</v>
      </c>
    </row>
    <row r="434" spans="1:65" s="2" customFormat="1" ht="16.5" customHeight="1">
      <c r="A434" s="35"/>
      <c r="B434" s="36"/>
      <c r="C434" s="210" t="s">
        <v>2236</v>
      </c>
      <c r="D434" s="210" t="s">
        <v>190</v>
      </c>
      <c r="E434" s="211" t="s">
        <v>2909</v>
      </c>
      <c r="F434" s="212" t="s">
        <v>2910</v>
      </c>
      <c r="G434" s="213" t="s">
        <v>207</v>
      </c>
      <c r="H434" s="214">
        <v>10.554</v>
      </c>
      <c r="I434" s="215"/>
      <c r="J434" s="216">
        <f>ROUND(I434*H434,2)</f>
        <v>0</v>
      </c>
      <c r="K434" s="212" t="s">
        <v>194</v>
      </c>
      <c r="L434" s="40"/>
      <c r="M434" s="217" t="s">
        <v>1</v>
      </c>
      <c r="N434" s="218" t="s">
        <v>42</v>
      </c>
      <c r="O434" s="72"/>
      <c r="P434" s="219">
        <f>O434*H434</f>
        <v>0</v>
      </c>
      <c r="Q434" s="219">
        <v>0</v>
      </c>
      <c r="R434" s="219">
        <f>Q434*H434</f>
        <v>0</v>
      </c>
      <c r="S434" s="219">
        <v>7.7000000000000002E-3</v>
      </c>
      <c r="T434" s="220">
        <f>S434*H434</f>
        <v>8.1265799999999999E-2</v>
      </c>
      <c r="U434" s="35"/>
      <c r="V434" s="35"/>
      <c r="W434" s="35"/>
      <c r="X434" s="35"/>
      <c r="Y434" s="35"/>
      <c r="Z434" s="35"/>
      <c r="AA434" s="35"/>
      <c r="AB434" s="35"/>
      <c r="AC434" s="35"/>
      <c r="AD434" s="35"/>
      <c r="AE434" s="35"/>
      <c r="AR434" s="221" t="s">
        <v>195</v>
      </c>
      <c r="AT434" s="221" t="s">
        <v>190</v>
      </c>
      <c r="AU434" s="221" t="s">
        <v>88</v>
      </c>
      <c r="AY434" s="18" t="s">
        <v>188</v>
      </c>
      <c r="BE434" s="222">
        <f>IF(N434="základní",J434,0)</f>
        <v>0</v>
      </c>
      <c r="BF434" s="222">
        <f>IF(N434="snížená",J434,0)</f>
        <v>0</v>
      </c>
      <c r="BG434" s="222">
        <f>IF(N434="zákl. přenesená",J434,0)</f>
        <v>0</v>
      </c>
      <c r="BH434" s="222">
        <f>IF(N434="sníž. přenesená",J434,0)</f>
        <v>0</v>
      </c>
      <c r="BI434" s="222">
        <f>IF(N434="nulová",J434,0)</f>
        <v>0</v>
      </c>
      <c r="BJ434" s="18" t="s">
        <v>85</v>
      </c>
      <c r="BK434" s="222">
        <f>ROUND(I434*H434,2)</f>
        <v>0</v>
      </c>
      <c r="BL434" s="18" t="s">
        <v>195</v>
      </c>
      <c r="BM434" s="221" t="s">
        <v>2976</v>
      </c>
    </row>
    <row r="435" spans="1:65" s="13" customFormat="1" ht="11.25">
      <c r="B435" s="223"/>
      <c r="C435" s="224"/>
      <c r="D435" s="225" t="s">
        <v>197</v>
      </c>
      <c r="E435" s="226" t="s">
        <v>1</v>
      </c>
      <c r="F435" s="227" t="s">
        <v>2977</v>
      </c>
      <c r="G435" s="224"/>
      <c r="H435" s="228">
        <v>10.554</v>
      </c>
      <c r="I435" s="229"/>
      <c r="J435" s="224"/>
      <c r="K435" s="224"/>
      <c r="L435" s="230"/>
      <c r="M435" s="231"/>
      <c r="N435" s="232"/>
      <c r="O435" s="232"/>
      <c r="P435" s="232"/>
      <c r="Q435" s="232"/>
      <c r="R435" s="232"/>
      <c r="S435" s="232"/>
      <c r="T435" s="233"/>
      <c r="AT435" s="234" t="s">
        <v>197</v>
      </c>
      <c r="AU435" s="234" t="s">
        <v>88</v>
      </c>
      <c r="AV435" s="13" t="s">
        <v>88</v>
      </c>
      <c r="AW435" s="13" t="s">
        <v>32</v>
      </c>
      <c r="AX435" s="13" t="s">
        <v>85</v>
      </c>
      <c r="AY435" s="234" t="s">
        <v>188</v>
      </c>
    </row>
    <row r="436" spans="1:65" s="2" customFormat="1" ht="16.5" customHeight="1">
      <c r="A436" s="35"/>
      <c r="B436" s="36"/>
      <c r="C436" s="210" t="s">
        <v>2241</v>
      </c>
      <c r="D436" s="210" t="s">
        <v>190</v>
      </c>
      <c r="E436" s="211" t="s">
        <v>2913</v>
      </c>
      <c r="F436" s="212" t="s">
        <v>2914</v>
      </c>
      <c r="G436" s="213" t="s">
        <v>207</v>
      </c>
      <c r="H436" s="214">
        <v>21.428000000000001</v>
      </c>
      <c r="I436" s="215"/>
      <c r="J436" s="216">
        <f>ROUND(I436*H436,2)</f>
        <v>0</v>
      </c>
      <c r="K436" s="212" t="s">
        <v>194</v>
      </c>
      <c r="L436" s="40"/>
      <c r="M436" s="217" t="s">
        <v>1</v>
      </c>
      <c r="N436" s="218" t="s">
        <v>42</v>
      </c>
      <c r="O436" s="72"/>
      <c r="P436" s="219">
        <f>O436*H436</f>
        <v>0</v>
      </c>
      <c r="Q436" s="219">
        <v>6.0000000000000001E-3</v>
      </c>
      <c r="R436" s="219">
        <f>Q436*H436</f>
        <v>0.12856800000000002</v>
      </c>
      <c r="S436" s="219">
        <v>0</v>
      </c>
      <c r="T436" s="220">
        <f>S436*H436</f>
        <v>0</v>
      </c>
      <c r="U436" s="35"/>
      <c r="V436" s="35"/>
      <c r="W436" s="35"/>
      <c r="X436" s="35"/>
      <c r="Y436" s="35"/>
      <c r="Z436" s="35"/>
      <c r="AA436" s="35"/>
      <c r="AB436" s="35"/>
      <c r="AC436" s="35"/>
      <c r="AD436" s="35"/>
      <c r="AE436" s="35"/>
      <c r="AR436" s="221" t="s">
        <v>195</v>
      </c>
      <c r="AT436" s="221" t="s">
        <v>190</v>
      </c>
      <c r="AU436" s="221" t="s">
        <v>88</v>
      </c>
      <c r="AY436" s="18" t="s">
        <v>188</v>
      </c>
      <c r="BE436" s="222">
        <f>IF(N436="základní",J436,0)</f>
        <v>0</v>
      </c>
      <c r="BF436" s="222">
        <f>IF(N436="snížená",J436,0)</f>
        <v>0</v>
      </c>
      <c r="BG436" s="222">
        <f>IF(N436="zákl. přenesená",J436,0)</f>
        <v>0</v>
      </c>
      <c r="BH436" s="222">
        <f>IF(N436="sníž. přenesená",J436,0)</f>
        <v>0</v>
      </c>
      <c r="BI436" s="222">
        <f>IF(N436="nulová",J436,0)</f>
        <v>0</v>
      </c>
      <c r="BJ436" s="18" t="s">
        <v>85</v>
      </c>
      <c r="BK436" s="222">
        <f>ROUND(I436*H436,2)</f>
        <v>0</v>
      </c>
      <c r="BL436" s="18" t="s">
        <v>195</v>
      </c>
      <c r="BM436" s="221" t="s">
        <v>2978</v>
      </c>
    </row>
    <row r="437" spans="1:65" s="15" customFormat="1" ht="11.25">
      <c r="B437" s="246"/>
      <c r="C437" s="247"/>
      <c r="D437" s="225" t="s">
        <v>197</v>
      </c>
      <c r="E437" s="248" t="s">
        <v>1</v>
      </c>
      <c r="F437" s="249" t="s">
        <v>2777</v>
      </c>
      <c r="G437" s="247"/>
      <c r="H437" s="248" t="s">
        <v>1</v>
      </c>
      <c r="I437" s="250"/>
      <c r="J437" s="247"/>
      <c r="K437" s="247"/>
      <c r="L437" s="251"/>
      <c r="M437" s="252"/>
      <c r="N437" s="253"/>
      <c r="O437" s="253"/>
      <c r="P437" s="253"/>
      <c r="Q437" s="253"/>
      <c r="R437" s="253"/>
      <c r="S437" s="253"/>
      <c r="T437" s="254"/>
      <c r="AT437" s="255" t="s">
        <v>197</v>
      </c>
      <c r="AU437" s="255" t="s">
        <v>88</v>
      </c>
      <c r="AV437" s="15" t="s">
        <v>85</v>
      </c>
      <c r="AW437" s="15" t="s">
        <v>32</v>
      </c>
      <c r="AX437" s="15" t="s">
        <v>77</v>
      </c>
      <c r="AY437" s="255" t="s">
        <v>188</v>
      </c>
    </row>
    <row r="438" spans="1:65" s="13" customFormat="1" ht="11.25">
      <c r="B438" s="223"/>
      <c r="C438" s="224"/>
      <c r="D438" s="225" t="s">
        <v>197</v>
      </c>
      <c r="E438" s="226" t="s">
        <v>1</v>
      </c>
      <c r="F438" s="227" t="s">
        <v>2979</v>
      </c>
      <c r="G438" s="224"/>
      <c r="H438" s="228">
        <v>21.428000000000001</v>
      </c>
      <c r="I438" s="229"/>
      <c r="J438" s="224"/>
      <c r="K438" s="224"/>
      <c r="L438" s="230"/>
      <c r="M438" s="231"/>
      <c r="N438" s="232"/>
      <c r="O438" s="232"/>
      <c r="P438" s="232"/>
      <c r="Q438" s="232"/>
      <c r="R438" s="232"/>
      <c r="S438" s="232"/>
      <c r="T438" s="233"/>
      <c r="AT438" s="234" t="s">
        <v>197</v>
      </c>
      <c r="AU438" s="234" t="s">
        <v>88</v>
      </c>
      <c r="AV438" s="13" t="s">
        <v>88</v>
      </c>
      <c r="AW438" s="13" t="s">
        <v>32</v>
      </c>
      <c r="AX438" s="13" t="s">
        <v>85</v>
      </c>
      <c r="AY438" s="234" t="s">
        <v>188</v>
      </c>
    </row>
    <row r="439" spans="1:65" s="2" customFormat="1" ht="16.5" customHeight="1">
      <c r="A439" s="35"/>
      <c r="B439" s="36"/>
      <c r="C439" s="267" t="s">
        <v>2246</v>
      </c>
      <c r="D439" s="267" t="s">
        <v>406</v>
      </c>
      <c r="E439" s="268" t="s">
        <v>2779</v>
      </c>
      <c r="F439" s="269" t="s">
        <v>2780</v>
      </c>
      <c r="G439" s="270" t="s">
        <v>207</v>
      </c>
      <c r="H439" s="271">
        <v>21.856999999999999</v>
      </c>
      <c r="I439" s="272"/>
      <c r="J439" s="273">
        <f>ROUND(I439*H439,2)</f>
        <v>0</v>
      </c>
      <c r="K439" s="269" t="s">
        <v>202</v>
      </c>
      <c r="L439" s="274"/>
      <c r="M439" s="275" t="s">
        <v>1</v>
      </c>
      <c r="N439" s="276" t="s">
        <v>42</v>
      </c>
      <c r="O439" s="72"/>
      <c r="P439" s="219">
        <f>O439*H439</f>
        <v>0</v>
      </c>
      <c r="Q439" s="219">
        <v>2E-3</v>
      </c>
      <c r="R439" s="219">
        <f>Q439*H439</f>
        <v>4.3714000000000003E-2</v>
      </c>
      <c r="S439" s="219">
        <v>0</v>
      </c>
      <c r="T439" s="220">
        <f>S439*H439</f>
        <v>0</v>
      </c>
      <c r="U439" s="35"/>
      <c r="V439" s="35"/>
      <c r="W439" s="35"/>
      <c r="X439" s="35"/>
      <c r="Y439" s="35"/>
      <c r="Z439" s="35"/>
      <c r="AA439" s="35"/>
      <c r="AB439" s="35"/>
      <c r="AC439" s="35"/>
      <c r="AD439" s="35"/>
      <c r="AE439" s="35"/>
      <c r="AR439" s="221" t="s">
        <v>229</v>
      </c>
      <c r="AT439" s="221" t="s">
        <v>406</v>
      </c>
      <c r="AU439" s="221" t="s">
        <v>88</v>
      </c>
      <c r="AY439" s="18" t="s">
        <v>188</v>
      </c>
      <c r="BE439" s="222">
        <f>IF(N439="základní",J439,0)</f>
        <v>0</v>
      </c>
      <c r="BF439" s="222">
        <f>IF(N439="snížená",J439,0)</f>
        <v>0</v>
      </c>
      <c r="BG439" s="222">
        <f>IF(N439="zákl. přenesená",J439,0)</f>
        <v>0</v>
      </c>
      <c r="BH439" s="222">
        <f>IF(N439="sníž. přenesená",J439,0)</f>
        <v>0</v>
      </c>
      <c r="BI439" s="222">
        <f>IF(N439="nulová",J439,0)</f>
        <v>0</v>
      </c>
      <c r="BJ439" s="18" t="s">
        <v>85</v>
      </c>
      <c r="BK439" s="222">
        <f>ROUND(I439*H439,2)</f>
        <v>0</v>
      </c>
      <c r="BL439" s="18" t="s">
        <v>195</v>
      </c>
      <c r="BM439" s="221" t="s">
        <v>2980</v>
      </c>
    </row>
    <row r="440" spans="1:65" s="13" customFormat="1" ht="11.25">
      <c r="B440" s="223"/>
      <c r="C440" s="224"/>
      <c r="D440" s="225" t="s">
        <v>197</v>
      </c>
      <c r="E440" s="224"/>
      <c r="F440" s="227" t="s">
        <v>2981</v>
      </c>
      <c r="G440" s="224"/>
      <c r="H440" s="228">
        <v>21.856999999999999</v>
      </c>
      <c r="I440" s="229"/>
      <c r="J440" s="224"/>
      <c r="K440" s="224"/>
      <c r="L440" s="230"/>
      <c r="M440" s="231"/>
      <c r="N440" s="232"/>
      <c r="O440" s="232"/>
      <c r="P440" s="232"/>
      <c r="Q440" s="232"/>
      <c r="R440" s="232"/>
      <c r="S440" s="232"/>
      <c r="T440" s="233"/>
      <c r="AT440" s="234" t="s">
        <v>197</v>
      </c>
      <c r="AU440" s="234" t="s">
        <v>88</v>
      </c>
      <c r="AV440" s="13" t="s">
        <v>88</v>
      </c>
      <c r="AW440" s="13" t="s">
        <v>4</v>
      </c>
      <c r="AX440" s="13" t="s">
        <v>85</v>
      </c>
      <c r="AY440" s="234" t="s">
        <v>188</v>
      </c>
    </row>
    <row r="441" spans="1:65" s="2" customFormat="1" ht="16.5" customHeight="1">
      <c r="A441" s="35"/>
      <c r="B441" s="36"/>
      <c r="C441" s="210" t="s">
        <v>2251</v>
      </c>
      <c r="D441" s="210" t="s">
        <v>190</v>
      </c>
      <c r="E441" s="211" t="s">
        <v>2783</v>
      </c>
      <c r="F441" s="212" t="s">
        <v>2784</v>
      </c>
      <c r="G441" s="213" t="s">
        <v>246</v>
      </c>
      <c r="H441" s="214">
        <v>0.17199999999999999</v>
      </c>
      <c r="I441" s="215"/>
      <c r="J441" s="216">
        <f>ROUND(I441*H441,2)</f>
        <v>0</v>
      </c>
      <c r="K441" s="212" t="s">
        <v>202</v>
      </c>
      <c r="L441" s="40"/>
      <c r="M441" s="217" t="s">
        <v>1</v>
      </c>
      <c r="N441" s="218" t="s">
        <v>42</v>
      </c>
      <c r="O441" s="72"/>
      <c r="P441" s="219">
        <f>O441*H441</f>
        <v>0</v>
      </c>
      <c r="Q441" s="219">
        <v>0</v>
      </c>
      <c r="R441" s="219">
        <f>Q441*H441</f>
        <v>0</v>
      </c>
      <c r="S441" s="219">
        <v>0</v>
      </c>
      <c r="T441" s="220">
        <f>S441*H441</f>
        <v>0</v>
      </c>
      <c r="U441" s="35"/>
      <c r="V441" s="35"/>
      <c r="W441" s="35"/>
      <c r="X441" s="35"/>
      <c r="Y441" s="35"/>
      <c r="Z441" s="35"/>
      <c r="AA441" s="35"/>
      <c r="AB441" s="35"/>
      <c r="AC441" s="35"/>
      <c r="AD441" s="35"/>
      <c r="AE441" s="35"/>
      <c r="AR441" s="221" t="s">
        <v>195</v>
      </c>
      <c r="AT441" s="221" t="s">
        <v>190</v>
      </c>
      <c r="AU441" s="221" t="s">
        <v>88</v>
      </c>
      <c r="AY441" s="18" t="s">
        <v>188</v>
      </c>
      <c r="BE441" s="222">
        <f>IF(N441="základní",J441,0)</f>
        <v>0</v>
      </c>
      <c r="BF441" s="222">
        <f>IF(N441="snížená",J441,0)</f>
        <v>0</v>
      </c>
      <c r="BG441" s="222">
        <f>IF(N441="zákl. přenesená",J441,0)</f>
        <v>0</v>
      </c>
      <c r="BH441" s="222">
        <f>IF(N441="sníž. přenesená",J441,0)</f>
        <v>0</v>
      </c>
      <c r="BI441" s="222">
        <f>IF(N441="nulová",J441,0)</f>
        <v>0</v>
      </c>
      <c r="BJ441" s="18" t="s">
        <v>85</v>
      </c>
      <c r="BK441" s="222">
        <f>ROUND(I441*H441,2)</f>
        <v>0</v>
      </c>
      <c r="BL441" s="18" t="s">
        <v>195</v>
      </c>
      <c r="BM441" s="221" t="s">
        <v>2982</v>
      </c>
    </row>
    <row r="442" spans="1:65" s="12" customFormat="1" ht="22.9" customHeight="1">
      <c r="B442" s="194"/>
      <c r="C442" s="195"/>
      <c r="D442" s="196" t="s">
        <v>76</v>
      </c>
      <c r="E442" s="208" t="s">
        <v>2786</v>
      </c>
      <c r="F442" s="208" t="s">
        <v>2787</v>
      </c>
      <c r="G442" s="195"/>
      <c r="H442" s="195"/>
      <c r="I442" s="198"/>
      <c r="J442" s="209">
        <f>BK442</f>
        <v>0</v>
      </c>
      <c r="K442" s="195"/>
      <c r="L442" s="200"/>
      <c r="M442" s="201"/>
      <c r="N442" s="202"/>
      <c r="O442" s="202"/>
      <c r="P442" s="203">
        <f>SUM(P443:P450)</f>
        <v>0</v>
      </c>
      <c r="Q442" s="202"/>
      <c r="R442" s="203">
        <f>SUM(R443:R450)</f>
        <v>0.52852399999999999</v>
      </c>
      <c r="S442" s="202"/>
      <c r="T442" s="204">
        <f>SUM(T443:T450)</f>
        <v>0.27906200000000003</v>
      </c>
      <c r="AR442" s="205" t="s">
        <v>88</v>
      </c>
      <c r="AT442" s="206" t="s">
        <v>76</v>
      </c>
      <c r="AU442" s="206" t="s">
        <v>85</v>
      </c>
      <c r="AY442" s="205" t="s">
        <v>188</v>
      </c>
      <c r="BK442" s="207">
        <f>SUM(BK443:BK450)</f>
        <v>0</v>
      </c>
    </row>
    <row r="443" spans="1:65" s="2" customFormat="1" ht="16.5" customHeight="1">
      <c r="A443" s="35"/>
      <c r="B443" s="36"/>
      <c r="C443" s="210" t="s">
        <v>2255</v>
      </c>
      <c r="D443" s="210" t="s">
        <v>190</v>
      </c>
      <c r="E443" s="211" t="s">
        <v>2788</v>
      </c>
      <c r="F443" s="212" t="s">
        <v>2789</v>
      </c>
      <c r="G443" s="213" t="s">
        <v>207</v>
      </c>
      <c r="H443" s="214">
        <v>9.0020000000000007</v>
      </c>
      <c r="I443" s="215"/>
      <c r="J443" s="216">
        <f>ROUND(I443*H443,2)</f>
        <v>0</v>
      </c>
      <c r="K443" s="212" t="s">
        <v>194</v>
      </c>
      <c r="L443" s="40"/>
      <c r="M443" s="217" t="s">
        <v>1</v>
      </c>
      <c r="N443" s="218" t="s">
        <v>42</v>
      </c>
      <c r="O443" s="72"/>
      <c r="P443" s="219">
        <f>O443*H443</f>
        <v>0</v>
      </c>
      <c r="Q443" s="219">
        <v>0</v>
      </c>
      <c r="R443" s="219">
        <f>Q443*H443</f>
        <v>0</v>
      </c>
      <c r="S443" s="219">
        <v>3.1E-2</v>
      </c>
      <c r="T443" s="220">
        <f>S443*H443</f>
        <v>0.27906200000000003</v>
      </c>
      <c r="U443" s="35"/>
      <c r="V443" s="35"/>
      <c r="W443" s="35"/>
      <c r="X443" s="35"/>
      <c r="Y443" s="35"/>
      <c r="Z443" s="35"/>
      <c r="AA443" s="35"/>
      <c r="AB443" s="35"/>
      <c r="AC443" s="35"/>
      <c r="AD443" s="35"/>
      <c r="AE443" s="35"/>
      <c r="AR443" s="221" t="s">
        <v>195</v>
      </c>
      <c r="AT443" s="221" t="s">
        <v>190</v>
      </c>
      <c r="AU443" s="221" t="s">
        <v>88</v>
      </c>
      <c r="AY443" s="18" t="s">
        <v>188</v>
      </c>
      <c r="BE443" s="222">
        <f>IF(N443="základní",J443,0)</f>
        <v>0</v>
      </c>
      <c r="BF443" s="222">
        <f>IF(N443="snížená",J443,0)</f>
        <v>0</v>
      </c>
      <c r="BG443" s="222">
        <f>IF(N443="zákl. přenesená",J443,0)</f>
        <v>0</v>
      </c>
      <c r="BH443" s="222">
        <f>IF(N443="sníž. přenesená",J443,0)</f>
        <v>0</v>
      </c>
      <c r="BI443" s="222">
        <f>IF(N443="nulová",J443,0)</f>
        <v>0</v>
      </c>
      <c r="BJ443" s="18" t="s">
        <v>85</v>
      </c>
      <c r="BK443" s="222">
        <f>ROUND(I443*H443,2)</f>
        <v>0</v>
      </c>
      <c r="BL443" s="18" t="s">
        <v>195</v>
      </c>
      <c r="BM443" s="221" t="s">
        <v>2983</v>
      </c>
    </row>
    <row r="444" spans="1:65" s="15" customFormat="1" ht="11.25">
      <c r="B444" s="246"/>
      <c r="C444" s="247"/>
      <c r="D444" s="225" t="s">
        <v>197</v>
      </c>
      <c r="E444" s="248" t="s">
        <v>1</v>
      </c>
      <c r="F444" s="249" t="s">
        <v>2791</v>
      </c>
      <c r="G444" s="247"/>
      <c r="H444" s="248" t="s">
        <v>1</v>
      </c>
      <c r="I444" s="250"/>
      <c r="J444" s="247"/>
      <c r="K444" s="247"/>
      <c r="L444" s="251"/>
      <c r="M444" s="252"/>
      <c r="N444" s="253"/>
      <c r="O444" s="253"/>
      <c r="P444" s="253"/>
      <c r="Q444" s="253"/>
      <c r="R444" s="253"/>
      <c r="S444" s="253"/>
      <c r="T444" s="254"/>
      <c r="AT444" s="255" t="s">
        <v>197</v>
      </c>
      <c r="AU444" s="255" t="s">
        <v>88</v>
      </c>
      <c r="AV444" s="15" t="s">
        <v>85</v>
      </c>
      <c r="AW444" s="15" t="s">
        <v>32</v>
      </c>
      <c r="AX444" s="15" t="s">
        <v>77</v>
      </c>
      <c r="AY444" s="255" t="s">
        <v>188</v>
      </c>
    </row>
    <row r="445" spans="1:65" s="13" customFormat="1" ht="11.25">
      <c r="B445" s="223"/>
      <c r="C445" s="224"/>
      <c r="D445" s="225" t="s">
        <v>197</v>
      </c>
      <c r="E445" s="226" t="s">
        <v>1</v>
      </c>
      <c r="F445" s="227" t="s">
        <v>2984</v>
      </c>
      <c r="G445" s="224"/>
      <c r="H445" s="228">
        <v>9.0020000000000007</v>
      </c>
      <c r="I445" s="229"/>
      <c r="J445" s="224"/>
      <c r="K445" s="224"/>
      <c r="L445" s="230"/>
      <c r="M445" s="231"/>
      <c r="N445" s="232"/>
      <c r="O445" s="232"/>
      <c r="P445" s="232"/>
      <c r="Q445" s="232"/>
      <c r="R445" s="232"/>
      <c r="S445" s="232"/>
      <c r="T445" s="233"/>
      <c r="AT445" s="234" t="s">
        <v>197</v>
      </c>
      <c r="AU445" s="234" t="s">
        <v>88</v>
      </c>
      <c r="AV445" s="13" t="s">
        <v>88</v>
      </c>
      <c r="AW445" s="13" t="s">
        <v>32</v>
      </c>
      <c r="AX445" s="13" t="s">
        <v>85</v>
      </c>
      <c r="AY445" s="234" t="s">
        <v>188</v>
      </c>
    </row>
    <row r="446" spans="1:65" s="2" customFormat="1" ht="36" customHeight="1">
      <c r="A446" s="35"/>
      <c r="B446" s="36"/>
      <c r="C446" s="210" t="s">
        <v>2259</v>
      </c>
      <c r="D446" s="210" t="s">
        <v>190</v>
      </c>
      <c r="E446" s="211" t="s">
        <v>2922</v>
      </c>
      <c r="F446" s="212" t="s">
        <v>2923</v>
      </c>
      <c r="G446" s="213" t="s">
        <v>193</v>
      </c>
      <c r="H446" s="214">
        <v>10.52</v>
      </c>
      <c r="I446" s="215"/>
      <c r="J446" s="216">
        <f>ROUND(I446*H446,2)</f>
        <v>0</v>
      </c>
      <c r="K446" s="212" t="s">
        <v>194</v>
      </c>
      <c r="L446" s="40"/>
      <c r="M446" s="217" t="s">
        <v>1</v>
      </c>
      <c r="N446" s="218" t="s">
        <v>42</v>
      </c>
      <c r="O446" s="72"/>
      <c r="P446" s="219">
        <f>O446*H446</f>
        <v>0</v>
      </c>
      <c r="Q446" s="219">
        <v>3.3700000000000001E-2</v>
      </c>
      <c r="R446" s="219">
        <f>Q446*H446</f>
        <v>0.35452400000000001</v>
      </c>
      <c r="S446" s="219">
        <v>0</v>
      </c>
      <c r="T446" s="220">
        <f>S446*H446</f>
        <v>0</v>
      </c>
      <c r="U446" s="35"/>
      <c r="V446" s="35"/>
      <c r="W446" s="35"/>
      <c r="X446" s="35"/>
      <c r="Y446" s="35"/>
      <c r="Z446" s="35"/>
      <c r="AA446" s="35"/>
      <c r="AB446" s="35"/>
      <c r="AC446" s="35"/>
      <c r="AD446" s="35"/>
      <c r="AE446" s="35"/>
      <c r="AR446" s="221" t="s">
        <v>195</v>
      </c>
      <c r="AT446" s="221" t="s">
        <v>190</v>
      </c>
      <c r="AU446" s="221" t="s">
        <v>88</v>
      </c>
      <c r="AY446" s="18" t="s">
        <v>188</v>
      </c>
      <c r="BE446" s="222">
        <f>IF(N446="základní",J446,0)</f>
        <v>0</v>
      </c>
      <c r="BF446" s="222">
        <f>IF(N446="snížená",J446,0)</f>
        <v>0</v>
      </c>
      <c r="BG446" s="222">
        <f>IF(N446="zákl. přenesená",J446,0)</f>
        <v>0</v>
      </c>
      <c r="BH446" s="222">
        <f>IF(N446="sníž. přenesená",J446,0)</f>
        <v>0</v>
      </c>
      <c r="BI446" s="222">
        <f>IF(N446="nulová",J446,0)</f>
        <v>0</v>
      </c>
      <c r="BJ446" s="18" t="s">
        <v>85</v>
      </c>
      <c r="BK446" s="222">
        <f>ROUND(I446*H446,2)</f>
        <v>0</v>
      </c>
      <c r="BL446" s="18" t="s">
        <v>195</v>
      </c>
      <c r="BM446" s="221" t="s">
        <v>2985</v>
      </c>
    </row>
    <row r="447" spans="1:65" s="13" customFormat="1" ht="11.25">
      <c r="B447" s="223"/>
      <c r="C447" s="224"/>
      <c r="D447" s="225" t="s">
        <v>197</v>
      </c>
      <c r="E447" s="226" t="s">
        <v>1</v>
      </c>
      <c r="F447" s="227" t="s">
        <v>2986</v>
      </c>
      <c r="G447" s="224"/>
      <c r="H447" s="228">
        <v>10.52</v>
      </c>
      <c r="I447" s="229"/>
      <c r="J447" s="224"/>
      <c r="K447" s="224"/>
      <c r="L447" s="230"/>
      <c r="M447" s="231"/>
      <c r="N447" s="232"/>
      <c r="O447" s="232"/>
      <c r="P447" s="232"/>
      <c r="Q447" s="232"/>
      <c r="R447" s="232"/>
      <c r="S447" s="232"/>
      <c r="T447" s="233"/>
      <c r="AT447" s="234" t="s">
        <v>197</v>
      </c>
      <c r="AU447" s="234" t="s">
        <v>88</v>
      </c>
      <c r="AV447" s="13" t="s">
        <v>88</v>
      </c>
      <c r="AW447" s="13" t="s">
        <v>32</v>
      </c>
      <c r="AX447" s="13" t="s">
        <v>85</v>
      </c>
      <c r="AY447" s="234" t="s">
        <v>188</v>
      </c>
    </row>
    <row r="448" spans="1:65" s="2" customFormat="1" ht="36" customHeight="1">
      <c r="A448" s="35"/>
      <c r="B448" s="36"/>
      <c r="C448" s="210" t="s">
        <v>2264</v>
      </c>
      <c r="D448" s="210" t="s">
        <v>190</v>
      </c>
      <c r="E448" s="211" t="s">
        <v>2926</v>
      </c>
      <c r="F448" s="212" t="s">
        <v>2927</v>
      </c>
      <c r="G448" s="213" t="s">
        <v>193</v>
      </c>
      <c r="H448" s="214">
        <v>5</v>
      </c>
      <c r="I448" s="215"/>
      <c r="J448" s="216">
        <f>ROUND(I448*H448,2)</f>
        <v>0</v>
      </c>
      <c r="K448" s="212" t="s">
        <v>194</v>
      </c>
      <c r="L448" s="40"/>
      <c r="M448" s="217" t="s">
        <v>1</v>
      </c>
      <c r="N448" s="218" t="s">
        <v>42</v>
      </c>
      <c r="O448" s="72"/>
      <c r="P448" s="219">
        <f>O448*H448</f>
        <v>0</v>
      </c>
      <c r="Q448" s="219">
        <v>3.4799999999999998E-2</v>
      </c>
      <c r="R448" s="219">
        <f>Q448*H448</f>
        <v>0.17399999999999999</v>
      </c>
      <c r="S448" s="219">
        <v>0</v>
      </c>
      <c r="T448" s="220">
        <f>S448*H448</f>
        <v>0</v>
      </c>
      <c r="U448" s="35"/>
      <c r="V448" s="35"/>
      <c r="W448" s="35"/>
      <c r="X448" s="35"/>
      <c r="Y448" s="35"/>
      <c r="Z448" s="35"/>
      <c r="AA448" s="35"/>
      <c r="AB448" s="35"/>
      <c r="AC448" s="35"/>
      <c r="AD448" s="35"/>
      <c r="AE448" s="35"/>
      <c r="AR448" s="221" t="s">
        <v>195</v>
      </c>
      <c r="AT448" s="221" t="s">
        <v>190</v>
      </c>
      <c r="AU448" s="221" t="s">
        <v>88</v>
      </c>
      <c r="AY448" s="18" t="s">
        <v>188</v>
      </c>
      <c r="BE448" s="222">
        <f>IF(N448="základní",J448,0)</f>
        <v>0</v>
      </c>
      <c r="BF448" s="222">
        <f>IF(N448="snížená",J448,0)</f>
        <v>0</v>
      </c>
      <c r="BG448" s="222">
        <f>IF(N448="zákl. přenesená",J448,0)</f>
        <v>0</v>
      </c>
      <c r="BH448" s="222">
        <f>IF(N448="sníž. přenesená",J448,0)</f>
        <v>0</v>
      </c>
      <c r="BI448" s="222">
        <f>IF(N448="nulová",J448,0)</f>
        <v>0</v>
      </c>
      <c r="BJ448" s="18" t="s">
        <v>85</v>
      </c>
      <c r="BK448" s="222">
        <f>ROUND(I448*H448,2)</f>
        <v>0</v>
      </c>
      <c r="BL448" s="18" t="s">
        <v>195</v>
      </c>
      <c r="BM448" s="221" t="s">
        <v>2987</v>
      </c>
    </row>
    <row r="449" spans="1:65" s="13" customFormat="1" ht="11.25">
      <c r="B449" s="223"/>
      <c r="C449" s="224"/>
      <c r="D449" s="225" t="s">
        <v>197</v>
      </c>
      <c r="E449" s="226" t="s">
        <v>1</v>
      </c>
      <c r="F449" s="227" t="s">
        <v>2818</v>
      </c>
      <c r="G449" s="224"/>
      <c r="H449" s="228">
        <v>5</v>
      </c>
      <c r="I449" s="229"/>
      <c r="J449" s="224"/>
      <c r="K449" s="224"/>
      <c r="L449" s="230"/>
      <c r="M449" s="231"/>
      <c r="N449" s="232"/>
      <c r="O449" s="232"/>
      <c r="P449" s="232"/>
      <c r="Q449" s="232"/>
      <c r="R449" s="232"/>
      <c r="S449" s="232"/>
      <c r="T449" s="233"/>
      <c r="AT449" s="234" t="s">
        <v>197</v>
      </c>
      <c r="AU449" s="234" t="s">
        <v>88</v>
      </c>
      <c r="AV449" s="13" t="s">
        <v>88</v>
      </c>
      <c r="AW449" s="13" t="s">
        <v>32</v>
      </c>
      <c r="AX449" s="13" t="s">
        <v>85</v>
      </c>
      <c r="AY449" s="234" t="s">
        <v>188</v>
      </c>
    </row>
    <row r="450" spans="1:65" s="2" customFormat="1" ht="16.5" customHeight="1">
      <c r="A450" s="35"/>
      <c r="B450" s="36"/>
      <c r="C450" s="210" t="s">
        <v>2268</v>
      </c>
      <c r="D450" s="210" t="s">
        <v>190</v>
      </c>
      <c r="E450" s="211" t="s">
        <v>2819</v>
      </c>
      <c r="F450" s="212" t="s">
        <v>2820</v>
      </c>
      <c r="G450" s="213" t="s">
        <v>246</v>
      </c>
      <c r="H450" s="214">
        <v>0.52900000000000003</v>
      </c>
      <c r="I450" s="215"/>
      <c r="J450" s="216">
        <f>ROUND(I450*H450,2)</f>
        <v>0</v>
      </c>
      <c r="K450" s="212" t="s">
        <v>202</v>
      </c>
      <c r="L450" s="40"/>
      <c r="M450" s="217" t="s">
        <v>1</v>
      </c>
      <c r="N450" s="218" t="s">
        <v>42</v>
      </c>
      <c r="O450" s="72"/>
      <c r="P450" s="219">
        <f>O450*H450</f>
        <v>0</v>
      </c>
      <c r="Q450" s="219">
        <v>0</v>
      </c>
      <c r="R450" s="219">
        <f>Q450*H450</f>
        <v>0</v>
      </c>
      <c r="S450" s="219">
        <v>0</v>
      </c>
      <c r="T450" s="220">
        <f>S450*H450</f>
        <v>0</v>
      </c>
      <c r="U450" s="35"/>
      <c r="V450" s="35"/>
      <c r="W450" s="35"/>
      <c r="X450" s="35"/>
      <c r="Y450" s="35"/>
      <c r="Z450" s="35"/>
      <c r="AA450" s="35"/>
      <c r="AB450" s="35"/>
      <c r="AC450" s="35"/>
      <c r="AD450" s="35"/>
      <c r="AE450" s="35"/>
      <c r="AR450" s="221" t="s">
        <v>195</v>
      </c>
      <c r="AT450" s="221" t="s">
        <v>190</v>
      </c>
      <c r="AU450" s="221" t="s">
        <v>88</v>
      </c>
      <c r="AY450" s="18" t="s">
        <v>188</v>
      </c>
      <c r="BE450" s="222">
        <f>IF(N450="základní",J450,0)</f>
        <v>0</v>
      </c>
      <c r="BF450" s="222">
        <f>IF(N450="snížená",J450,0)</f>
        <v>0</v>
      </c>
      <c r="BG450" s="222">
        <f>IF(N450="zákl. přenesená",J450,0)</f>
        <v>0</v>
      </c>
      <c r="BH450" s="222">
        <f>IF(N450="sníž. přenesená",J450,0)</f>
        <v>0</v>
      </c>
      <c r="BI450" s="222">
        <f>IF(N450="nulová",J450,0)</f>
        <v>0</v>
      </c>
      <c r="BJ450" s="18" t="s">
        <v>85</v>
      </c>
      <c r="BK450" s="222">
        <f>ROUND(I450*H450,2)</f>
        <v>0</v>
      </c>
      <c r="BL450" s="18" t="s">
        <v>195</v>
      </c>
      <c r="BM450" s="221" t="s">
        <v>2988</v>
      </c>
    </row>
    <row r="451" spans="1:65" s="12" customFormat="1" ht="22.9" customHeight="1">
      <c r="B451" s="194"/>
      <c r="C451" s="195"/>
      <c r="D451" s="196" t="s">
        <v>76</v>
      </c>
      <c r="E451" s="208" t="s">
        <v>2367</v>
      </c>
      <c r="F451" s="208" t="s">
        <v>2368</v>
      </c>
      <c r="G451" s="195"/>
      <c r="H451" s="195"/>
      <c r="I451" s="198"/>
      <c r="J451" s="209">
        <f>BK451</f>
        <v>0</v>
      </c>
      <c r="K451" s="195"/>
      <c r="L451" s="200"/>
      <c r="M451" s="201"/>
      <c r="N451" s="202"/>
      <c r="O451" s="202"/>
      <c r="P451" s="203">
        <f>SUM(P452:P455)</f>
        <v>0</v>
      </c>
      <c r="Q451" s="202"/>
      <c r="R451" s="203">
        <f>SUM(R452:R455)</f>
        <v>6.9140000000000007E-2</v>
      </c>
      <c r="S451" s="202"/>
      <c r="T451" s="204">
        <f>SUM(T452:T455)</f>
        <v>0</v>
      </c>
      <c r="AR451" s="205" t="s">
        <v>88</v>
      </c>
      <c r="AT451" s="206" t="s">
        <v>76</v>
      </c>
      <c r="AU451" s="206" t="s">
        <v>85</v>
      </c>
      <c r="AY451" s="205" t="s">
        <v>188</v>
      </c>
      <c r="BK451" s="207">
        <f>SUM(BK452:BK455)</f>
        <v>0</v>
      </c>
    </row>
    <row r="452" spans="1:65" s="2" customFormat="1" ht="16.5" customHeight="1">
      <c r="A452" s="35"/>
      <c r="B452" s="36"/>
      <c r="C452" s="210" t="s">
        <v>2272</v>
      </c>
      <c r="D452" s="210" t="s">
        <v>190</v>
      </c>
      <c r="E452" s="211" t="s">
        <v>2839</v>
      </c>
      <c r="F452" s="212" t="s">
        <v>2840</v>
      </c>
      <c r="G452" s="213" t="s">
        <v>454</v>
      </c>
      <c r="H452" s="214">
        <v>2</v>
      </c>
      <c r="I452" s="215"/>
      <c r="J452" s="216">
        <f>ROUND(I452*H452,2)</f>
        <v>0</v>
      </c>
      <c r="K452" s="212" t="s">
        <v>194</v>
      </c>
      <c r="L452" s="40"/>
      <c r="M452" s="217" t="s">
        <v>1</v>
      </c>
      <c r="N452" s="218" t="s">
        <v>42</v>
      </c>
      <c r="O452" s="72"/>
      <c r="P452" s="219">
        <f>O452*H452</f>
        <v>0</v>
      </c>
      <c r="Q452" s="219">
        <v>2.5000000000000001E-4</v>
      </c>
      <c r="R452" s="219">
        <f>Q452*H452</f>
        <v>5.0000000000000001E-4</v>
      </c>
      <c r="S452" s="219">
        <v>0</v>
      </c>
      <c r="T452" s="220">
        <f>S452*H452</f>
        <v>0</v>
      </c>
      <c r="U452" s="35"/>
      <c r="V452" s="35"/>
      <c r="W452" s="35"/>
      <c r="X452" s="35"/>
      <c r="Y452" s="35"/>
      <c r="Z452" s="35"/>
      <c r="AA452" s="35"/>
      <c r="AB452" s="35"/>
      <c r="AC452" s="35"/>
      <c r="AD452" s="35"/>
      <c r="AE452" s="35"/>
      <c r="AR452" s="221" t="s">
        <v>195</v>
      </c>
      <c r="AT452" s="221" t="s">
        <v>190</v>
      </c>
      <c r="AU452" s="221" t="s">
        <v>88</v>
      </c>
      <c r="AY452" s="18" t="s">
        <v>188</v>
      </c>
      <c r="BE452" s="222">
        <f>IF(N452="základní",J452,0)</f>
        <v>0</v>
      </c>
      <c r="BF452" s="222">
        <f>IF(N452="snížená",J452,0)</f>
        <v>0</v>
      </c>
      <c r="BG452" s="222">
        <f>IF(N452="zákl. přenesená",J452,0)</f>
        <v>0</v>
      </c>
      <c r="BH452" s="222">
        <f>IF(N452="sníž. přenesená",J452,0)</f>
        <v>0</v>
      </c>
      <c r="BI452" s="222">
        <f>IF(N452="nulová",J452,0)</f>
        <v>0</v>
      </c>
      <c r="BJ452" s="18" t="s">
        <v>85</v>
      </c>
      <c r="BK452" s="222">
        <f>ROUND(I452*H452,2)</f>
        <v>0</v>
      </c>
      <c r="BL452" s="18" t="s">
        <v>195</v>
      </c>
      <c r="BM452" s="221" t="s">
        <v>2989</v>
      </c>
    </row>
    <row r="453" spans="1:65" s="2" customFormat="1" ht="16.5" customHeight="1">
      <c r="A453" s="35"/>
      <c r="B453" s="36"/>
      <c r="C453" s="210" t="s">
        <v>2277</v>
      </c>
      <c r="D453" s="210" t="s">
        <v>190</v>
      </c>
      <c r="E453" s="211" t="s">
        <v>2369</v>
      </c>
      <c r="F453" s="212" t="s">
        <v>2370</v>
      </c>
      <c r="G453" s="213" t="s">
        <v>193</v>
      </c>
      <c r="H453" s="214">
        <v>24</v>
      </c>
      <c r="I453" s="215"/>
      <c r="J453" s="216">
        <f>ROUND(I453*H453,2)</f>
        <v>0</v>
      </c>
      <c r="K453" s="212" t="s">
        <v>202</v>
      </c>
      <c r="L453" s="40"/>
      <c r="M453" s="217" t="s">
        <v>1</v>
      </c>
      <c r="N453" s="218" t="s">
        <v>42</v>
      </c>
      <c r="O453" s="72"/>
      <c r="P453" s="219">
        <f>O453*H453</f>
        <v>0</v>
      </c>
      <c r="Q453" s="219">
        <v>2.8600000000000001E-3</v>
      </c>
      <c r="R453" s="219">
        <f>Q453*H453</f>
        <v>6.8640000000000007E-2</v>
      </c>
      <c r="S453" s="219">
        <v>0</v>
      </c>
      <c r="T453" s="220">
        <f>S453*H453</f>
        <v>0</v>
      </c>
      <c r="U453" s="35"/>
      <c r="V453" s="35"/>
      <c r="W453" s="35"/>
      <c r="X453" s="35"/>
      <c r="Y453" s="35"/>
      <c r="Z453" s="35"/>
      <c r="AA453" s="35"/>
      <c r="AB453" s="35"/>
      <c r="AC453" s="35"/>
      <c r="AD453" s="35"/>
      <c r="AE453" s="35"/>
      <c r="AR453" s="221" t="s">
        <v>195</v>
      </c>
      <c r="AT453" s="221" t="s">
        <v>190</v>
      </c>
      <c r="AU453" s="221" t="s">
        <v>88</v>
      </c>
      <c r="AY453" s="18" t="s">
        <v>188</v>
      </c>
      <c r="BE453" s="222">
        <f>IF(N453="základní",J453,0)</f>
        <v>0</v>
      </c>
      <c r="BF453" s="222">
        <f>IF(N453="snížená",J453,0)</f>
        <v>0</v>
      </c>
      <c r="BG453" s="222">
        <f>IF(N453="zákl. přenesená",J453,0)</f>
        <v>0</v>
      </c>
      <c r="BH453" s="222">
        <f>IF(N453="sníž. přenesená",J453,0)</f>
        <v>0</v>
      </c>
      <c r="BI453" s="222">
        <f>IF(N453="nulová",J453,0)</f>
        <v>0</v>
      </c>
      <c r="BJ453" s="18" t="s">
        <v>85</v>
      </c>
      <c r="BK453" s="222">
        <f>ROUND(I453*H453,2)</f>
        <v>0</v>
      </c>
      <c r="BL453" s="18" t="s">
        <v>195</v>
      </c>
      <c r="BM453" s="221" t="s">
        <v>2990</v>
      </c>
    </row>
    <row r="454" spans="1:65" s="13" customFormat="1" ht="11.25">
      <c r="B454" s="223"/>
      <c r="C454" s="224"/>
      <c r="D454" s="225" t="s">
        <v>197</v>
      </c>
      <c r="E454" s="226" t="s">
        <v>1</v>
      </c>
      <c r="F454" s="227" t="s">
        <v>2991</v>
      </c>
      <c r="G454" s="224"/>
      <c r="H454" s="228">
        <v>24</v>
      </c>
      <c r="I454" s="229"/>
      <c r="J454" s="224"/>
      <c r="K454" s="224"/>
      <c r="L454" s="230"/>
      <c r="M454" s="231"/>
      <c r="N454" s="232"/>
      <c r="O454" s="232"/>
      <c r="P454" s="232"/>
      <c r="Q454" s="232"/>
      <c r="R454" s="232"/>
      <c r="S454" s="232"/>
      <c r="T454" s="233"/>
      <c r="AT454" s="234" t="s">
        <v>197</v>
      </c>
      <c r="AU454" s="234" t="s">
        <v>88</v>
      </c>
      <c r="AV454" s="13" t="s">
        <v>88</v>
      </c>
      <c r="AW454" s="13" t="s">
        <v>32</v>
      </c>
      <c r="AX454" s="13" t="s">
        <v>85</v>
      </c>
      <c r="AY454" s="234" t="s">
        <v>188</v>
      </c>
    </row>
    <row r="455" spans="1:65" s="2" customFormat="1" ht="16.5" customHeight="1">
      <c r="A455" s="35"/>
      <c r="B455" s="36"/>
      <c r="C455" s="210" t="s">
        <v>2279</v>
      </c>
      <c r="D455" s="210" t="s">
        <v>190</v>
      </c>
      <c r="E455" s="211" t="s">
        <v>2844</v>
      </c>
      <c r="F455" s="212" t="s">
        <v>2845</v>
      </c>
      <c r="G455" s="213" t="s">
        <v>246</v>
      </c>
      <c r="H455" s="214">
        <v>6.9000000000000006E-2</v>
      </c>
      <c r="I455" s="215"/>
      <c r="J455" s="216">
        <f>ROUND(I455*H455,2)</f>
        <v>0</v>
      </c>
      <c r="K455" s="212" t="s">
        <v>202</v>
      </c>
      <c r="L455" s="40"/>
      <c r="M455" s="217" t="s">
        <v>1</v>
      </c>
      <c r="N455" s="218" t="s">
        <v>42</v>
      </c>
      <c r="O455" s="72"/>
      <c r="P455" s="219">
        <f>O455*H455</f>
        <v>0</v>
      </c>
      <c r="Q455" s="219">
        <v>0</v>
      </c>
      <c r="R455" s="219">
        <f>Q455*H455</f>
        <v>0</v>
      </c>
      <c r="S455" s="219">
        <v>0</v>
      </c>
      <c r="T455" s="220">
        <f>S455*H455</f>
        <v>0</v>
      </c>
      <c r="U455" s="35"/>
      <c r="V455" s="35"/>
      <c r="W455" s="35"/>
      <c r="X455" s="35"/>
      <c r="Y455" s="35"/>
      <c r="Z455" s="35"/>
      <c r="AA455" s="35"/>
      <c r="AB455" s="35"/>
      <c r="AC455" s="35"/>
      <c r="AD455" s="35"/>
      <c r="AE455" s="35"/>
      <c r="AR455" s="221" t="s">
        <v>195</v>
      </c>
      <c r="AT455" s="221" t="s">
        <v>190</v>
      </c>
      <c r="AU455" s="221" t="s">
        <v>88</v>
      </c>
      <c r="AY455" s="18" t="s">
        <v>188</v>
      </c>
      <c r="BE455" s="222">
        <f>IF(N455="základní",J455,0)</f>
        <v>0</v>
      </c>
      <c r="BF455" s="222">
        <f>IF(N455="snížená",J455,0)</f>
        <v>0</v>
      </c>
      <c r="BG455" s="222">
        <f>IF(N455="zákl. přenesená",J455,0)</f>
        <v>0</v>
      </c>
      <c r="BH455" s="222">
        <f>IF(N455="sníž. přenesená",J455,0)</f>
        <v>0</v>
      </c>
      <c r="BI455" s="222">
        <f>IF(N455="nulová",J455,0)</f>
        <v>0</v>
      </c>
      <c r="BJ455" s="18" t="s">
        <v>85</v>
      </c>
      <c r="BK455" s="222">
        <f>ROUND(I455*H455,2)</f>
        <v>0</v>
      </c>
      <c r="BL455" s="18" t="s">
        <v>195</v>
      </c>
      <c r="BM455" s="221" t="s">
        <v>2992</v>
      </c>
    </row>
    <row r="456" spans="1:65" s="12" customFormat="1" ht="25.9" customHeight="1">
      <c r="B456" s="194"/>
      <c r="C456" s="195"/>
      <c r="D456" s="196" t="s">
        <v>76</v>
      </c>
      <c r="E456" s="197" t="s">
        <v>2993</v>
      </c>
      <c r="F456" s="197" t="s">
        <v>2994</v>
      </c>
      <c r="G456" s="195"/>
      <c r="H456" s="195"/>
      <c r="I456" s="198"/>
      <c r="J456" s="199">
        <f>BK456</f>
        <v>0</v>
      </c>
      <c r="K456" s="195"/>
      <c r="L456" s="200"/>
      <c r="M456" s="201"/>
      <c r="N456" s="202"/>
      <c r="O456" s="202"/>
      <c r="P456" s="203">
        <f>P457+P461+P477+P483+P485+P508+P517+P526</f>
        <v>0</v>
      </c>
      <c r="Q456" s="202"/>
      <c r="R456" s="203">
        <f>R457+R461+R477+R483+R485+R508+R517+R526</f>
        <v>1.22041088</v>
      </c>
      <c r="S456" s="202"/>
      <c r="T456" s="204">
        <f>T457+T461+T477+T483+T485+T508+T517+T526</f>
        <v>0.89857359999999997</v>
      </c>
      <c r="AR456" s="205" t="s">
        <v>85</v>
      </c>
      <c r="AT456" s="206" t="s">
        <v>76</v>
      </c>
      <c r="AU456" s="206" t="s">
        <v>77</v>
      </c>
      <c r="AY456" s="205" t="s">
        <v>188</v>
      </c>
      <c r="BK456" s="207">
        <f>BK457+BK461+BK477+BK483+BK485+BK508+BK517+BK526</f>
        <v>0</v>
      </c>
    </row>
    <row r="457" spans="1:65" s="12" customFormat="1" ht="22.9" customHeight="1">
      <c r="B457" s="194"/>
      <c r="C457" s="195"/>
      <c r="D457" s="196" t="s">
        <v>76</v>
      </c>
      <c r="E457" s="208" t="s">
        <v>221</v>
      </c>
      <c r="F457" s="208" t="s">
        <v>1413</v>
      </c>
      <c r="G457" s="195"/>
      <c r="H457" s="195"/>
      <c r="I457" s="198"/>
      <c r="J457" s="209">
        <f>BK457</f>
        <v>0</v>
      </c>
      <c r="K457" s="195"/>
      <c r="L457" s="200"/>
      <c r="M457" s="201"/>
      <c r="N457" s="202"/>
      <c r="O457" s="202"/>
      <c r="P457" s="203">
        <f>SUM(P458:P460)</f>
        <v>0</v>
      </c>
      <c r="Q457" s="202"/>
      <c r="R457" s="203">
        <f>SUM(R458:R460)</f>
        <v>7.1039999999999992E-2</v>
      </c>
      <c r="S457" s="202"/>
      <c r="T457" s="204">
        <f>SUM(T458:T460)</f>
        <v>0</v>
      </c>
      <c r="AR457" s="205" t="s">
        <v>85</v>
      </c>
      <c r="AT457" s="206" t="s">
        <v>76</v>
      </c>
      <c r="AU457" s="206" t="s">
        <v>85</v>
      </c>
      <c r="AY457" s="205" t="s">
        <v>188</v>
      </c>
      <c r="BK457" s="207">
        <f>SUM(BK458:BK460)</f>
        <v>0</v>
      </c>
    </row>
    <row r="458" spans="1:65" s="2" customFormat="1" ht="16.5" customHeight="1">
      <c r="A458" s="35"/>
      <c r="B458" s="36"/>
      <c r="C458" s="210" t="s">
        <v>2283</v>
      </c>
      <c r="D458" s="210" t="s">
        <v>190</v>
      </c>
      <c r="E458" s="211" t="s">
        <v>2645</v>
      </c>
      <c r="F458" s="212" t="s">
        <v>2646</v>
      </c>
      <c r="G458" s="213" t="s">
        <v>207</v>
      </c>
      <c r="H458" s="214">
        <v>2.4</v>
      </c>
      <c r="I458" s="215"/>
      <c r="J458" s="216">
        <f>ROUND(I458*H458,2)</f>
        <v>0</v>
      </c>
      <c r="K458" s="212" t="s">
        <v>202</v>
      </c>
      <c r="L458" s="40"/>
      <c r="M458" s="217" t="s">
        <v>1</v>
      </c>
      <c r="N458" s="218" t="s">
        <v>42</v>
      </c>
      <c r="O458" s="72"/>
      <c r="P458" s="219">
        <f>O458*H458</f>
        <v>0</v>
      </c>
      <c r="Q458" s="219">
        <v>6.4999999999999997E-3</v>
      </c>
      <c r="R458" s="219">
        <f>Q458*H458</f>
        <v>1.5599999999999999E-2</v>
      </c>
      <c r="S458" s="219">
        <v>0</v>
      </c>
      <c r="T458" s="220">
        <f>S458*H458</f>
        <v>0</v>
      </c>
      <c r="U458" s="35"/>
      <c r="V458" s="35"/>
      <c r="W458" s="35"/>
      <c r="X458" s="35"/>
      <c r="Y458" s="35"/>
      <c r="Z458" s="35"/>
      <c r="AA458" s="35"/>
      <c r="AB458" s="35"/>
      <c r="AC458" s="35"/>
      <c r="AD458" s="35"/>
      <c r="AE458" s="35"/>
      <c r="AR458" s="221" t="s">
        <v>195</v>
      </c>
      <c r="AT458" s="221" t="s">
        <v>190</v>
      </c>
      <c r="AU458" s="221" t="s">
        <v>88</v>
      </c>
      <c r="AY458" s="18" t="s">
        <v>188</v>
      </c>
      <c r="BE458" s="222">
        <f>IF(N458="základní",J458,0)</f>
        <v>0</v>
      </c>
      <c r="BF458" s="222">
        <f>IF(N458="snížená",J458,0)</f>
        <v>0</v>
      </c>
      <c r="BG458" s="222">
        <f>IF(N458="zákl. přenesená",J458,0)</f>
        <v>0</v>
      </c>
      <c r="BH458" s="222">
        <f>IF(N458="sníž. přenesená",J458,0)</f>
        <v>0</v>
      </c>
      <c r="BI458" s="222">
        <f>IF(N458="nulová",J458,0)</f>
        <v>0</v>
      </c>
      <c r="BJ458" s="18" t="s">
        <v>85</v>
      </c>
      <c r="BK458" s="222">
        <f>ROUND(I458*H458,2)</f>
        <v>0</v>
      </c>
      <c r="BL458" s="18" t="s">
        <v>195</v>
      </c>
      <c r="BM458" s="221" t="s">
        <v>2995</v>
      </c>
    </row>
    <row r="459" spans="1:65" s="13" customFormat="1" ht="11.25">
      <c r="B459" s="223"/>
      <c r="C459" s="224"/>
      <c r="D459" s="225" t="s">
        <v>197</v>
      </c>
      <c r="E459" s="226" t="s">
        <v>1</v>
      </c>
      <c r="F459" s="227" t="s">
        <v>2936</v>
      </c>
      <c r="G459" s="224"/>
      <c r="H459" s="228">
        <v>2.4</v>
      </c>
      <c r="I459" s="229"/>
      <c r="J459" s="224"/>
      <c r="K459" s="224"/>
      <c r="L459" s="230"/>
      <c r="M459" s="231"/>
      <c r="N459" s="232"/>
      <c r="O459" s="232"/>
      <c r="P459" s="232"/>
      <c r="Q459" s="232"/>
      <c r="R459" s="232"/>
      <c r="S459" s="232"/>
      <c r="T459" s="233"/>
      <c r="AT459" s="234" t="s">
        <v>197</v>
      </c>
      <c r="AU459" s="234" t="s">
        <v>88</v>
      </c>
      <c r="AV459" s="13" t="s">
        <v>88</v>
      </c>
      <c r="AW459" s="13" t="s">
        <v>32</v>
      </c>
      <c r="AX459" s="13" t="s">
        <v>85</v>
      </c>
      <c r="AY459" s="234" t="s">
        <v>188</v>
      </c>
    </row>
    <row r="460" spans="1:65" s="2" customFormat="1" ht="16.5" customHeight="1">
      <c r="A460" s="35"/>
      <c r="B460" s="36"/>
      <c r="C460" s="210" t="s">
        <v>2288</v>
      </c>
      <c r="D460" s="210" t="s">
        <v>190</v>
      </c>
      <c r="E460" s="211" t="s">
        <v>1414</v>
      </c>
      <c r="F460" s="212" t="s">
        <v>1415</v>
      </c>
      <c r="G460" s="213" t="s">
        <v>207</v>
      </c>
      <c r="H460" s="214">
        <v>2.4</v>
      </c>
      <c r="I460" s="215"/>
      <c r="J460" s="216">
        <f>ROUND(I460*H460,2)</f>
        <v>0</v>
      </c>
      <c r="K460" s="212" t="s">
        <v>202</v>
      </c>
      <c r="L460" s="40"/>
      <c r="M460" s="217" t="s">
        <v>1</v>
      </c>
      <c r="N460" s="218" t="s">
        <v>42</v>
      </c>
      <c r="O460" s="72"/>
      <c r="P460" s="219">
        <f>O460*H460</f>
        <v>0</v>
      </c>
      <c r="Q460" s="219">
        <v>2.3099999999999999E-2</v>
      </c>
      <c r="R460" s="219">
        <f>Q460*H460</f>
        <v>5.5439999999999996E-2</v>
      </c>
      <c r="S460" s="219">
        <v>0</v>
      </c>
      <c r="T460" s="220">
        <f>S460*H460</f>
        <v>0</v>
      </c>
      <c r="U460" s="35"/>
      <c r="V460" s="35"/>
      <c r="W460" s="35"/>
      <c r="X460" s="35"/>
      <c r="Y460" s="35"/>
      <c r="Z460" s="35"/>
      <c r="AA460" s="35"/>
      <c r="AB460" s="35"/>
      <c r="AC460" s="35"/>
      <c r="AD460" s="35"/>
      <c r="AE460" s="35"/>
      <c r="AR460" s="221" t="s">
        <v>195</v>
      </c>
      <c r="AT460" s="221" t="s">
        <v>190</v>
      </c>
      <c r="AU460" s="221" t="s">
        <v>88</v>
      </c>
      <c r="AY460" s="18" t="s">
        <v>188</v>
      </c>
      <c r="BE460" s="222">
        <f>IF(N460="základní",J460,0)</f>
        <v>0</v>
      </c>
      <c r="BF460" s="222">
        <f>IF(N460="snížená",J460,0)</f>
        <v>0</v>
      </c>
      <c r="BG460" s="222">
        <f>IF(N460="zákl. přenesená",J460,0)</f>
        <v>0</v>
      </c>
      <c r="BH460" s="222">
        <f>IF(N460="sníž. přenesená",J460,0)</f>
        <v>0</v>
      </c>
      <c r="BI460" s="222">
        <f>IF(N460="nulová",J460,0)</f>
        <v>0</v>
      </c>
      <c r="BJ460" s="18" t="s">
        <v>85</v>
      </c>
      <c r="BK460" s="222">
        <f>ROUND(I460*H460,2)</f>
        <v>0</v>
      </c>
      <c r="BL460" s="18" t="s">
        <v>195</v>
      </c>
      <c r="BM460" s="221" t="s">
        <v>2996</v>
      </c>
    </row>
    <row r="461" spans="1:65" s="12" customFormat="1" ht="22.9" customHeight="1">
      <c r="B461" s="194"/>
      <c r="C461" s="195"/>
      <c r="D461" s="196" t="s">
        <v>76</v>
      </c>
      <c r="E461" s="208" t="s">
        <v>236</v>
      </c>
      <c r="F461" s="208" t="s">
        <v>2656</v>
      </c>
      <c r="G461" s="195"/>
      <c r="H461" s="195"/>
      <c r="I461" s="198"/>
      <c r="J461" s="209">
        <f>BK461</f>
        <v>0</v>
      </c>
      <c r="K461" s="195"/>
      <c r="L461" s="200"/>
      <c r="M461" s="201"/>
      <c r="N461" s="202"/>
      <c r="O461" s="202"/>
      <c r="P461" s="203">
        <f>SUM(P462:P476)</f>
        <v>0</v>
      </c>
      <c r="Q461" s="202"/>
      <c r="R461" s="203">
        <f>SUM(R462:R476)</f>
        <v>5.9428000000000002E-2</v>
      </c>
      <c r="S461" s="202"/>
      <c r="T461" s="204">
        <f>SUM(T462:T476)</f>
        <v>0.4254</v>
      </c>
      <c r="AR461" s="205" t="s">
        <v>85</v>
      </c>
      <c r="AT461" s="206" t="s">
        <v>76</v>
      </c>
      <c r="AU461" s="206" t="s">
        <v>85</v>
      </c>
      <c r="AY461" s="205" t="s">
        <v>188</v>
      </c>
      <c r="BK461" s="207">
        <f>SUM(BK462:BK476)</f>
        <v>0</v>
      </c>
    </row>
    <row r="462" spans="1:65" s="2" customFormat="1" ht="16.5" customHeight="1">
      <c r="A462" s="35"/>
      <c r="B462" s="36"/>
      <c r="C462" s="210" t="s">
        <v>2997</v>
      </c>
      <c r="D462" s="210" t="s">
        <v>190</v>
      </c>
      <c r="E462" s="211" t="s">
        <v>2860</v>
      </c>
      <c r="F462" s="212" t="s">
        <v>2861</v>
      </c>
      <c r="G462" s="213" t="s">
        <v>207</v>
      </c>
      <c r="H462" s="214">
        <v>92</v>
      </c>
      <c r="I462" s="215"/>
      <c r="J462" s="216">
        <f>ROUND(I462*H462,2)</f>
        <v>0</v>
      </c>
      <c r="K462" s="212" t="s">
        <v>202</v>
      </c>
      <c r="L462" s="40"/>
      <c r="M462" s="217" t="s">
        <v>1</v>
      </c>
      <c r="N462" s="218" t="s">
        <v>42</v>
      </c>
      <c r="O462" s="72"/>
      <c r="P462" s="219">
        <f>O462*H462</f>
        <v>0</v>
      </c>
      <c r="Q462" s="219">
        <v>0</v>
      </c>
      <c r="R462" s="219">
        <f>Q462*H462</f>
        <v>0</v>
      </c>
      <c r="S462" s="219">
        <v>0</v>
      </c>
      <c r="T462" s="220">
        <f>S462*H462</f>
        <v>0</v>
      </c>
      <c r="U462" s="35"/>
      <c r="V462" s="35"/>
      <c r="W462" s="35"/>
      <c r="X462" s="35"/>
      <c r="Y462" s="35"/>
      <c r="Z462" s="35"/>
      <c r="AA462" s="35"/>
      <c r="AB462" s="35"/>
      <c r="AC462" s="35"/>
      <c r="AD462" s="35"/>
      <c r="AE462" s="35"/>
      <c r="AR462" s="221" t="s">
        <v>195</v>
      </c>
      <c r="AT462" s="221" t="s">
        <v>190</v>
      </c>
      <c r="AU462" s="221" t="s">
        <v>88</v>
      </c>
      <c r="AY462" s="18" t="s">
        <v>188</v>
      </c>
      <c r="BE462" s="222">
        <f>IF(N462="základní",J462,0)</f>
        <v>0</v>
      </c>
      <c r="BF462" s="222">
        <f>IF(N462="snížená",J462,0)</f>
        <v>0</v>
      </c>
      <c r="BG462" s="222">
        <f>IF(N462="zákl. přenesená",J462,0)</f>
        <v>0</v>
      </c>
      <c r="BH462" s="222">
        <f>IF(N462="sníž. přenesená",J462,0)</f>
        <v>0</v>
      </c>
      <c r="BI462" s="222">
        <f>IF(N462="nulová",J462,0)</f>
        <v>0</v>
      </c>
      <c r="BJ462" s="18" t="s">
        <v>85</v>
      </c>
      <c r="BK462" s="222">
        <f>ROUND(I462*H462,2)</f>
        <v>0</v>
      </c>
      <c r="BL462" s="18" t="s">
        <v>195</v>
      </c>
      <c r="BM462" s="221" t="s">
        <v>2998</v>
      </c>
    </row>
    <row r="463" spans="1:65" s="15" customFormat="1" ht="11.25">
      <c r="B463" s="246"/>
      <c r="C463" s="247"/>
      <c r="D463" s="225" t="s">
        <v>197</v>
      </c>
      <c r="E463" s="248" t="s">
        <v>1</v>
      </c>
      <c r="F463" s="249" t="s">
        <v>2658</v>
      </c>
      <c r="G463" s="247"/>
      <c r="H463" s="248" t="s">
        <v>1</v>
      </c>
      <c r="I463" s="250"/>
      <c r="J463" s="247"/>
      <c r="K463" s="247"/>
      <c r="L463" s="251"/>
      <c r="M463" s="252"/>
      <c r="N463" s="253"/>
      <c r="O463" s="253"/>
      <c r="P463" s="253"/>
      <c r="Q463" s="253"/>
      <c r="R463" s="253"/>
      <c r="S463" s="253"/>
      <c r="T463" s="254"/>
      <c r="AT463" s="255" t="s">
        <v>197</v>
      </c>
      <c r="AU463" s="255" t="s">
        <v>88</v>
      </c>
      <c r="AV463" s="15" t="s">
        <v>85</v>
      </c>
      <c r="AW463" s="15" t="s">
        <v>32</v>
      </c>
      <c r="AX463" s="15" t="s">
        <v>77</v>
      </c>
      <c r="AY463" s="255" t="s">
        <v>188</v>
      </c>
    </row>
    <row r="464" spans="1:65" s="13" customFormat="1" ht="11.25">
      <c r="B464" s="223"/>
      <c r="C464" s="224"/>
      <c r="D464" s="225" t="s">
        <v>197</v>
      </c>
      <c r="E464" s="226" t="s">
        <v>1</v>
      </c>
      <c r="F464" s="227" t="s">
        <v>2939</v>
      </c>
      <c r="G464" s="224"/>
      <c r="H464" s="228">
        <v>92</v>
      </c>
      <c r="I464" s="229"/>
      <c r="J464" s="224"/>
      <c r="K464" s="224"/>
      <c r="L464" s="230"/>
      <c r="M464" s="231"/>
      <c r="N464" s="232"/>
      <c r="O464" s="232"/>
      <c r="P464" s="232"/>
      <c r="Q464" s="232"/>
      <c r="R464" s="232"/>
      <c r="S464" s="232"/>
      <c r="T464" s="233"/>
      <c r="AT464" s="234" t="s">
        <v>197</v>
      </c>
      <c r="AU464" s="234" t="s">
        <v>88</v>
      </c>
      <c r="AV464" s="13" t="s">
        <v>88</v>
      </c>
      <c r="AW464" s="13" t="s">
        <v>32</v>
      </c>
      <c r="AX464" s="13" t="s">
        <v>85</v>
      </c>
      <c r="AY464" s="234" t="s">
        <v>188</v>
      </c>
    </row>
    <row r="465" spans="1:65" s="2" customFormat="1" ht="16.5" customHeight="1">
      <c r="A465" s="35"/>
      <c r="B465" s="36"/>
      <c r="C465" s="210" t="s">
        <v>2999</v>
      </c>
      <c r="D465" s="210" t="s">
        <v>190</v>
      </c>
      <c r="E465" s="211" t="s">
        <v>2864</v>
      </c>
      <c r="F465" s="212" t="s">
        <v>2865</v>
      </c>
      <c r="G465" s="213" t="s">
        <v>207</v>
      </c>
      <c r="H465" s="214">
        <v>276</v>
      </c>
      <c r="I465" s="215"/>
      <c r="J465" s="216">
        <f>ROUND(I465*H465,2)</f>
        <v>0</v>
      </c>
      <c r="K465" s="212" t="s">
        <v>202</v>
      </c>
      <c r="L465" s="40"/>
      <c r="M465" s="217" t="s">
        <v>1</v>
      </c>
      <c r="N465" s="218" t="s">
        <v>42</v>
      </c>
      <c r="O465" s="72"/>
      <c r="P465" s="219">
        <f>O465*H465</f>
        <v>0</v>
      </c>
      <c r="Q465" s="219">
        <v>0</v>
      </c>
      <c r="R465" s="219">
        <f>Q465*H465</f>
        <v>0</v>
      </c>
      <c r="S465" s="219">
        <v>0</v>
      </c>
      <c r="T465" s="220">
        <f>S465*H465</f>
        <v>0</v>
      </c>
      <c r="U465" s="35"/>
      <c r="V465" s="35"/>
      <c r="W465" s="35"/>
      <c r="X465" s="35"/>
      <c r="Y465" s="35"/>
      <c r="Z465" s="35"/>
      <c r="AA465" s="35"/>
      <c r="AB465" s="35"/>
      <c r="AC465" s="35"/>
      <c r="AD465" s="35"/>
      <c r="AE465" s="35"/>
      <c r="AR465" s="221" t="s">
        <v>195</v>
      </c>
      <c r="AT465" s="221" t="s">
        <v>190</v>
      </c>
      <c r="AU465" s="221" t="s">
        <v>88</v>
      </c>
      <c r="AY465" s="18" t="s">
        <v>188</v>
      </c>
      <c r="BE465" s="222">
        <f>IF(N465="základní",J465,0)</f>
        <v>0</v>
      </c>
      <c r="BF465" s="222">
        <f>IF(N465="snížená",J465,0)</f>
        <v>0</v>
      </c>
      <c r="BG465" s="222">
        <f>IF(N465="zákl. přenesená",J465,0)</f>
        <v>0</v>
      </c>
      <c r="BH465" s="222">
        <f>IF(N465="sníž. přenesená",J465,0)</f>
        <v>0</v>
      </c>
      <c r="BI465" s="222">
        <f>IF(N465="nulová",J465,0)</f>
        <v>0</v>
      </c>
      <c r="BJ465" s="18" t="s">
        <v>85</v>
      </c>
      <c r="BK465" s="222">
        <f>ROUND(I465*H465,2)</f>
        <v>0</v>
      </c>
      <c r="BL465" s="18" t="s">
        <v>195</v>
      </c>
      <c r="BM465" s="221" t="s">
        <v>3000</v>
      </c>
    </row>
    <row r="466" spans="1:65" s="13" customFormat="1" ht="11.25">
      <c r="B466" s="223"/>
      <c r="C466" s="224"/>
      <c r="D466" s="225" t="s">
        <v>197</v>
      </c>
      <c r="E466" s="224"/>
      <c r="F466" s="227" t="s">
        <v>2941</v>
      </c>
      <c r="G466" s="224"/>
      <c r="H466" s="228">
        <v>276</v>
      </c>
      <c r="I466" s="229"/>
      <c r="J466" s="224"/>
      <c r="K466" s="224"/>
      <c r="L466" s="230"/>
      <c r="M466" s="231"/>
      <c r="N466" s="232"/>
      <c r="O466" s="232"/>
      <c r="P466" s="232"/>
      <c r="Q466" s="232"/>
      <c r="R466" s="232"/>
      <c r="S466" s="232"/>
      <c r="T466" s="233"/>
      <c r="AT466" s="234" t="s">
        <v>197</v>
      </c>
      <c r="AU466" s="234" t="s">
        <v>88</v>
      </c>
      <c r="AV466" s="13" t="s">
        <v>88</v>
      </c>
      <c r="AW466" s="13" t="s">
        <v>4</v>
      </c>
      <c r="AX466" s="13" t="s">
        <v>85</v>
      </c>
      <c r="AY466" s="234" t="s">
        <v>188</v>
      </c>
    </row>
    <row r="467" spans="1:65" s="2" customFormat="1" ht="16.5" customHeight="1">
      <c r="A467" s="35"/>
      <c r="B467" s="36"/>
      <c r="C467" s="210" t="s">
        <v>3001</v>
      </c>
      <c r="D467" s="210" t="s">
        <v>190</v>
      </c>
      <c r="E467" s="211" t="s">
        <v>2868</v>
      </c>
      <c r="F467" s="212" t="s">
        <v>2869</v>
      </c>
      <c r="G467" s="213" t="s">
        <v>207</v>
      </c>
      <c r="H467" s="214">
        <v>92</v>
      </c>
      <c r="I467" s="215"/>
      <c r="J467" s="216">
        <f>ROUND(I467*H467,2)</f>
        <v>0</v>
      </c>
      <c r="K467" s="212" t="s">
        <v>202</v>
      </c>
      <c r="L467" s="40"/>
      <c r="M467" s="217" t="s">
        <v>1</v>
      </c>
      <c r="N467" s="218" t="s">
        <v>42</v>
      </c>
      <c r="O467" s="72"/>
      <c r="P467" s="219">
        <f>O467*H467</f>
        <v>0</v>
      </c>
      <c r="Q467" s="219">
        <v>0</v>
      </c>
      <c r="R467" s="219">
        <f>Q467*H467</f>
        <v>0</v>
      </c>
      <c r="S467" s="219">
        <v>0</v>
      </c>
      <c r="T467" s="220">
        <f>S467*H467</f>
        <v>0</v>
      </c>
      <c r="U467" s="35"/>
      <c r="V467" s="35"/>
      <c r="W467" s="35"/>
      <c r="X467" s="35"/>
      <c r="Y467" s="35"/>
      <c r="Z467" s="35"/>
      <c r="AA467" s="35"/>
      <c r="AB467" s="35"/>
      <c r="AC467" s="35"/>
      <c r="AD467" s="35"/>
      <c r="AE467" s="35"/>
      <c r="AR467" s="221" t="s">
        <v>195</v>
      </c>
      <c r="AT467" s="221" t="s">
        <v>190</v>
      </c>
      <c r="AU467" s="221" t="s">
        <v>88</v>
      </c>
      <c r="AY467" s="18" t="s">
        <v>188</v>
      </c>
      <c r="BE467" s="222">
        <f>IF(N467="základní",J467,0)</f>
        <v>0</v>
      </c>
      <c r="BF467" s="222">
        <f>IF(N467="snížená",J467,0)</f>
        <v>0</v>
      </c>
      <c r="BG467" s="222">
        <f>IF(N467="zákl. přenesená",J467,0)</f>
        <v>0</v>
      </c>
      <c r="BH467" s="222">
        <f>IF(N467="sníž. přenesená",J467,0)</f>
        <v>0</v>
      </c>
      <c r="BI467" s="222">
        <f>IF(N467="nulová",J467,0)</f>
        <v>0</v>
      </c>
      <c r="BJ467" s="18" t="s">
        <v>85</v>
      </c>
      <c r="BK467" s="222">
        <f>ROUND(I467*H467,2)</f>
        <v>0</v>
      </c>
      <c r="BL467" s="18" t="s">
        <v>195</v>
      </c>
      <c r="BM467" s="221" t="s">
        <v>3002</v>
      </c>
    </row>
    <row r="468" spans="1:65" s="2" customFormat="1" ht="16.5" customHeight="1">
      <c r="A468" s="35"/>
      <c r="B468" s="36"/>
      <c r="C468" s="210" t="s">
        <v>3003</v>
      </c>
      <c r="D468" s="210" t="s">
        <v>190</v>
      </c>
      <c r="E468" s="211" t="s">
        <v>2663</v>
      </c>
      <c r="F468" s="212" t="s">
        <v>2664</v>
      </c>
      <c r="G468" s="213" t="s">
        <v>207</v>
      </c>
      <c r="H468" s="214">
        <v>30.2</v>
      </c>
      <c r="I468" s="215"/>
      <c r="J468" s="216">
        <f>ROUND(I468*H468,2)</f>
        <v>0</v>
      </c>
      <c r="K468" s="212" t="s">
        <v>202</v>
      </c>
      <c r="L468" s="40"/>
      <c r="M468" s="217" t="s">
        <v>1</v>
      </c>
      <c r="N468" s="218" t="s">
        <v>42</v>
      </c>
      <c r="O468" s="72"/>
      <c r="P468" s="219">
        <f>O468*H468</f>
        <v>0</v>
      </c>
      <c r="Q468" s="219">
        <v>4.0000000000000003E-5</v>
      </c>
      <c r="R468" s="219">
        <f>Q468*H468</f>
        <v>1.2080000000000001E-3</v>
      </c>
      <c r="S468" s="219">
        <v>0</v>
      </c>
      <c r="T468" s="220">
        <f>S468*H468</f>
        <v>0</v>
      </c>
      <c r="U468" s="35"/>
      <c r="V468" s="35"/>
      <c r="W468" s="35"/>
      <c r="X468" s="35"/>
      <c r="Y468" s="35"/>
      <c r="Z468" s="35"/>
      <c r="AA468" s="35"/>
      <c r="AB468" s="35"/>
      <c r="AC468" s="35"/>
      <c r="AD468" s="35"/>
      <c r="AE468" s="35"/>
      <c r="AR468" s="221" t="s">
        <v>195</v>
      </c>
      <c r="AT468" s="221" t="s">
        <v>190</v>
      </c>
      <c r="AU468" s="221" t="s">
        <v>88</v>
      </c>
      <c r="AY468" s="18" t="s">
        <v>188</v>
      </c>
      <c r="BE468" s="222">
        <f>IF(N468="základní",J468,0)</f>
        <v>0</v>
      </c>
      <c r="BF468" s="222">
        <f>IF(N468="snížená",J468,0)</f>
        <v>0</v>
      </c>
      <c r="BG468" s="222">
        <f>IF(N468="zákl. přenesená",J468,0)</f>
        <v>0</v>
      </c>
      <c r="BH468" s="222">
        <f>IF(N468="sníž. přenesená",J468,0)</f>
        <v>0</v>
      </c>
      <c r="BI468" s="222">
        <f>IF(N468="nulová",J468,0)</f>
        <v>0</v>
      </c>
      <c r="BJ468" s="18" t="s">
        <v>85</v>
      </c>
      <c r="BK468" s="222">
        <f>ROUND(I468*H468,2)</f>
        <v>0</v>
      </c>
      <c r="BL468" s="18" t="s">
        <v>195</v>
      </c>
      <c r="BM468" s="221" t="s">
        <v>3004</v>
      </c>
    </row>
    <row r="469" spans="1:65" s="13" customFormat="1" ht="11.25">
      <c r="B469" s="223"/>
      <c r="C469" s="224"/>
      <c r="D469" s="225" t="s">
        <v>197</v>
      </c>
      <c r="E469" s="226" t="s">
        <v>1</v>
      </c>
      <c r="F469" s="227" t="s">
        <v>3005</v>
      </c>
      <c r="G469" s="224"/>
      <c r="H469" s="228">
        <v>30.2</v>
      </c>
      <c r="I469" s="229"/>
      <c r="J469" s="224"/>
      <c r="K469" s="224"/>
      <c r="L469" s="230"/>
      <c r="M469" s="231"/>
      <c r="N469" s="232"/>
      <c r="O469" s="232"/>
      <c r="P469" s="232"/>
      <c r="Q469" s="232"/>
      <c r="R469" s="232"/>
      <c r="S469" s="232"/>
      <c r="T469" s="233"/>
      <c r="AT469" s="234" t="s">
        <v>197</v>
      </c>
      <c r="AU469" s="234" t="s">
        <v>88</v>
      </c>
      <c r="AV469" s="13" t="s">
        <v>88</v>
      </c>
      <c r="AW469" s="13" t="s">
        <v>32</v>
      </c>
      <c r="AX469" s="13" t="s">
        <v>85</v>
      </c>
      <c r="AY469" s="234" t="s">
        <v>188</v>
      </c>
    </row>
    <row r="470" spans="1:65" s="2" customFormat="1" ht="36" customHeight="1">
      <c r="A470" s="35"/>
      <c r="B470" s="36"/>
      <c r="C470" s="210" t="s">
        <v>3006</v>
      </c>
      <c r="D470" s="210" t="s">
        <v>190</v>
      </c>
      <c r="E470" s="211" t="s">
        <v>2362</v>
      </c>
      <c r="F470" s="212" t="s">
        <v>2363</v>
      </c>
      <c r="G470" s="213" t="s">
        <v>454</v>
      </c>
      <c r="H470" s="214">
        <v>2</v>
      </c>
      <c r="I470" s="215"/>
      <c r="J470" s="216">
        <f>ROUND(I470*H470,2)</f>
        <v>0</v>
      </c>
      <c r="K470" s="212" t="s">
        <v>194</v>
      </c>
      <c r="L470" s="40"/>
      <c r="M470" s="217" t="s">
        <v>1</v>
      </c>
      <c r="N470" s="218" t="s">
        <v>42</v>
      </c>
      <c r="O470" s="72"/>
      <c r="P470" s="219">
        <f>O470*H470</f>
        <v>0</v>
      </c>
      <c r="Q470" s="219">
        <v>2.1010000000000001E-2</v>
      </c>
      <c r="R470" s="219">
        <f>Q470*H470</f>
        <v>4.2020000000000002E-2</v>
      </c>
      <c r="S470" s="219">
        <v>0.127</v>
      </c>
      <c r="T470" s="220">
        <f>S470*H470</f>
        <v>0.254</v>
      </c>
      <c r="U470" s="35"/>
      <c r="V470" s="35"/>
      <c r="W470" s="35"/>
      <c r="X470" s="35"/>
      <c r="Y470" s="35"/>
      <c r="Z470" s="35"/>
      <c r="AA470" s="35"/>
      <c r="AB470" s="35"/>
      <c r="AC470" s="35"/>
      <c r="AD470" s="35"/>
      <c r="AE470" s="35"/>
      <c r="AR470" s="221" t="s">
        <v>195</v>
      </c>
      <c r="AT470" s="221" t="s">
        <v>190</v>
      </c>
      <c r="AU470" s="221" t="s">
        <v>88</v>
      </c>
      <c r="AY470" s="18" t="s">
        <v>188</v>
      </c>
      <c r="BE470" s="222">
        <f>IF(N470="základní",J470,0)</f>
        <v>0</v>
      </c>
      <c r="BF470" s="222">
        <f>IF(N470="snížená",J470,0)</f>
        <v>0</v>
      </c>
      <c r="BG470" s="222">
        <f>IF(N470="zákl. přenesená",J470,0)</f>
        <v>0</v>
      </c>
      <c r="BH470" s="222">
        <f>IF(N470="sníž. přenesená",J470,0)</f>
        <v>0</v>
      </c>
      <c r="BI470" s="222">
        <f>IF(N470="nulová",J470,0)</f>
        <v>0</v>
      </c>
      <c r="BJ470" s="18" t="s">
        <v>85</v>
      </c>
      <c r="BK470" s="222">
        <f>ROUND(I470*H470,2)</f>
        <v>0</v>
      </c>
      <c r="BL470" s="18" t="s">
        <v>195</v>
      </c>
      <c r="BM470" s="221" t="s">
        <v>3007</v>
      </c>
    </row>
    <row r="471" spans="1:65" s="13" customFormat="1" ht="11.25">
      <c r="B471" s="223"/>
      <c r="C471" s="224"/>
      <c r="D471" s="225" t="s">
        <v>197</v>
      </c>
      <c r="E471" s="226" t="s">
        <v>1</v>
      </c>
      <c r="F471" s="227" t="s">
        <v>2946</v>
      </c>
      <c r="G471" s="224"/>
      <c r="H471" s="228">
        <v>2</v>
      </c>
      <c r="I471" s="229"/>
      <c r="J471" s="224"/>
      <c r="K471" s="224"/>
      <c r="L471" s="230"/>
      <c r="M471" s="231"/>
      <c r="N471" s="232"/>
      <c r="O471" s="232"/>
      <c r="P471" s="232"/>
      <c r="Q471" s="232"/>
      <c r="R471" s="232"/>
      <c r="S471" s="232"/>
      <c r="T471" s="233"/>
      <c r="AT471" s="234" t="s">
        <v>197</v>
      </c>
      <c r="AU471" s="234" t="s">
        <v>88</v>
      </c>
      <c r="AV471" s="13" t="s">
        <v>88</v>
      </c>
      <c r="AW471" s="13" t="s">
        <v>32</v>
      </c>
      <c r="AX471" s="13" t="s">
        <v>85</v>
      </c>
      <c r="AY471" s="234" t="s">
        <v>188</v>
      </c>
    </row>
    <row r="472" spans="1:65" s="2" customFormat="1" ht="16.5" customHeight="1">
      <c r="A472" s="35"/>
      <c r="B472" s="36"/>
      <c r="C472" s="210" t="s">
        <v>3008</v>
      </c>
      <c r="D472" s="210" t="s">
        <v>190</v>
      </c>
      <c r="E472" s="211" t="s">
        <v>2947</v>
      </c>
      <c r="F472" s="212" t="s">
        <v>2948</v>
      </c>
      <c r="G472" s="213" t="s">
        <v>454</v>
      </c>
      <c r="H472" s="214">
        <v>2</v>
      </c>
      <c r="I472" s="215"/>
      <c r="J472" s="216">
        <f>ROUND(I472*H472,2)</f>
        <v>0</v>
      </c>
      <c r="K472" s="212" t="s">
        <v>194</v>
      </c>
      <c r="L472" s="40"/>
      <c r="M472" s="217" t="s">
        <v>1</v>
      </c>
      <c r="N472" s="218" t="s">
        <v>42</v>
      </c>
      <c r="O472" s="72"/>
      <c r="P472" s="219">
        <f>O472*H472</f>
        <v>0</v>
      </c>
      <c r="Q472" s="219">
        <v>8.0999999999999996E-3</v>
      </c>
      <c r="R472" s="219">
        <f>Q472*H472</f>
        <v>1.6199999999999999E-2</v>
      </c>
      <c r="S472" s="219">
        <v>3.7000000000000002E-3</v>
      </c>
      <c r="T472" s="220">
        <f>S472*H472</f>
        <v>7.4000000000000003E-3</v>
      </c>
      <c r="U472" s="35"/>
      <c r="V472" s="35"/>
      <c r="W472" s="35"/>
      <c r="X472" s="35"/>
      <c r="Y472" s="35"/>
      <c r="Z472" s="35"/>
      <c r="AA472" s="35"/>
      <c r="AB472" s="35"/>
      <c r="AC472" s="35"/>
      <c r="AD472" s="35"/>
      <c r="AE472" s="35"/>
      <c r="AR472" s="221" t="s">
        <v>195</v>
      </c>
      <c r="AT472" s="221" t="s">
        <v>190</v>
      </c>
      <c r="AU472" s="221" t="s">
        <v>88</v>
      </c>
      <c r="AY472" s="18" t="s">
        <v>188</v>
      </c>
      <c r="BE472" s="222">
        <f>IF(N472="základní",J472,0)</f>
        <v>0</v>
      </c>
      <c r="BF472" s="222">
        <f>IF(N472="snížená",J472,0)</f>
        <v>0</v>
      </c>
      <c r="BG472" s="222">
        <f>IF(N472="zákl. přenesená",J472,0)</f>
        <v>0</v>
      </c>
      <c r="BH472" s="222">
        <f>IF(N472="sníž. přenesená",J472,0)</f>
        <v>0</v>
      </c>
      <c r="BI472" s="222">
        <f>IF(N472="nulová",J472,0)</f>
        <v>0</v>
      </c>
      <c r="BJ472" s="18" t="s">
        <v>85</v>
      </c>
      <c r="BK472" s="222">
        <f>ROUND(I472*H472,2)</f>
        <v>0</v>
      </c>
      <c r="BL472" s="18" t="s">
        <v>195</v>
      </c>
      <c r="BM472" s="221" t="s">
        <v>3009</v>
      </c>
    </row>
    <row r="473" spans="1:65" s="13" customFormat="1" ht="11.25">
      <c r="B473" s="223"/>
      <c r="C473" s="224"/>
      <c r="D473" s="225" t="s">
        <v>197</v>
      </c>
      <c r="E473" s="226" t="s">
        <v>1</v>
      </c>
      <c r="F473" s="227" t="s">
        <v>2950</v>
      </c>
      <c r="G473" s="224"/>
      <c r="H473" s="228">
        <v>2</v>
      </c>
      <c r="I473" s="229"/>
      <c r="J473" s="224"/>
      <c r="K473" s="224"/>
      <c r="L473" s="230"/>
      <c r="M473" s="231"/>
      <c r="N473" s="232"/>
      <c r="O473" s="232"/>
      <c r="P473" s="232"/>
      <c r="Q473" s="232"/>
      <c r="R473" s="232"/>
      <c r="S473" s="232"/>
      <c r="T473" s="233"/>
      <c r="AT473" s="234" t="s">
        <v>197</v>
      </c>
      <c r="AU473" s="234" t="s">
        <v>88</v>
      </c>
      <c r="AV473" s="13" t="s">
        <v>88</v>
      </c>
      <c r="AW473" s="13" t="s">
        <v>32</v>
      </c>
      <c r="AX473" s="13" t="s">
        <v>85</v>
      </c>
      <c r="AY473" s="234" t="s">
        <v>188</v>
      </c>
    </row>
    <row r="474" spans="1:65" s="2" customFormat="1" ht="16.5" customHeight="1">
      <c r="A474" s="35"/>
      <c r="B474" s="36"/>
      <c r="C474" s="210" t="s">
        <v>2601</v>
      </c>
      <c r="D474" s="210" t="s">
        <v>190</v>
      </c>
      <c r="E474" s="211" t="s">
        <v>2879</v>
      </c>
      <c r="F474" s="212" t="s">
        <v>2880</v>
      </c>
      <c r="G474" s="213" t="s">
        <v>454</v>
      </c>
      <c r="H474" s="214">
        <v>2</v>
      </c>
      <c r="I474" s="215"/>
      <c r="J474" s="216">
        <f>ROUND(I474*H474,2)</f>
        <v>0</v>
      </c>
      <c r="K474" s="212" t="s">
        <v>202</v>
      </c>
      <c r="L474" s="40"/>
      <c r="M474" s="217" t="s">
        <v>1</v>
      </c>
      <c r="N474" s="218" t="s">
        <v>42</v>
      </c>
      <c r="O474" s="72"/>
      <c r="P474" s="219">
        <f>O474*H474</f>
        <v>0</v>
      </c>
      <c r="Q474" s="219">
        <v>0</v>
      </c>
      <c r="R474" s="219">
        <f>Q474*H474</f>
        <v>0</v>
      </c>
      <c r="S474" s="219">
        <v>8.2000000000000003E-2</v>
      </c>
      <c r="T474" s="220">
        <f>S474*H474</f>
        <v>0.16400000000000001</v>
      </c>
      <c r="U474" s="35"/>
      <c r="V474" s="35"/>
      <c r="W474" s="35"/>
      <c r="X474" s="35"/>
      <c r="Y474" s="35"/>
      <c r="Z474" s="35"/>
      <c r="AA474" s="35"/>
      <c r="AB474" s="35"/>
      <c r="AC474" s="35"/>
      <c r="AD474" s="35"/>
      <c r="AE474" s="35"/>
      <c r="AR474" s="221" t="s">
        <v>195</v>
      </c>
      <c r="AT474" s="221" t="s">
        <v>190</v>
      </c>
      <c r="AU474" s="221" t="s">
        <v>88</v>
      </c>
      <c r="AY474" s="18" t="s">
        <v>188</v>
      </c>
      <c r="BE474" s="222">
        <f>IF(N474="základní",J474,0)</f>
        <v>0</v>
      </c>
      <c r="BF474" s="222">
        <f>IF(N474="snížená",J474,0)</f>
        <v>0</v>
      </c>
      <c r="BG474" s="222">
        <f>IF(N474="zákl. přenesená",J474,0)</f>
        <v>0</v>
      </c>
      <c r="BH474" s="222">
        <f>IF(N474="sníž. přenesená",J474,0)</f>
        <v>0</v>
      </c>
      <c r="BI474" s="222">
        <f>IF(N474="nulová",J474,0)</f>
        <v>0</v>
      </c>
      <c r="BJ474" s="18" t="s">
        <v>85</v>
      </c>
      <c r="BK474" s="222">
        <f>ROUND(I474*H474,2)</f>
        <v>0</v>
      </c>
      <c r="BL474" s="18" t="s">
        <v>195</v>
      </c>
      <c r="BM474" s="221" t="s">
        <v>3010</v>
      </c>
    </row>
    <row r="475" spans="1:65" s="13" customFormat="1" ht="11.25">
      <c r="B475" s="223"/>
      <c r="C475" s="224"/>
      <c r="D475" s="225" t="s">
        <v>197</v>
      </c>
      <c r="E475" s="226" t="s">
        <v>1</v>
      </c>
      <c r="F475" s="227" t="s">
        <v>2952</v>
      </c>
      <c r="G475" s="224"/>
      <c r="H475" s="228">
        <v>2</v>
      </c>
      <c r="I475" s="229"/>
      <c r="J475" s="224"/>
      <c r="K475" s="224"/>
      <c r="L475" s="230"/>
      <c r="M475" s="231"/>
      <c r="N475" s="232"/>
      <c r="O475" s="232"/>
      <c r="P475" s="232"/>
      <c r="Q475" s="232"/>
      <c r="R475" s="232"/>
      <c r="S475" s="232"/>
      <c r="T475" s="233"/>
      <c r="AT475" s="234" t="s">
        <v>197</v>
      </c>
      <c r="AU475" s="234" t="s">
        <v>88</v>
      </c>
      <c r="AV475" s="13" t="s">
        <v>88</v>
      </c>
      <c r="AW475" s="13" t="s">
        <v>32</v>
      </c>
      <c r="AX475" s="13" t="s">
        <v>85</v>
      </c>
      <c r="AY475" s="234" t="s">
        <v>188</v>
      </c>
    </row>
    <row r="476" spans="1:65" s="2" customFormat="1" ht="16.5" customHeight="1">
      <c r="A476" s="35"/>
      <c r="B476" s="36"/>
      <c r="C476" s="210" t="s">
        <v>3011</v>
      </c>
      <c r="D476" s="210" t="s">
        <v>190</v>
      </c>
      <c r="E476" s="211" t="s">
        <v>3012</v>
      </c>
      <c r="F476" s="212" t="s">
        <v>3013</v>
      </c>
      <c r="G476" s="213" t="s">
        <v>454</v>
      </c>
      <c r="H476" s="214">
        <v>1</v>
      </c>
      <c r="I476" s="215"/>
      <c r="J476" s="216">
        <f>ROUND(I476*H476,2)</f>
        <v>0</v>
      </c>
      <c r="K476" s="212" t="s">
        <v>194</v>
      </c>
      <c r="L476" s="40"/>
      <c r="M476" s="217" t="s">
        <v>1</v>
      </c>
      <c r="N476" s="218" t="s">
        <v>42</v>
      </c>
      <c r="O476" s="72"/>
      <c r="P476" s="219">
        <f>O476*H476</f>
        <v>0</v>
      </c>
      <c r="Q476" s="219">
        <v>0</v>
      </c>
      <c r="R476" s="219">
        <f>Q476*H476</f>
        <v>0</v>
      </c>
      <c r="S476" s="219">
        <v>0</v>
      </c>
      <c r="T476" s="220">
        <f>S476*H476</f>
        <v>0</v>
      </c>
      <c r="U476" s="35"/>
      <c r="V476" s="35"/>
      <c r="W476" s="35"/>
      <c r="X476" s="35"/>
      <c r="Y476" s="35"/>
      <c r="Z476" s="35"/>
      <c r="AA476" s="35"/>
      <c r="AB476" s="35"/>
      <c r="AC476" s="35"/>
      <c r="AD476" s="35"/>
      <c r="AE476" s="35"/>
      <c r="AR476" s="221" t="s">
        <v>195</v>
      </c>
      <c r="AT476" s="221" t="s">
        <v>190</v>
      </c>
      <c r="AU476" s="221" t="s">
        <v>88</v>
      </c>
      <c r="AY476" s="18" t="s">
        <v>188</v>
      </c>
      <c r="BE476" s="222">
        <f>IF(N476="základní",J476,0)</f>
        <v>0</v>
      </c>
      <c r="BF476" s="222">
        <f>IF(N476="snížená",J476,0)</f>
        <v>0</v>
      </c>
      <c r="BG476" s="222">
        <f>IF(N476="zákl. přenesená",J476,0)</f>
        <v>0</v>
      </c>
      <c r="BH476" s="222">
        <f>IF(N476="sníž. přenesená",J476,0)</f>
        <v>0</v>
      </c>
      <c r="BI476" s="222">
        <f>IF(N476="nulová",J476,0)</f>
        <v>0</v>
      </c>
      <c r="BJ476" s="18" t="s">
        <v>85</v>
      </c>
      <c r="BK476" s="222">
        <f>ROUND(I476*H476,2)</f>
        <v>0</v>
      </c>
      <c r="BL476" s="18" t="s">
        <v>195</v>
      </c>
      <c r="BM476" s="221" t="s">
        <v>3014</v>
      </c>
    </row>
    <row r="477" spans="1:65" s="12" customFormat="1" ht="22.9" customHeight="1">
      <c r="B477" s="194"/>
      <c r="C477" s="195"/>
      <c r="D477" s="196" t="s">
        <v>76</v>
      </c>
      <c r="E477" s="208" t="s">
        <v>2711</v>
      </c>
      <c r="F477" s="208" t="s">
        <v>2712</v>
      </c>
      <c r="G477" s="195"/>
      <c r="H477" s="195"/>
      <c r="I477" s="198"/>
      <c r="J477" s="209">
        <f>BK477</f>
        <v>0</v>
      </c>
      <c r="K477" s="195"/>
      <c r="L477" s="200"/>
      <c r="M477" s="201"/>
      <c r="N477" s="202"/>
      <c r="O477" s="202"/>
      <c r="P477" s="203">
        <f>SUM(P478:P482)</f>
        <v>0</v>
      </c>
      <c r="Q477" s="202"/>
      <c r="R477" s="203">
        <f>SUM(R478:R482)</f>
        <v>0</v>
      </c>
      <c r="S477" s="202"/>
      <c r="T477" s="204">
        <f>SUM(T478:T482)</f>
        <v>0</v>
      </c>
      <c r="AR477" s="205" t="s">
        <v>85</v>
      </c>
      <c r="AT477" s="206" t="s">
        <v>76</v>
      </c>
      <c r="AU477" s="206" t="s">
        <v>85</v>
      </c>
      <c r="AY477" s="205" t="s">
        <v>188</v>
      </c>
      <c r="BK477" s="207">
        <f>SUM(BK478:BK482)</f>
        <v>0</v>
      </c>
    </row>
    <row r="478" spans="1:65" s="2" customFormat="1" ht="16.5" customHeight="1">
      <c r="A478" s="35"/>
      <c r="B478" s="36"/>
      <c r="C478" s="210" t="s">
        <v>3015</v>
      </c>
      <c r="D478" s="210" t="s">
        <v>190</v>
      </c>
      <c r="E478" s="211" t="s">
        <v>2265</v>
      </c>
      <c r="F478" s="212" t="s">
        <v>2266</v>
      </c>
      <c r="G478" s="213" t="s">
        <v>246</v>
      </c>
      <c r="H478" s="214">
        <v>0.89900000000000002</v>
      </c>
      <c r="I478" s="215"/>
      <c r="J478" s="216">
        <f>ROUND(I478*H478,2)</f>
        <v>0</v>
      </c>
      <c r="K478" s="212" t="s">
        <v>202</v>
      </c>
      <c r="L478" s="40"/>
      <c r="M478" s="217" t="s">
        <v>1</v>
      </c>
      <c r="N478" s="218" t="s">
        <v>42</v>
      </c>
      <c r="O478" s="72"/>
      <c r="P478" s="219">
        <f>O478*H478</f>
        <v>0</v>
      </c>
      <c r="Q478" s="219">
        <v>0</v>
      </c>
      <c r="R478" s="219">
        <f>Q478*H478</f>
        <v>0</v>
      </c>
      <c r="S478" s="219">
        <v>0</v>
      </c>
      <c r="T478" s="220">
        <f>S478*H478</f>
        <v>0</v>
      </c>
      <c r="U478" s="35"/>
      <c r="V478" s="35"/>
      <c r="W478" s="35"/>
      <c r="X478" s="35"/>
      <c r="Y478" s="35"/>
      <c r="Z478" s="35"/>
      <c r="AA478" s="35"/>
      <c r="AB478" s="35"/>
      <c r="AC478" s="35"/>
      <c r="AD478" s="35"/>
      <c r="AE478" s="35"/>
      <c r="AR478" s="221" t="s">
        <v>195</v>
      </c>
      <c r="AT478" s="221" t="s">
        <v>190</v>
      </c>
      <c r="AU478" s="221" t="s">
        <v>88</v>
      </c>
      <c r="AY478" s="18" t="s">
        <v>188</v>
      </c>
      <c r="BE478" s="222">
        <f>IF(N478="základní",J478,0)</f>
        <v>0</v>
      </c>
      <c r="BF478" s="222">
        <f>IF(N478="snížená",J478,0)</f>
        <v>0</v>
      </c>
      <c r="BG478" s="222">
        <f>IF(N478="zákl. přenesená",J478,0)</f>
        <v>0</v>
      </c>
      <c r="BH478" s="222">
        <f>IF(N478="sníž. přenesená",J478,0)</f>
        <v>0</v>
      </c>
      <c r="BI478" s="222">
        <f>IF(N478="nulová",J478,0)</f>
        <v>0</v>
      </c>
      <c r="BJ478" s="18" t="s">
        <v>85</v>
      </c>
      <c r="BK478" s="222">
        <f>ROUND(I478*H478,2)</f>
        <v>0</v>
      </c>
      <c r="BL478" s="18" t="s">
        <v>195</v>
      </c>
      <c r="BM478" s="221" t="s">
        <v>3016</v>
      </c>
    </row>
    <row r="479" spans="1:65" s="2" customFormat="1" ht="16.5" customHeight="1">
      <c r="A479" s="35"/>
      <c r="B479" s="36"/>
      <c r="C479" s="210" t="s">
        <v>3017</v>
      </c>
      <c r="D479" s="210" t="s">
        <v>190</v>
      </c>
      <c r="E479" s="211" t="s">
        <v>2269</v>
      </c>
      <c r="F479" s="212" t="s">
        <v>2270</v>
      </c>
      <c r="G479" s="213" t="s">
        <v>246</v>
      </c>
      <c r="H479" s="214">
        <v>0.89900000000000002</v>
      </c>
      <c r="I479" s="215"/>
      <c r="J479" s="216">
        <f>ROUND(I479*H479,2)</f>
        <v>0</v>
      </c>
      <c r="K479" s="212" t="s">
        <v>202</v>
      </c>
      <c r="L479" s="40"/>
      <c r="M479" s="217" t="s">
        <v>1</v>
      </c>
      <c r="N479" s="218" t="s">
        <v>42</v>
      </c>
      <c r="O479" s="72"/>
      <c r="P479" s="219">
        <f>O479*H479</f>
        <v>0</v>
      </c>
      <c r="Q479" s="219">
        <v>0</v>
      </c>
      <c r="R479" s="219">
        <f>Q479*H479</f>
        <v>0</v>
      </c>
      <c r="S479" s="219">
        <v>0</v>
      </c>
      <c r="T479" s="220">
        <f>S479*H479</f>
        <v>0</v>
      </c>
      <c r="U479" s="35"/>
      <c r="V479" s="35"/>
      <c r="W479" s="35"/>
      <c r="X479" s="35"/>
      <c r="Y479" s="35"/>
      <c r="Z479" s="35"/>
      <c r="AA479" s="35"/>
      <c r="AB479" s="35"/>
      <c r="AC479" s="35"/>
      <c r="AD479" s="35"/>
      <c r="AE479" s="35"/>
      <c r="AR479" s="221" t="s">
        <v>195</v>
      </c>
      <c r="AT479" s="221" t="s">
        <v>190</v>
      </c>
      <c r="AU479" s="221" t="s">
        <v>88</v>
      </c>
      <c r="AY479" s="18" t="s">
        <v>188</v>
      </c>
      <c r="BE479" s="222">
        <f>IF(N479="základní",J479,0)</f>
        <v>0</v>
      </c>
      <c r="BF479" s="222">
        <f>IF(N479="snížená",J479,0)</f>
        <v>0</v>
      </c>
      <c r="BG479" s="222">
        <f>IF(N479="zákl. přenesená",J479,0)</f>
        <v>0</v>
      </c>
      <c r="BH479" s="222">
        <f>IF(N479="sníž. přenesená",J479,0)</f>
        <v>0</v>
      </c>
      <c r="BI479" s="222">
        <f>IF(N479="nulová",J479,0)</f>
        <v>0</v>
      </c>
      <c r="BJ479" s="18" t="s">
        <v>85</v>
      </c>
      <c r="BK479" s="222">
        <f>ROUND(I479*H479,2)</f>
        <v>0</v>
      </c>
      <c r="BL479" s="18" t="s">
        <v>195</v>
      </c>
      <c r="BM479" s="221" t="s">
        <v>3018</v>
      </c>
    </row>
    <row r="480" spans="1:65" s="2" customFormat="1" ht="16.5" customHeight="1">
      <c r="A480" s="35"/>
      <c r="B480" s="36"/>
      <c r="C480" s="210" t="s">
        <v>3019</v>
      </c>
      <c r="D480" s="210" t="s">
        <v>190</v>
      </c>
      <c r="E480" s="211" t="s">
        <v>2273</v>
      </c>
      <c r="F480" s="212" t="s">
        <v>2274</v>
      </c>
      <c r="G480" s="213" t="s">
        <v>246</v>
      </c>
      <c r="H480" s="214">
        <v>4.4950000000000001</v>
      </c>
      <c r="I480" s="215"/>
      <c r="J480" s="216">
        <f>ROUND(I480*H480,2)</f>
        <v>0</v>
      </c>
      <c r="K480" s="212" t="s">
        <v>202</v>
      </c>
      <c r="L480" s="40"/>
      <c r="M480" s="217" t="s">
        <v>1</v>
      </c>
      <c r="N480" s="218" t="s">
        <v>42</v>
      </c>
      <c r="O480" s="72"/>
      <c r="P480" s="219">
        <f>O480*H480</f>
        <v>0</v>
      </c>
      <c r="Q480" s="219">
        <v>0</v>
      </c>
      <c r="R480" s="219">
        <f>Q480*H480</f>
        <v>0</v>
      </c>
      <c r="S480" s="219">
        <v>0</v>
      </c>
      <c r="T480" s="220">
        <f>S480*H480</f>
        <v>0</v>
      </c>
      <c r="U480" s="35"/>
      <c r="V480" s="35"/>
      <c r="W480" s="35"/>
      <c r="X480" s="35"/>
      <c r="Y480" s="35"/>
      <c r="Z480" s="35"/>
      <c r="AA480" s="35"/>
      <c r="AB480" s="35"/>
      <c r="AC480" s="35"/>
      <c r="AD480" s="35"/>
      <c r="AE480" s="35"/>
      <c r="AR480" s="221" t="s">
        <v>195</v>
      </c>
      <c r="AT480" s="221" t="s">
        <v>190</v>
      </c>
      <c r="AU480" s="221" t="s">
        <v>88</v>
      </c>
      <c r="AY480" s="18" t="s">
        <v>188</v>
      </c>
      <c r="BE480" s="222">
        <f>IF(N480="základní",J480,0)</f>
        <v>0</v>
      </c>
      <c r="BF480" s="222">
        <f>IF(N480="snížená",J480,0)</f>
        <v>0</v>
      </c>
      <c r="BG480" s="222">
        <f>IF(N480="zákl. přenesená",J480,0)</f>
        <v>0</v>
      </c>
      <c r="BH480" s="222">
        <f>IF(N480="sníž. přenesená",J480,0)</f>
        <v>0</v>
      </c>
      <c r="BI480" s="222">
        <f>IF(N480="nulová",J480,0)</f>
        <v>0</v>
      </c>
      <c r="BJ480" s="18" t="s">
        <v>85</v>
      </c>
      <c r="BK480" s="222">
        <f>ROUND(I480*H480,2)</f>
        <v>0</v>
      </c>
      <c r="BL480" s="18" t="s">
        <v>195</v>
      </c>
      <c r="BM480" s="221" t="s">
        <v>3020</v>
      </c>
    </row>
    <row r="481" spans="1:65" s="13" customFormat="1" ht="11.25">
      <c r="B481" s="223"/>
      <c r="C481" s="224"/>
      <c r="D481" s="225" t="s">
        <v>197</v>
      </c>
      <c r="E481" s="224"/>
      <c r="F481" s="227" t="s">
        <v>3021</v>
      </c>
      <c r="G481" s="224"/>
      <c r="H481" s="228">
        <v>4.4950000000000001</v>
      </c>
      <c r="I481" s="229"/>
      <c r="J481" s="224"/>
      <c r="K481" s="224"/>
      <c r="L481" s="230"/>
      <c r="M481" s="231"/>
      <c r="N481" s="232"/>
      <c r="O481" s="232"/>
      <c r="P481" s="232"/>
      <c r="Q481" s="232"/>
      <c r="R481" s="232"/>
      <c r="S481" s="232"/>
      <c r="T481" s="233"/>
      <c r="AT481" s="234" t="s">
        <v>197</v>
      </c>
      <c r="AU481" s="234" t="s">
        <v>88</v>
      </c>
      <c r="AV481" s="13" t="s">
        <v>88</v>
      </c>
      <c r="AW481" s="13" t="s">
        <v>4</v>
      </c>
      <c r="AX481" s="13" t="s">
        <v>85</v>
      </c>
      <c r="AY481" s="234" t="s">
        <v>188</v>
      </c>
    </row>
    <row r="482" spans="1:65" s="2" customFormat="1" ht="16.5" customHeight="1">
      <c r="A482" s="35"/>
      <c r="B482" s="36"/>
      <c r="C482" s="210" t="s">
        <v>3022</v>
      </c>
      <c r="D482" s="210" t="s">
        <v>190</v>
      </c>
      <c r="E482" s="211" t="s">
        <v>2717</v>
      </c>
      <c r="F482" s="212" t="s">
        <v>2718</v>
      </c>
      <c r="G482" s="213" t="s">
        <v>246</v>
      </c>
      <c r="H482" s="214">
        <v>0.89900000000000002</v>
      </c>
      <c r="I482" s="215"/>
      <c r="J482" s="216">
        <f>ROUND(I482*H482,2)</f>
        <v>0</v>
      </c>
      <c r="K482" s="212" t="s">
        <v>194</v>
      </c>
      <c r="L482" s="40"/>
      <c r="M482" s="217" t="s">
        <v>1</v>
      </c>
      <c r="N482" s="218" t="s">
        <v>42</v>
      </c>
      <c r="O482" s="72"/>
      <c r="P482" s="219">
        <f>O482*H482</f>
        <v>0</v>
      </c>
      <c r="Q482" s="219">
        <v>0</v>
      </c>
      <c r="R482" s="219">
        <f>Q482*H482</f>
        <v>0</v>
      </c>
      <c r="S482" s="219">
        <v>0</v>
      </c>
      <c r="T482" s="220">
        <f>S482*H482</f>
        <v>0</v>
      </c>
      <c r="U482" s="35"/>
      <c r="V482" s="35"/>
      <c r="W482" s="35"/>
      <c r="X482" s="35"/>
      <c r="Y482" s="35"/>
      <c r="Z482" s="35"/>
      <c r="AA482" s="35"/>
      <c r="AB482" s="35"/>
      <c r="AC482" s="35"/>
      <c r="AD482" s="35"/>
      <c r="AE482" s="35"/>
      <c r="AR482" s="221" t="s">
        <v>195</v>
      </c>
      <c r="AT482" s="221" t="s">
        <v>190</v>
      </c>
      <c r="AU482" s="221" t="s">
        <v>88</v>
      </c>
      <c r="AY482" s="18" t="s">
        <v>188</v>
      </c>
      <c r="BE482" s="222">
        <f>IF(N482="základní",J482,0)</f>
        <v>0</v>
      </c>
      <c r="BF482" s="222">
        <f>IF(N482="snížená",J482,0)</f>
        <v>0</v>
      </c>
      <c r="BG482" s="222">
        <f>IF(N482="zákl. přenesená",J482,0)</f>
        <v>0</v>
      </c>
      <c r="BH482" s="222">
        <f>IF(N482="sníž. přenesená",J482,0)</f>
        <v>0</v>
      </c>
      <c r="BI482" s="222">
        <f>IF(N482="nulová",J482,0)</f>
        <v>0</v>
      </c>
      <c r="BJ482" s="18" t="s">
        <v>85</v>
      </c>
      <c r="BK482" s="222">
        <f>ROUND(I482*H482,2)</f>
        <v>0</v>
      </c>
      <c r="BL482" s="18" t="s">
        <v>195</v>
      </c>
      <c r="BM482" s="221" t="s">
        <v>3023</v>
      </c>
    </row>
    <row r="483" spans="1:65" s="12" customFormat="1" ht="22.9" customHeight="1">
      <c r="B483" s="194"/>
      <c r="C483" s="195"/>
      <c r="D483" s="196" t="s">
        <v>76</v>
      </c>
      <c r="E483" s="208" t="s">
        <v>587</v>
      </c>
      <c r="F483" s="208" t="s">
        <v>588</v>
      </c>
      <c r="G483" s="195"/>
      <c r="H483" s="195"/>
      <c r="I483" s="198"/>
      <c r="J483" s="209">
        <f>BK483</f>
        <v>0</v>
      </c>
      <c r="K483" s="195"/>
      <c r="L483" s="200"/>
      <c r="M483" s="201"/>
      <c r="N483" s="202"/>
      <c r="O483" s="202"/>
      <c r="P483" s="203">
        <f>P484</f>
        <v>0</v>
      </c>
      <c r="Q483" s="202"/>
      <c r="R483" s="203">
        <f>R484</f>
        <v>0</v>
      </c>
      <c r="S483" s="202"/>
      <c r="T483" s="204">
        <f>T484</f>
        <v>0</v>
      </c>
      <c r="AR483" s="205" t="s">
        <v>85</v>
      </c>
      <c r="AT483" s="206" t="s">
        <v>76</v>
      </c>
      <c r="AU483" s="206" t="s">
        <v>85</v>
      </c>
      <c r="AY483" s="205" t="s">
        <v>188</v>
      </c>
      <c r="BK483" s="207">
        <f>BK484</f>
        <v>0</v>
      </c>
    </row>
    <row r="484" spans="1:65" s="2" customFormat="1" ht="16.5" customHeight="1">
      <c r="A484" s="35"/>
      <c r="B484" s="36"/>
      <c r="C484" s="210" t="s">
        <v>3024</v>
      </c>
      <c r="D484" s="210" t="s">
        <v>190</v>
      </c>
      <c r="E484" s="211" t="s">
        <v>2720</v>
      </c>
      <c r="F484" s="212" t="s">
        <v>2721</v>
      </c>
      <c r="G484" s="213" t="s">
        <v>246</v>
      </c>
      <c r="H484" s="214">
        <v>0.13</v>
      </c>
      <c r="I484" s="215"/>
      <c r="J484" s="216">
        <f>ROUND(I484*H484,2)</f>
        <v>0</v>
      </c>
      <c r="K484" s="212" t="s">
        <v>202</v>
      </c>
      <c r="L484" s="40"/>
      <c r="M484" s="217" t="s">
        <v>1</v>
      </c>
      <c r="N484" s="218" t="s">
        <v>42</v>
      </c>
      <c r="O484" s="72"/>
      <c r="P484" s="219">
        <f>O484*H484</f>
        <v>0</v>
      </c>
      <c r="Q484" s="219">
        <v>0</v>
      </c>
      <c r="R484" s="219">
        <f>Q484*H484</f>
        <v>0</v>
      </c>
      <c r="S484" s="219">
        <v>0</v>
      </c>
      <c r="T484" s="220">
        <f>S484*H484</f>
        <v>0</v>
      </c>
      <c r="U484" s="35"/>
      <c r="V484" s="35"/>
      <c r="W484" s="35"/>
      <c r="X484" s="35"/>
      <c r="Y484" s="35"/>
      <c r="Z484" s="35"/>
      <c r="AA484" s="35"/>
      <c r="AB484" s="35"/>
      <c r="AC484" s="35"/>
      <c r="AD484" s="35"/>
      <c r="AE484" s="35"/>
      <c r="AR484" s="221" t="s">
        <v>195</v>
      </c>
      <c r="AT484" s="221" t="s">
        <v>190</v>
      </c>
      <c r="AU484" s="221" t="s">
        <v>88</v>
      </c>
      <c r="AY484" s="18" t="s">
        <v>188</v>
      </c>
      <c r="BE484" s="222">
        <f>IF(N484="základní",J484,0)</f>
        <v>0</v>
      </c>
      <c r="BF484" s="222">
        <f>IF(N484="snížená",J484,0)</f>
        <v>0</v>
      </c>
      <c r="BG484" s="222">
        <f>IF(N484="zákl. přenesená",J484,0)</f>
        <v>0</v>
      </c>
      <c r="BH484" s="222">
        <f>IF(N484="sníž. přenesená",J484,0)</f>
        <v>0</v>
      </c>
      <c r="BI484" s="222">
        <f>IF(N484="nulová",J484,0)</f>
        <v>0</v>
      </c>
      <c r="BJ484" s="18" t="s">
        <v>85</v>
      </c>
      <c r="BK484" s="222">
        <f>ROUND(I484*H484,2)</f>
        <v>0</v>
      </c>
      <c r="BL484" s="18" t="s">
        <v>195</v>
      </c>
      <c r="BM484" s="221" t="s">
        <v>3025</v>
      </c>
    </row>
    <row r="485" spans="1:65" s="12" customFormat="1" ht="22.9" customHeight="1">
      <c r="B485" s="194"/>
      <c r="C485" s="195"/>
      <c r="D485" s="196" t="s">
        <v>76</v>
      </c>
      <c r="E485" s="208" t="s">
        <v>2723</v>
      </c>
      <c r="F485" s="208" t="s">
        <v>2724</v>
      </c>
      <c r="G485" s="195"/>
      <c r="H485" s="195"/>
      <c r="I485" s="198"/>
      <c r="J485" s="209">
        <f>BK485</f>
        <v>0</v>
      </c>
      <c r="K485" s="195"/>
      <c r="L485" s="200"/>
      <c r="M485" s="201"/>
      <c r="N485" s="202"/>
      <c r="O485" s="202"/>
      <c r="P485" s="203">
        <f>SUM(P486:P507)</f>
        <v>0</v>
      </c>
      <c r="Q485" s="202"/>
      <c r="R485" s="203">
        <f>SUM(R486:R507)</f>
        <v>0.33871087999999994</v>
      </c>
      <c r="S485" s="202"/>
      <c r="T485" s="204">
        <f>SUM(T486:T507)</f>
        <v>0.12261199999999998</v>
      </c>
      <c r="AR485" s="205" t="s">
        <v>88</v>
      </c>
      <c r="AT485" s="206" t="s">
        <v>76</v>
      </c>
      <c r="AU485" s="206" t="s">
        <v>85</v>
      </c>
      <c r="AY485" s="205" t="s">
        <v>188</v>
      </c>
      <c r="BK485" s="207">
        <f>SUM(BK486:BK507)</f>
        <v>0</v>
      </c>
    </row>
    <row r="486" spans="1:65" s="2" customFormat="1" ht="16.5" customHeight="1">
      <c r="A486" s="35"/>
      <c r="B486" s="36"/>
      <c r="C486" s="210" t="s">
        <v>3026</v>
      </c>
      <c r="D486" s="210" t="s">
        <v>190</v>
      </c>
      <c r="E486" s="211" t="s">
        <v>2725</v>
      </c>
      <c r="F486" s="212" t="s">
        <v>2726</v>
      </c>
      <c r="G486" s="213" t="s">
        <v>207</v>
      </c>
      <c r="H486" s="214">
        <v>8.7579999999999991</v>
      </c>
      <c r="I486" s="215"/>
      <c r="J486" s="216">
        <f>ROUND(I486*H486,2)</f>
        <v>0</v>
      </c>
      <c r="K486" s="212" t="s">
        <v>202</v>
      </c>
      <c r="L486" s="40"/>
      <c r="M486" s="217" t="s">
        <v>1</v>
      </c>
      <c r="N486" s="218" t="s">
        <v>42</v>
      </c>
      <c r="O486" s="72"/>
      <c r="P486" s="219">
        <f>O486*H486</f>
        <v>0</v>
      </c>
      <c r="Q486" s="219">
        <v>0</v>
      </c>
      <c r="R486" s="219">
        <f>Q486*H486</f>
        <v>0</v>
      </c>
      <c r="S486" s="219">
        <v>1.4E-2</v>
      </c>
      <c r="T486" s="220">
        <f>S486*H486</f>
        <v>0.12261199999999998</v>
      </c>
      <c r="U486" s="35"/>
      <c r="V486" s="35"/>
      <c r="W486" s="35"/>
      <c r="X486" s="35"/>
      <c r="Y486" s="35"/>
      <c r="Z486" s="35"/>
      <c r="AA486" s="35"/>
      <c r="AB486" s="35"/>
      <c r="AC486" s="35"/>
      <c r="AD486" s="35"/>
      <c r="AE486" s="35"/>
      <c r="AR486" s="221" t="s">
        <v>195</v>
      </c>
      <c r="AT486" s="221" t="s">
        <v>190</v>
      </c>
      <c r="AU486" s="221" t="s">
        <v>88</v>
      </c>
      <c r="AY486" s="18" t="s">
        <v>188</v>
      </c>
      <c r="BE486" s="222">
        <f>IF(N486="základní",J486,0)</f>
        <v>0</v>
      </c>
      <c r="BF486" s="222">
        <f>IF(N486="snížená",J486,0)</f>
        <v>0</v>
      </c>
      <c r="BG486" s="222">
        <f>IF(N486="zákl. přenesená",J486,0)</f>
        <v>0</v>
      </c>
      <c r="BH486" s="222">
        <f>IF(N486="sníž. přenesená",J486,0)</f>
        <v>0</v>
      </c>
      <c r="BI486" s="222">
        <f>IF(N486="nulová",J486,0)</f>
        <v>0</v>
      </c>
      <c r="BJ486" s="18" t="s">
        <v>85</v>
      </c>
      <c r="BK486" s="222">
        <f>ROUND(I486*H486,2)</f>
        <v>0</v>
      </c>
      <c r="BL486" s="18" t="s">
        <v>195</v>
      </c>
      <c r="BM486" s="221" t="s">
        <v>3027</v>
      </c>
    </row>
    <row r="487" spans="1:65" s="15" customFormat="1" ht="11.25">
      <c r="B487" s="246"/>
      <c r="C487" s="247"/>
      <c r="D487" s="225" t="s">
        <v>197</v>
      </c>
      <c r="E487" s="248" t="s">
        <v>1</v>
      </c>
      <c r="F487" s="249" t="s">
        <v>3028</v>
      </c>
      <c r="G487" s="247"/>
      <c r="H487" s="248" t="s">
        <v>1</v>
      </c>
      <c r="I487" s="250"/>
      <c r="J487" s="247"/>
      <c r="K487" s="247"/>
      <c r="L487" s="251"/>
      <c r="M487" s="252"/>
      <c r="N487" s="253"/>
      <c r="O487" s="253"/>
      <c r="P487" s="253"/>
      <c r="Q487" s="253"/>
      <c r="R487" s="253"/>
      <c r="S487" s="253"/>
      <c r="T487" s="254"/>
      <c r="AT487" s="255" t="s">
        <v>197</v>
      </c>
      <c r="AU487" s="255" t="s">
        <v>88</v>
      </c>
      <c r="AV487" s="15" t="s">
        <v>85</v>
      </c>
      <c r="AW487" s="15" t="s">
        <v>32</v>
      </c>
      <c r="AX487" s="15" t="s">
        <v>77</v>
      </c>
      <c r="AY487" s="255" t="s">
        <v>188</v>
      </c>
    </row>
    <row r="488" spans="1:65" s="13" customFormat="1" ht="11.25">
      <c r="B488" s="223"/>
      <c r="C488" s="224"/>
      <c r="D488" s="225" t="s">
        <v>197</v>
      </c>
      <c r="E488" s="226" t="s">
        <v>1</v>
      </c>
      <c r="F488" s="227" t="s">
        <v>3029</v>
      </c>
      <c r="G488" s="224"/>
      <c r="H488" s="228">
        <v>15.1</v>
      </c>
      <c r="I488" s="229"/>
      <c r="J488" s="224"/>
      <c r="K488" s="224"/>
      <c r="L488" s="230"/>
      <c r="M488" s="231"/>
      <c r="N488" s="232"/>
      <c r="O488" s="232"/>
      <c r="P488" s="232"/>
      <c r="Q488" s="232"/>
      <c r="R488" s="232"/>
      <c r="S488" s="232"/>
      <c r="T488" s="233"/>
      <c r="AT488" s="234" t="s">
        <v>197</v>
      </c>
      <c r="AU488" s="234" t="s">
        <v>88</v>
      </c>
      <c r="AV488" s="13" t="s">
        <v>88</v>
      </c>
      <c r="AW488" s="13" t="s">
        <v>32</v>
      </c>
      <c r="AX488" s="13" t="s">
        <v>77</v>
      </c>
      <c r="AY488" s="234" t="s">
        <v>188</v>
      </c>
    </row>
    <row r="489" spans="1:65" s="16" customFormat="1" ht="11.25">
      <c r="B489" s="256"/>
      <c r="C489" s="257"/>
      <c r="D489" s="225" t="s">
        <v>197</v>
      </c>
      <c r="E489" s="258" t="s">
        <v>2614</v>
      </c>
      <c r="F489" s="259" t="s">
        <v>212</v>
      </c>
      <c r="G489" s="257"/>
      <c r="H489" s="260">
        <v>15.1</v>
      </c>
      <c r="I489" s="261"/>
      <c r="J489" s="257"/>
      <c r="K489" s="257"/>
      <c r="L489" s="262"/>
      <c r="M489" s="263"/>
      <c r="N489" s="264"/>
      <c r="O489" s="264"/>
      <c r="P489" s="264"/>
      <c r="Q489" s="264"/>
      <c r="R489" s="264"/>
      <c r="S489" s="264"/>
      <c r="T489" s="265"/>
      <c r="AT489" s="266" t="s">
        <v>197</v>
      </c>
      <c r="AU489" s="266" t="s">
        <v>88</v>
      </c>
      <c r="AV489" s="16" t="s">
        <v>204</v>
      </c>
      <c r="AW489" s="16" t="s">
        <v>4</v>
      </c>
      <c r="AX489" s="16" t="s">
        <v>77</v>
      </c>
      <c r="AY489" s="266" t="s">
        <v>188</v>
      </c>
    </row>
    <row r="490" spans="1:65" s="14" customFormat="1" ht="11.25">
      <c r="B490" s="235"/>
      <c r="C490" s="236"/>
      <c r="D490" s="225" t="s">
        <v>197</v>
      </c>
      <c r="E490" s="237" t="s">
        <v>1</v>
      </c>
      <c r="F490" s="238" t="s">
        <v>199</v>
      </c>
      <c r="G490" s="236"/>
      <c r="H490" s="239">
        <v>15.1</v>
      </c>
      <c r="I490" s="240"/>
      <c r="J490" s="236"/>
      <c r="K490" s="236"/>
      <c r="L490" s="241"/>
      <c r="M490" s="242"/>
      <c r="N490" s="243"/>
      <c r="O490" s="243"/>
      <c r="P490" s="243"/>
      <c r="Q490" s="243"/>
      <c r="R490" s="243"/>
      <c r="S490" s="243"/>
      <c r="T490" s="244"/>
      <c r="AT490" s="245" t="s">
        <v>197</v>
      </c>
      <c r="AU490" s="245" t="s">
        <v>88</v>
      </c>
      <c r="AV490" s="14" t="s">
        <v>195</v>
      </c>
      <c r="AW490" s="14" t="s">
        <v>32</v>
      </c>
      <c r="AX490" s="14" t="s">
        <v>77</v>
      </c>
      <c r="AY490" s="245" t="s">
        <v>188</v>
      </c>
    </row>
    <row r="491" spans="1:65" s="13" customFormat="1" ht="11.25">
      <c r="B491" s="223"/>
      <c r="C491" s="224"/>
      <c r="D491" s="225" t="s">
        <v>197</v>
      </c>
      <c r="E491" s="226" t="s">
        <v>1</v>
      </c>
      <c r="F491" s="227" t="s">
        <v>3030</v>
      </c>
      <c r="G491" s="224"/>
      <c r="H491" s="228">
        <v>8.7579999999999991</v>
      </c>
      <c r="I491" s="229"/>
      <c r="J491" s="224"/>
      <c r="K491" s="224"/>
      <c r="L491" s="230"/>
      <c r="M491" s="231"/>
      <c r="N491" s="232"/>
      <c r="O491" s="232"/>
      <c r="P491" s="232"/>
      <c r="Q491" s="232"/>
      <c r="R491" s="232"/>
      <c r="S491" s="232"/>
      <c r="T491" s="233"/>
      <c r="AT491" s="234" t="s">
        <v>197</v>
      </c>
      <c r="AU491" s="234" t="s">
        <v>88</v>
      </c>
      <c r="AV491" s="13" t="s">
        <v>88</v>
      </c>
      <c r="AW491" s="13" t="s">
        <v>32</v>
      </c>
      <c r="AX491" s="13" t="s">
        <v>77</v>
      </c>
      <c r="AY491" s="234" t="s">
        <v>188</v>
      </c>
    </row>
    <row r="492" spans="1:65" s="16" customFormat="1" ht="11.25">
      <c r="B492" s="256"/>
      <c r="C492" s="257"/>
      <c r="D492" s="225" t="s">
        <v>197</v>
      </c>
      <c r="E492" s="258" t="s">
        <v>2605</v>
      </c>
      <c r="F492" s="259" t="s">
        <v>212</v>
      </c>
      <c r="G492" s="257"/>
      <c r="H492" s="260">
        <v>8.7579999999999991</v>
      </c>
      <c r="I492" s="261"/>
      <c r="J492" s="257"/>
      <c r="K492" s="257"/>
      <c r="L492" s="262"/>
      <c r="M492" s="263"/>
      <c r="N492" s="264"/>
      <c r="O492" s="264"/>
      <c r="P492" s="264"/>
      <c r="Q492" s="264"/>
      <c r="R492" s="264"/>
      <c r="S492" s="264"/>
      <c r="T492" s="265"/>
      <c r="AT492" s="266" t="s">
        <v>197</v>
      </c>
      <c r="AU492" s="266" t="s">
        <v>88</v>
      </c>
      <c r="AV492" s="16" t="s">
        <v>204</v>
      </c>
      <c r="AW492" s="16" t="s">
        <v>32</v>
      </c>
      <c r="AX492" s="16" t="s">
        <v>77</v>
      </c>
      <c r="AY492" s="266" t="s">
        <v>188</v>
      </c>
    </row>
    <row r="493" spans="1:65" s="14" customFormat="1" ht="11.25">
      <c r="B493" s="235"/>
      <c r="C493" s="236"/>
      <c r="D493" s="225" t="s">
        <v>197</v>
      </c>
      <c r="E493" s="237" t="s">
        <v>1</v>
      </c>
      <c r="F493" s="238" t="s">
        <v>199</v>
      </c>
      <c r="G493" s="236"/>
      <c r="H493" s="239">
        <v>8.7579999999999991</v>
      </c>
      <c r="I493" s="240"/>
      <c r="J493" s="236"/>
      <c r="K493" s="236"/>
      <c r="L493" s="241"/>
      <c r="M493" s="242"/>
      <c r="N493" s="243"/>
      <c r="O493" s="243"/>
      <c r="P493" s="243"/>
      <c r="Q493" s="243"/>
      <c r="R493" s="243"/>
      <c r="S493" s="243"/>
      <c r="T493" s="244"/>
      <c r="AT493" s="245" t="s">
        <v>197</v>
      </c>
      <c r="AU493" s="245" t="s">
        <v>88</v>
      </c>
      <c r="AV493" s="14" t="s">
        <v>195</v>
      </c>
      <c r="AW493" s="14" t="s">
        <v>32</v>
      </c>
      <c r="AX493" s="14" t="s">
        <v>85</v>
      </c>
      <c r="AY493" s="245" t="s">
        <v>188</v>
      </c>
    </row>
    <row r="494" spans="1:65" s="2" customFormat="1" ht="16.5" customHeight="1">
      <c r="A494" s="35"/>
      <c r="B494" s="36"/>
      <c r="C494" s="210" t="s">
        <v>3031</v>
      </c>
      <c r="D494" s="210" t="s">
        <v>190</v>
      </c>
      <c r="E494" s="211" t="s">
        <v>2733</v>
      </c>
      <c r="F494" s="212" t="s">
        <v>2734</v>
      </c>
      <c r="G494" s="213" t="s">
        <v>207</v>
      </c>
      <c r="H494" s="214">
        <v>10.268000000000001</v>
      </c>
      <c r="I494" s="215"/>
      <c r="J494" s="216">
        <f>ROUND(I494*H494,2)</f>
        <v>0</v>
      </c>
      <c r="K494" s="212" t="s">
        <v>202</v>
      </c>
      <c r="L494" s="40"/>
      <c r="M494" s="217" t="s">
        <v>1</v>
      </c>
      <c r="N494" s="218" t="s">
        <v>42</v>
      </c>
      <c r="O494" s="72"/>
      <c r="P494" s="219">
        <f>O494*H494</f>
        <v>0</v>
      </c>
      <c r="Q494" s="219">
        <v>0</v>
      </c>
      <c r="R494" s="219">
        <f>Q494*H494</f>
        <v>0</v>
      </c>
      <c r="S494" s="219">
        <v>0</v>
      </c>
      <c r="T494" s="220">
        <f>S494*H494</f>
        <v>0</v>
      </c>
      <c r="U494" s="35"/>
      <c r="V494" s="35"/>
      <c r="W494" s="35"/>
      <c r="X494" s="35"/>
      <c r="Y494" s="35"/>
      <c r="Z494" s="35"/>
      <c r="AA494" s="35"/>
      <c r="AB494" s="35"/>
      <c r="AC494" s="35"/>
      <c r="AD494" s="35"/>
      <c r="AE494" s="35"/>
      <c r="AR494" s="221" t="s">
        <v>195</v>
      </c>
      <c r="AT494" s="221" t="s">
        <v>190</v>
      </c>
      <c r="AU494" s="221" t="s">
        <v>88</v>
      </c>
      <c r="AY494" s="18" t="s">
        <v>188</v>
      </c>
      <c r="BE494" s="222">
        <f>IF(N494="základní",J494,0)</f>
        <v>0</v>
      </c>
      <c r="BF494" s="222">
        <f>IF(N494="snížená",J494,0)</f>
        <v>0</v>
      </c>
      <c r="BG494" s="222">
        <f>IF(N494="zákl. přenesená",J494,0)</f>
        <v>0</v>
      </c>
      <c r="BH494" s="222">
        <f>IF(N494="sníž. přenesená",J494,0)</f>
        <v>0</v>
      </c>
      <c r="BI494" s="222">
        <f>IF(N494="nulová",J494,0)</f>
        <v>0</v>
      </c>
      <c r="BJ494" s="18" t="s">
        <v>85</v>
      </c>
      <c r="BK494" s="222">
        <f>ROUND(I494*H494,2)</f>
        <v>0</v>
      </c>
      <c r="BL494" s="18" t="s">
        <v>195</v>
      </c>
      <c r="BM494" s="221" t="s">
        <v>3032</v>
      </c>
    </row>
    <row r="495" spans="1:65" s="15" customFormat="1" ht="11.25">
      <c r="B495" s="246"/>
      <c r="C495" s="247"/>
      <c r="D495" s="225" t="s">
        <v>197</v>
      </c>
      <c r="E495" s="248" t="s">
        <v>1</v>
      </c>
      <c r="F495" s="249" t="s">
        <v>2736</v>
      </c>
      <c r="G495" s="247"/>
      <c r="H495" s="248" t="s">
        <v>1</v>
      </c>
      <c r="I495" s="250"/>
      <c r="J495" s="247"/>
      <c r="K495" s="247"/>
      <c r="L495" s="251"/>
      <c r="M495" s="252"/>
      <c r="N495" s="253"/>
      <c r="O495" s="253"/>
      <c r="P495" s="253"/>
      <c r="Q495" s="253"/>
      <c r="R495" s="253"/>
      <c r="S495" s="253"/>
      <c r="T495" s="254"/>
      <c r="AT495" s="255" t="s">
        <v>197</v>
      </c>
      <c r="AU495" s="255" t="s">
        <v>88</v>
      </c>
      <c r="AV495" s="15" t="s">
        <v>85</v>
      </c>
      <c r="AW495" s="15" t="s">
        <v>32</v>
      </c>
      <c r="AX495" s="15" t="s">
        <v>77</v>
      </c>
      <c r="AY495" s="255" t="s">
        <v>188</v>
      </c>
    </row>
    <row r="496" spans="1:65" s="13" customFormat="1" ht="11.25">
      <c r="B496" s="223"/>
      <c r="C496" s="224"/>
      <c r="D496" s="225" t="s">
        <v>197</v>
      </c>
      <c r="E496" s="226" t="s">
        <v>1</v>
      </c>
      <c r="F496" s="227" t="s">
        <v>3033</v>
      </c>
      <c r="G496" s="224"/>
      <c r="H496" s="228">
        <v>10.268000000000001</v>
      </c>
      <c r="I496" s="229"/>
      <c r="J496" s="224"/>
      <c r="K496" s="224"/>
      <c r="L496" s="230"/>
      <c r="M496" s="231"/>
      <c r="N496" s="232"/>
      <c r="O496" s="232"/>
      <c r="P496" s="232"/>
      <c r="Q496" s="232"/>
      <c r="R496" s="232"/>
      <c r="S496" s="232"/>
      <c r="T496" s="233"/>
      <c r="AT496" s="234" t="s">
        <v>197</v>
      </c>
      <c r="AU496" s="234" t="s">
        <v>88</v>
      </c>
      <c r="AV496" s="13" t="s">
        <v>88</v>
      </c>
      <c r="AW496" s="13" t="s">
        <v>32</v>
      </c>
      <c r="AX496" s="13" t="s">
        <v>77</v>
      </c>
      <c r="AY496" s="234" t="s">
        <v>188</v>
      </c>
    </row>
    <row r="497" spans="1:65" s="14" customFormat="1" ht="11.25">
      <c r="B497" s="235"/>
      <c r="C497" s="236"/>
      <c r="D497" s="225" t="s">
        <v>197</v>
      </c>
      <c r="E497" s="237" t="s">
        <v>2627</v>
      </c>
      <c r="F497" s="238" t="s">
        <v>199</v>
      </c>
      <c r="G497" s="236"/>
      <c r="H497" s="239">
        <v>10.268000000000001</v>
      </c>
      <c r="I497" s="240"/>
      <c r="J497" s="236"/>
      <c r="K497" s="236"/>
      <c r="L497" s="241"/>
      <c r="M497" s="242"/>
      <c r="N497" s="243"/>
      <c r="O497" s="243"/>
      <c r="P497" s="243"/>
      <c r="Q497" s="243"/>
      <c r="R497" s="243"/>
      <c r="S497" s="243"/>
      <c r="T497" s="244"/>
      <c r="AT497" s="245" t="s">
        <v>197</v>
      </c>
      <c r="AU497" s="245" t="s">
        <v>88</v>
      </c>
      <c r="AV497" s="14" t="s">
        <v>195</v>
      </c>
      <c r="AW497" s="14" t="s">
        <v>32</v>
      </c>
      <c r="AX497" s="14" t="s">
        <v>85</v>
      </c>
      <c r="AY497" s="245" t="s">
        <v>188</v>
      </c>
    </row>
    <row r="498" spans="1:65" s="2" customFormat="1" ht="16.5" customHeight="1">
      <c r="A498" s="35"/>
      <c r="B498" s="36"/>
      <c r="C498" s="267" t="s">
        <v>3034</v>
      </c>
      <c r="D498" s="267" t="s">
        <v>406</v>
      </c>
      <c r="E498" s="268" t="s">
        <v>2740</v>
      </c>
      <c r="F498" s="269" t="s">
        <v>2741</v>
      </c>
      <c r="G498" s="270" t="s">
        <v>246</v>
      </c>
      <c r="H498" s="271">
        <v>3.0000000000000001E-3</v>
      </c>
      <c r="I498" s="272"/>
      <c r="J498" s="273">
        <f>ROUND(I498*H498,2)</f>
        <v>0</v>
      </c>
      <c r="K498" s="269" t="s">
        <v>202</v>
      </c>
      <c r="L498" s="274"/>
      <c r="M498" s="275" t="s">
        <v>1</v>
      </c>
      <c r="N498" s="276" t="s">
        <v>42</v>
      </c>
      <c r="O498" s="72"/>
      <c r="P498" s="219">
        <f>O498*H498</f>
        <v>0</v>
      </c>
      <c r="Q498" s="219">
        <v>1</v>
      </c>
      <c r="R498" s="219">
        <f>Q498*H498</f>
        <v>3.0000000000000001E-3</v>
      </c>
      <c r="S498" s="219">
        <v>0</v>
      </c>
      <c r="T498" s="220">
        <f>S498*H498</f>
        <v>0</v>
      </c>
      <c r="U498" s="35"/>
      <c r="V498" s="35"/>
      <c r="W498" s="35"/>
      <c r="X498" s="35"/>
      <c r="Y498" s="35"/>
      <c r="Z498" s="35"/>
      <c r="AA498" s="35"/>
      <c r="AB498" s="35"/>
      <c r="AC498" s="35"/>
      <c r="AD498" s="35"/>
      <c r="AE498" s="35"/>
      <c r="AR498" s="221" t="s">
        <v>229</v>
      </c>
      <c r="AT498" s="221" t="s">
        <v>406</v>
      </c>
      <c r="AU498" s="221" t="s">
        <v>88</v>
      </c>
      <c r="AY498" s="18" t="s">
        <v>188</v>
      </c>
      <c r="BE498" s="222">
        <f>IF(N498="základní",J498,0)</f>
        <v>0</v>
      </c>
      <c r="BF498" s="222">
        <f>IF(N498="snížená",J498,0)</f>
        <v>0</v>
      </c>
      <c r="BG498" s="222">
        <f>IF(N498="zákl. přenesená",J498,0)</f>
        <v>0</v>
      </c>
      <c r="BH498" s="222">
        <f>IF(N498="sníž. přenesená",J498,0)</f>
        <v>0</v>
      </c>
      <c r="BI498" s="222">
        <f>IF(N498="nulová",J498,0)</f>
        <v>0</v>
      </c>
      <c r="BJ498" s="18" t="s">
        <v>85</v>
      </c>
      <c r="BK498" s="222">
        <f>ROUND(I498*H498,2)</f>
        <v>0</v>
      </c>
      <c r="BL498" s="18" t="s">
        <v>195</v>
      </c>
      <c r="BM498" s="221" t="s">
        <v>3035</v>
      </c>
    </row>
    <row r="499" spans="1:65" s="13" customFormat="1" ht="11.25">
      <c r="B499" s="223"/>
      <c r="C499" s="224"/>
      <c r="D499" s="225" t="s">
        <v>197</v>
      </c>
      <c r="E499" s="224"/>
      <c r="F499" s="227" t="s">
        <v>3036</v>
      </c>
      <c r="G499" s="224"/>
      <c r="H499" s="228">
        <v>3.0000000000000001E-3</v>
      </c>
      <c r="I499" s="229"/>
      <c r="J499" s="224"/>
      <c r="K499" s="224"/>
      <c r="L499" s="230"/>
      <c r="M499" s="231"/>
      <c r="N499" s="232"/>
      <c r="O499" s="232"/>
      <c r="P499" s="232"/>
      <c r="Q499" s="232"/>
      <c r="R499" s="232"/>
      <c r="S499" s="232"/>
      <c r="T499" s="233"/>
      <c r="AT499" s="234" t="s">
        <v>197</v>
      </c>
      <c r="AU499" s="234" t="s">
        <v>88</v>
      </c>
      <c r="AV499" s="13" t="s">
        <v>88</v>
      </c>
      <c r="AW499" s="13" t="s">
        <v>4</v>
      </c>
      <c r="AX499" s="13" t="s">
        <v>85</v>
      </c>
      <c r="AY499" s="234" t="s">
        <v>188</v>
      </c>
    </row>
    <row r="500" spans="1:65" s="2" customFormat="1" ht="16.5" customHeight="1">
      <c r="A500" s="35"/>
      <c r="B500" s="36"/>
      <c r="C500" s="210" t="s">
        <v>3037</v>
      </c>
      <c r="D500" s="210" t="s">
        <v>190</v>
      </c>
      <c r="E500" s="211" t="s">
        <v>2744</v>
      </c>
      <c r="F500" s="212" t="s">
        <v>2745</v>
      </c>
      <c r="G500" s="213" t="s">
        <v>207</v>
      </c>
      <c r="H500" s="214">
        <v>10.268000000000001</v>
      </c>
      <c r="I500" s="215"/>
      <c r="J500" s="216">
        <f>ROUND(I500*H500,2)</f>
        <v>0</v>
      </c>
      <c r="K500" s="212" t="s">
        <v>202</v>
      </c>
      <c r="L500" s="40"/>
      <c r="M500" s="217" t="s">
        <v>1</v>
      </c>
      <c r="N500" s="218" t="s">
        <v>42</v>
      </c>
      <c r="O500" s="72"/>
      <c r="P500" s="219">
        <f>O500*H500</f>
        <v>0</v>
      </c>
      <c r="Q500" s="219">
        <v>8.8000000000000003E-4</v>
      </c>
      <c r="R500" s="219">
        <f>Q500*H500</f>
        <v>9.0358400000000016E-3</v>
      </c>
      <c r="S500" s="219">
        <v>0</v>
      </c>
      <c r="T500" s="220">
        <f>S500*H500</f>
        <v>0</v>
      </c>
      <c r="U500" s="35"/>
      <c r="V500" s="35"/>
      <c r="W500" s="35"/>
      <c r="X500" s="35"/>
      <c r="Y500" s="35"/>
      <c r="Z500" s="35"/>
      <c r="AA500" s="35"/>
      <c r="AB500" s="35"/>
      <c r="AC500" s="35"/>
      <c r="AD500" s="35"/>
      <c r="AE500" s="35"/>
      <c r="AR500" s="221" t="s">
        <v>195</v>
      </c>
      <c r="AT500" s="221" t="s">
        <v>190</v>
      </c>
      <c r="AU500" s="221" t="s">
        <v>88</v>
      </c>
      <c r="AY500" s="18" t="s">
        <v>188</v>
      </c>
      <c r="BE500" s="222">
        <f>IF(N500="základní",J500,0)</f>
        <v>0</v>
      </c>
      <c r="BF500" s="222">
        <f>IF(N500="snížená",J500,0)</f>
        <v>0</v>
      </c>
      <c r="BG500" s="222">
        <f>IF(N500="zákl. přenesená",J500,0)</f>
        <v>0</v>
      </c>
      <c r="BH500" s="222">
        <f>IF(N500="sníž. přenesená",J500,0)</f>
        <v>0</v>
      </c>
      <c r="BI500" s="222">
        <f>IF(N500="nulová",J500,0)</f>
        <v>0</v>
      </c>
      <c r="BJ500" s="18" t="s">
        <v>85</v>
      </c>
      <c r="BK500" s="222">
        <f>ROUND(I500*H500,2)</f>
        <v>0</v>
      </c>
      <c r="BL500" s="18" t="s">
        <v>195</v>
      </c>
      <c r="BM500" s="221" t="s">
        <v>3038</v>
      </c>
    </row>
    <row r="501" spans="1:65" s="15" customFormat="1" ht="11.25">
      <c r="B501" s="246"/>
      <c r="C501" s="247"/>
      <c r="D501" s="225" t="s">
        <v>197</v>
      </c>
      <c r="E501" s="248" t="s">
        <v>1</v>
      </c>
      <c r="F501" s="249" t="s">
        <v>2736</v>
      </c>
      <c r="G501" s="247"/>
      <c r="H501" s="248" t="s">
        <v>1</v>
      </c>
      <c r="I501" s="250"/>
      <c r="J501" s="247"/>
      <c r="K501" s="247"/>
      <c r="L501" s="251"/>
      <c r="M501" s="252"/>
      <c r="N501" s="253"/>
      <c r="O501" s="253"/>
      <c r="P501" s="253"/>
      <c r="Q501" s="253"/>
      <c r="R501" s="253"/>
      <c r="S501" s="253"/>
      <c r="T501" s="254"/>
      <c r="AT501" s="255" t="s">
        <v>197</v>
      </c>
      <c r="AU501" s="255" t="s">
        <v>88</v>
      </c>
      <c r="AV501" s="15" t="s">
        <v>85</v>
      </c>
      <c r="AW501" s="15" t="s">
        <v>32</v>
      </c>
      <c r="AX501" s="15" t="s">
        <v>77</v>
      </c>
      <c r="AY501" s="255" t="s">
        <v>188</v>
      </c>
    </row>
    <row r="502" spans="1:65" s="13" customFormat="1" ht="11.25">
      <c r="B502" s="223"/>
      <c r="C502" s="224"/>
      <c r="D502" s="225" t="s">
        <v>197</v>
      </c>
      <c r="E502" s="226" t="s">
        <v>1</v>
      </c>
      <c r="F502" s="227" t="s">
        <v>2627</v>
      </c>
      <c r="G502" s="224"/>
      <c r="H502" s="228">
        <v>10.268000000000001</v>
      </c>
      <c r="I502" s="229"/>
      <c r="J502" s="224"/>
      <c r="K502" s="224"/>
      <c r="L502" s="230"/>
      <c r="M502" s="231"/>
      <c r="N502" s="232"/>
      <c r="O502" s="232"/>
      <c r="P502" s="232"/>
      <c r="Q502" s="232"/>
      <c r="R502" s="232"/>
      <c r="S502" s="232"/>
      <c r="T502" s="233"/>
      <c r="AT502" s="234" t="s">
        <v>197</v>
      </c>
      <c r="AU502" s="234" t="s">
        <v>88</v>
      </c>
      <c r="AV502" s="13" t="s">
        <v>88</v>
      </c>
      <c r="AW502" s="13" t="s">
        <v>32</v>
      </c>
      <c r="AX502" s="13" t="s">
        <v>85</v>
      </c>
      <c r="AY502" s="234" t="s">
        <v>188</v>
      </c>
    </row>
    <row r="503" spans="1:65" s="2" customFormat="1" ht="16.5" customHeight="1">
      <c r="A503" s="35"/>
      <c r="B503" s="36"/>
      <c r="C503" s="267" t="s">
        <v>3039</v>
      </c>
      <c r="D503" s="267" t="s">
        <v>406</v>
      </c>
      <c r="E503" s="268" t="s">
        <v>2747</v>
      </c>
      <c r="F503" s="269" t="s">
        <v>2748</v>
      </c>
      <c r="G503" s="270" t="s">
        <v>207</v>
      </c>
      <c r="H503" s="271">
        <v>11.808</v>
      </c>
      <c r="I503" s="272"/>
      <c r="J503" s="273">
        <f>ROUND(I503*H503,2)</f>
        <v>0</v>
      </c>
      <c r="K503" s="269" t="s">
        <v>194</v>
      </c>
      <c r="L503" s="274"/>
      <c r="M503" s="275" t="s">
        <v>1</v>
      </c>
      <c r="N503" s="276" t="s">
        <v>42</v>
      </c>
      <c r="O503" s="72"/>
      <c r="P503" s="219">
        <f>O503*H503</f>
        <v>0</v>
      </c>
      <c r="Q503" s="219">
        <v>3.8800000000000002E-3</v>
      </c>
      <c r="R503" s="219">
        <f>Q503*H503</f>
        <v>4.5815040000000001E-2</v>
      </c>
      <c r="S503" s="219">
        <v>0</v>
      </c>
      <c r="T503" s="220">
        <f>S503*H503</f>
        <v>0</v>
      </c>
      <c r="U503" s="35"/>
      <c r="V503" s="35"/>
      <c r="W503" s="35"/>
      <c r="X503" s="35"/>
      <c r="Y503" s="35"/>
      <c r="Z503" s="35"/>
      <c r="AA503" s="35"/>
      <c r="AB503" s="35"/>
      <c r="AC503" s="35"/>
      <c r="AD503" s="35"/>
      <c r="AE503" s="35"/>
      <c r="AR503" s="221" t="s">
        <v>229</v>
      </c>
      <c r="AT503" s="221" t="s">
        <v>406</v>
      </c>
      <c r="AU503" s="221" t="s">
        <v>88</v>
      </c>
      <c r="AY503" s="18" t="s">
        <v>188</v>
      </c>
      <c r="BE503" s="222">
        <f>IF(N503="základní",J503,0)</f>
        <v>0</v>
      </c>
      <c r="BF503" s="222">
        <f>IF(N503="snížená",J503,0)</f>
        <v>0</v>
      </c>
      <c r="BG503" s="222">
        <f>IF(N503="zákl. přenesená",J503,0)</f>
        <v>0</v>
      </c>
      <c r="BH503" s="222">
        <f>IF(N503="sníž. přenesená",J503,0)</f>
        <v>0</v>
      </c>
      <c r="BI503" s="222">
        <f>IF(N503="nulová",J503,0)</f>
        <v>0</v>
      </c>
      <c r="BJ503" s="18" t="s">
        <v>85</v>
      </c>
      <c r="BK503" s="222">
        <f>ROUND(I503*H503,2)</f>
        <v>0</v>
      </c>
      <c r="BL503" s="18" t="s">
        <v>195</v>
      </c>
      <c r="BM503" s="221" t="s">
        <v>3040</v>
      </c>
    </row>
    <row r="504" spans="1:65" s="13" customFormat="1" ht="11.25">
      <c r="B504" s="223"/>
      <c r="C504" s="224"/>
      <c r="D504" s="225" t="s">
        <v>197</v>
      </c>
      <c r="E504" s="224"/>
      <c r="F504" s="227" t="s">
        <v>3041</v>
      </c>
      <c r="G504" s="224"/>
      <c r="H504" s="228">
        <v>11.808</v>
      </c>
      <c r="I504" s="229"/>
      <c r="J504" s="224"/>
      <c r="K504" s="224"/>
      <c r="L504" s="230"/>
      <c r="M504" s="231"/>
      <c r="N504" s="232"/>
      <c r="O504" s="232"/>
      <c r="P504" s="232"/>
      <c r="Q504" s="232"/>
      <c r="R504" s="232"/>
      <c r="S504" s="232"/>
      <c r="T504" s="233"/>
      <c r="AT504" s="234" t="s">
        <v>197</v>
      </c>
      <c r="AU504" s="234" t="s">
        <v>88</v>
      </c>
      <c r="AV504" s="13" t="s">
        <v>88</v>
      </c>
      <c r="AW504" s="13" t="s">
        <v>4</v>
      </c>
      <c r="AX504" s="13" t="s">
        <v>85</v>
      </c>
      <c r="AY504" s="234" t="s">
        <v>188</v>
      </c>
    </row>
    <row r="505" spans="1:65" s="2" customFormat="1" ht="24" customHeight="1">
      <c r="A505" s="35"/>
      <c r="B505" s="36"/>
      <c r="C505" s="210" t="s">
        <v>3042</v>
      </c>
      <c r="D505" s="210" t="s">
        <v>190</v>
      </c>
      <c r="E505" s="211" t="s">
        <v>2904</v>
      </c>
      <c r="F505" s="212" t="s">
        <v>2905</v>
      </c>
      <c r="G505" s="213" t="s">
        <v>193</v>
      </c>
      <c r="H505" s="214">
        <v>15.1</v>
      </c>
      <c r="I505" s="215"/>
      <c r="J505" s="216">
        <f>ROUND(I505*H505,2)</f>
        <v>0</v>
      </c>
      <c r="K505" s="212" t="s">
        <v>194</v>
      </c>
      <c r="L505" s="40"/>
      <c r="M505" s="217" t="s">
        <v>1</v>
      </c>
      <c r="N505" s="218" t="s">
        <v>42</v>
      </c>
      <c r="O505" s="72"/>
      <c r="P505" s="219">
        <f>O505*H505</f>
        <v>0</v>
      </c>
      <c r="Q505" s="219">
        <v>1.8599999999999998E-2</v>
      </c>
      <c r="R505" s="219">
        <f>Q505*H505</f>
        <v>0.28085999999999994</v>
      </c>
      <c r="S505" s="219">
        <v>0</v>
      </c>
      <c r="T505" s="220">
        <f>S505*H505</f>
        <v>0</v>
      </c>
      <c r="U505" s="35"/>
      <c r="V505" s="35"/>
      <c r="W505" s="35"/>
      <c r="X505" s="35"/>
      <c r="Y505" s="35"/>
      <c r="Z505" s="35"/>
      <c r="AA505" s="35"/>
      <c r="AB505" s="35"/>
      <c r="AC505" s="35"/>
      <c r="AD505" s="35"/>
      <c r="AE505" s="35"/>
      <c r="AR505" s="221" t="s">
        <v>195</v>
      </c>
      <c r="AT505" s="221" t="s">
        <v>190</v>
      </c>
      <c r="AU505" s="221" t="s">
        <v>88</v>
      </c>
      <c r="AY505" s="18" t="s">
        <v>188</v>
      </c>
      <c r="BE505" s="222">
        <f>IF(N505="základní",J505,0)</f>
        <v>0</v>
      </c>
      <c r="BF505" s="222">
        <f>IF(N505="snížená",J505,0)</f>
        <v>0</v>
      </c>
      <c r="BG505" s="222">
        <f>IF(N505="zákl. přenesená",J505,0)</f>
        <v>0</v>
      </c>
      <c r="BH505" s="222">
        <f>IF(N505="sníž. přenesená",J505,0)</f>
        <v>0</v>
      </c>
      <c r="BI505" s="222">
        <f>IF(N505="nulová",J505,0)</f>
        <v>0</v>
      </c>
      <c r="BJ505" s="18" t="s">
        <v>85</v>
      </c>
      <c r="BK505" s="222">
        <f>ROUND(I505*H505,2)</f>
        <v>0</v>
      </c>
      <c r="BL505" s="18" t="s">
        <v>195</v>
      </c>
      <c r="BM505" s="221" t="s">
        <v>3043</v>
      </c>
    </row>
    <row r="506" spans="1:65" s="13" customFormat="1" ht="11.25">
      <c r="B506" s="223"/>
      <c r="C506" s="224"/>
      <c r="D506" s="225" t="s">
        <v>197</v>
      </c>
      <c r="E506" s="226" t="s">
        <v>1</v>
      </c>
      <c r="F506" s="227" t="s">
        <v>3044</v>
      </c>
      <c r="G506" s="224"/>
      <c r="H506" s="228">
        <v>15.1</v>
      </c>
      <c r="I506" s="229"/>
      <c r="J506" s="224"/>
      <c r="K506" s="224"/>
      <c r="L506" s="230"/>
      <c r="M506" s="231"/>
      <c r="N506" s="232"/>
      <c r="O506" s="232"/>
      <c r="P506" s="232"/>
      <c r="Q506" s="232"/>
      <c r="R506" s="232"/>
      <c r="S506" s="232"/>
      <c r="T506" s="233"/>
      <c r="AT506" s="234" t="s">
        <v>197</v>
      </c>
      <c r="AU506" s="234" t="s">
        <v>88</v>
      </c>
      <c r="AV506" s="13" t="s">
        <v>88</v>
      </c>
      <c r="AW506" s="13" t="s">
        <v>32</v>
      </c>
      <c r="AX506" s="13" t="s">
        <v>85</v>
      </c>
      <c r="AY506" s="234" t="s">
        <v>188</v>
      </c>
    </row>
    <row r="507" spans="1:65" s="2" customFormat="1" ht="16.5" customHeight="1">
      <c r="A507" s="35"/>
      <c r="B507" s="36"/>
      <c r="C507" s="210" t="s">
        <v>3045</v>
      </c>
      <c r="D507" s="210" t="s">
        <v>190</v>
      </c>
      <c r="E507" s="211" t="s">
        <v>2760</v>
      </c>
      <c r="F507" s="212" t="s">
        <v>2761</v>
      </c>
      <c r="G507" s="213" t="s">
        <v>246</v>
      </c>
      <c r="H507" s="214">
        <v>0.33900000000000002</v>
      </c>
      <c r="I507" s="215"/>
      <c r="J507" s="216">
        <f>ROUND(I507*H507,2)</f>
        <v>0</v>
      </c>
      <c r="K507" s="212" t="s">
        <v>202</v>
      </c>
      <c r="L507" s="40"/>
      <c r="M507" s="217" t="s">
        <v>1</v>
      </c>
      <c r="N507" s="218" t="s">
        <v>42</v>
      </c>
      <c r="O507" s="72"/>
      <c r="P507" s="219">
        <f>O507*H507</f>
        <v>0</v>
      </c>
      <c r="Q507" s="219">
        <v>0</v>
      </c>
      <c r="R507" s="219">
        <f>Q507*H507</f>
        <v>0</v>
      </c>
      <c r="S507" s="219">
        <v>0</v>
      </c>
      <c r="T507" s="220">
        <f>S507*H507</f>
        <v>0</v>
      </c>
      <c r="U507" s="35"/>
      <c r="V507" s="35"/>
      <c r="W507" s="35"/>
      <c r="X507" s="35"/>
      <c r="Y507" s="35"/>
      <c r="Z507" s="35"/>
      <c r="AA507" s="35"/>
      <c r="AB507" s="35"/>
      <c r="AC507" s="35"/>
      <c r="AD507" s="35"/>
      <c r="AE507" s="35"/>
      <c r="AR507" s="221" t="s">
        <v>195</v>
      </c>
      <c r="AT507" s="221" t="s">
        <v>190</v>
      </c>
      <c r="AU507" s="221" t="s">
        <v>88</v>
      </c>
      <c r="AY507" s="18" t="s">
        <v>188</v>
      </c>
      <c r="BE507" s="222">
        <f>IF(N507="základní",J507,0)</f>
        <v>0</v>
      </c>
      <c r="BF507" s="222">
        <f>IF(N507="snížená",J507,0)</f>
        <v>0</v>
      </c>
      <c r="BG507" s="222">
        <f>IF(N507="zákl. přenesená",J507,0)</f>
        <v>0</v>
      </c>
      <c r="BH507" s="222">
        <f>IF(N507="sníž. přenesená",J507,0)</f>
        <v>0</v>
      </c>
      <c r="BI507" s="222">
        <f>IF(N507="nulová",J507,0)</f>
        <v>0</v>
      </c>
      <c r="BJ507" s="18" t="s">
        <v>85</v>
      </c>
      <c r="BK507" s="222">
        <f>ROUND(I507*H507,2)</f>
        <v>0</v>
      </c>
      <c r="BL507" s="18" t="s">
        <v>195</v>
      </c>
      <c r="BM507" s="221" t="s">
        <v>3046</v>
      </c>
    </row>
    <row r="508" spans="1:65" s="12" customFormat="1" ht="22.9" customHeight="1">
      <c r="B508" s="194"/>
      <c r="C508" s="195"/>
      <c r="D508" s="196" t="s">
        <v>76</v>
      </c>
      <c r="E508" s="208" t="s">
        <v>2763</v>
      </c>
      <c r="F508" s="208" t="s">
        <v>2764</v>
      </c>
      <c r="G508" s="195"/>
      <c r="H508" s="195"/>
      <c r="I508" s="198"/>
      <c r="J508" s="209">
        <f>BK508</f>
        <v>0</v>
      </c>
      <c r="K508" s="195"/>
      <c r="L508" s="200"/>
      <c r="M508" s="201"/>
      <c r="N508" s="202"/>
      <c r="O508" s="202"/>
      <c r="P508" s="203">
        <f>SUM(P509:P516)</f>
        <v>0</v>
      </c>
      <c r="Q508" s="202"/>
      <c r="R508" s="203">
        <f>SUM(R509:R516)</f>
        <v>0.16772199999999998</v>
      </c>
      <c r="S508" s="202"/>
      <c r="T508" s="204">
        <f>SUM(T509:T516)</f>
        <v>7.9063600000000012E-2</v>
      </c>
      <c r="AR508" s="205" t="s">
        <v>88</v>
      </c>
      <c r="AT508" s="206" t="s">
        <v>76</v>
      </c>
      <c r="AU508" s="206" t="s">
        <v>85</v>
      </c>
      <c r="AY508" s="205" t="s">
        <v>188</v>
      </c>
      <c r="BK508" s="207">
        <f>SUM(BK509:BK516)</f>
        <v>0</v>
      </c>
    </row>
    <row r="509" spans="1:65" s="2" customFormat="1" ht="16.5" customHeight="1">
      <c r="A509" s="35"/>
      <c r="B509" s="36"/>
      <c r="C509" s="210" t="s">
        <v>3047</v>
      </c>
      <c r="D509" s="210" t="s">
        <v>190</v>
      </c>
      <c r="E509" s="211" t="s">
        <v>2909</v>
      </c>
      <c r="F509" s="212" t="s">
        <v>2910</v>
      </c>
      <c r="G509" s="213" t="s">
        <v>207</v>
      </c>
      <c r="H509" s="214">
        <v>10.268000000000001</v>
      </c>
      <c r="I509" s="215"/>
      <c r="J509" s="216">
        <f>ROUND(I509*H509,2)</f>
        <v>0</v>
      </c>
      <c r="K509" s="212" t="s">
        <v>194</v>
      </c>
      <c r="L509" s="40"/>
      <c r="M509" s="217" t="s">
        <v>1</v>
      </c>
      <c r="N509" s="218" t="s">
        <v>42</v>
      </c>
      <c r="O509" s="72"/>
      <c r="P509" s="219">
        <f>O509*H509</f>
        <v>0</v>
      </c>
      <c r="Q509" s="219">
        <v>0</v>
      </c>
      <c r="R509" s="219">
        <f>Q509*H509</f>
        <v>0</v>
      </c>
      <c r="S509" s="219">
        <v>7.7000000000000002E-3</v>
      </c>
      <c r="T509" s="220">
        <f>S509*H509</f>
        <v>7.9063600000000012E-2</v>
      </c>
      <c r="U509" s="35"/>
      <c r="V509" s="35"/>
      <c r="W509" s="35"/>
      <c r="X509" s="35"/>
      <c r="Y509" s="35"/>
      <c r="Z509" s="35"/>
      <c r="AA509" s="35"/>
      <c r="AB509" s="35"/>
      <c r="AC509" s="35"/>
      <c r="AD509" s="35"/>
      <c r="AE509" s="35"/>
      <c r="AR509" s="221" t="s">
        <v>195</v>
      </c>
      <c r="AT509" s="221" t="s">
        <v>190</v>
      </c>
      <c r="AU509" s="221" t="s">
        <v>88</v>
      </c>
      <c r="AY509" s="18" t="s">
        <v>188</v>
      </c>
      <c r="BE509" s="222">
        <f>IF(N509="základní",J509,0)</f>
        <v>0</v>
      </c>
      <c r="BF509" s="222">
        <f>IF(N509="snížená",J509,0)</f>
        <v>0</v>
      </c>
      <c r="BG509" s="222">
        <f>IF(N509="zákl. přenesená",J509,0)</f>
        <v>0</v>
      </c>
      <c r="BH509" s="222">
        <f>IF(N509="sníž. přenesená",J509,0)</f>
        <v>0</v>
      </c>
      <c r="BI509" s="222">
        <f>IF(N509="nulová",J509,0)</f>
        <v>0</v>
      </c>
      <c r="BJ509" s="18" t="s">
        <v>85</v>
      </c>
      <c r="BK509" s="222">
        <f>ROUND(I509*H509,2)</f>
        <v>0</v>
      </c>
      <c r="BL509" s="18" t="s">
        <v>195</v>
      </c>
      <c r="BM509" s="221" t="s">
        <v>3048</v>
      </c>
    </row>
    <row r="510" spans="1:65" s="13" customFormat="1" ht="11.25">
      <c r="B510" s="223"/>
      <c r="C510" s="224"/>
      <c r="D510" s="225" t="s">
        <v>197</v>
      </c>
      <c r="E510" s="226" t="s">
        <v>1</v>
      </c>
      <c r="F510" s="227" t="s">
        <v>3049</v>
      </c>
      <c r="G510" s="224"/>
      <c r="H510" s="228">
        <v>10.268000000000001</v>
      </c>
      <c r="I510" s="229"/>
      <c r="J510" s="224"/>
      <c r="K510" s="224"/>
      <c r="L510" s="230"/>
      <c r="M510" s="231"/>
      <c r="N510" s="232"/>
      <c r="O510" s="232"/>
      <c r="P510" s="232"/>
      <c r="Q510" s="232"/>
      <c r="R510" s="232"/>
      <c r="S510" s="232"/>
      <c r="T510" s="233"/>
      <c r="AT510" s="234" t="s">
        <v>197</v>
      </c>
      <c r="AU510" s="234" t="s">
        <v>88</v>
      </c>
      <c r="AV510" s="13" t="s">
        <v>88</v>
      </c>
      <c r="AW510" s="13" t="s">
        <v>32</v>
      </c>
      <c r="AX510" s="13" t="s">
        <v>85</v>
      </c>
      <c r="AY510" s="234" t="s">
        <v>188</v>
      </c>
    </row>
    <row r="511" spans="1:65" s="2" customFormat="1" ht="16.5" customHeight="1">
      <c r="A511" s="35"/>
      <c r="B511" s="36"/>
      <c r="C511" s="210" t="s">
        <v>3050</v>
      </c>
      <c r="D511" s="210" t="s">
        <v>190</v>
      </c>
      <c r="E511" s="211" t="s">
        <v>2913</v>
      </c>
      <c r="F511" s="212" t="s">
        <v>2914</v>
      </c>
      <c r="G511" s="213" t="s">
        <v>207</v>
      </c>
      <c r="H511" s="214">
        <v>20.861000000000001</v>
      </c>
      <c r="I511" s="215"/>
      <c r="J511" s="216">
        <f>ROUND(I511*H511,2)</f>
        <v>0</v>
      </c>
      <c r="K511" s="212" t="s">
        <v>194</v>
      </c>
      <c r="L511" s="40"/>
      <c r="M511" s="217" t="s">
        <v>1</v>
      </c>
      <c r="N511" s="218" t="s">
        <v>42</v>
      </c>
      <c r="O511" s="72"/>
      <c r="P511" s="219">
        <f>O511*H511</f>
        <v>0</v>
      </c>
      <c r="Q511" s="219">
        <v>6.0000000000000001E-3</v>
      </c>
      <c r="R511" s="219">
        <f>Q511*H511</f>
        <v>0.125166</v>
      </c>
      <c r="S511" s="219">
        <v>0</v>
      </c>
      <c r="T511" s="220">
        <f>S511*H511</f>
        <v>0</v>
      </c>
      <c r="U511" s="35"/>
      <c r="V511" s="35"/>
      <c r="W511" s="35"/>
      <c r="X511" s="35"/>
      <c r="Y511" s="35"/>
      <c r="Z511" s="35"/>
      <c r="AA511" s="35"/>
      <c r="AB511" s="35"/>
      <c r="AC511" s="35"/>
      <c r="AD511" s="35"/>
      <c r="AE511" s="35"/>
      <c r="AR511" s="221" t="s">
        <v>195</v>
      </c>
      <c r="AT511" s="221" t="s">
        <v>190</v>
      </c>
      <c r="AU511" s="221" t="s">
        <v>88</v>
      </c>
      <c r="AY511" s="18" t="s">
        <v>188</v>
      </c>
      <c r="BE511" s="222">
        <f>IF(N511="základní",J511,0)</f>
        <v>0</v>
      </c>
      <c r="BF511" s="222">
        <f>IF(N511="snížená",J511,0)</f>
        <v>0</v>
      </c>
      <c r="BG511" s="222">
        <f>IF(N511="zákl. přenesená",J511,0)</f>
        <v>0</v>
      </c>
      <c r="BH511" s="222">
        <f>IF(N511="sníž. přenesená",J511,0)</f>
        <v>0</v>
      </c>
      <c r="BI511" s="222">
        <f>IF(N511="nulová",J511,0)</f>
        <v>0</v>
      </c>
      <c r="BJ511" s="18" t="s">
        <v>85</v>
      </c>
      <c r="BK511" s="222">
        <f>ROUND(I511*H511,2)</f>
        <v>0</v>
      </c>
      <c r="BL511" s="18" t="s">
        <v>195</v>
      </c>
      <c r="BM511" s="221" t="s">
        <v>3051</v>
      </c>
    </row>
    <row r="512" spans="1:65" s="15" customFormat="1" ht="11.25">
      <c r="B512" s="246"/>
      <c r="C512" s="247"/>
      <c r="D512" s="225" t="s">
        <v>197</v>
      </c>
      <c r="E512" s="248" t="s">
        <v>1</v>
      </c>
      <c r="F512" s="249" t="s">
        <v>2777</v>
      </c>
      <c r="G512" s="247"/>
      <c r="H512" s="248" t="s">
        <v>1</v>
      </c>
      <c r="I512" s="250"/>
      <c r="J512" s="247"/>
      <c r="K512" s="247"/>
      <c r="L512" s="251"/>
      <c r="M512" s="252"/>
      <c r="N512" s="253"/>
      <c r="O512" s="253"/>
      <c r="P512" s="253"/>
      <c r="Q512" s="253"/>
      <c r="R512" s="253"/>
      <c r="S512" s="253"/>
      <c r="T512" s="254"/>
      <c r="AT512" s="255" t="s">
        <v>197</v>
      </c>
      <c r="AU512" s="255" t="s">
        <v>88</v>
      </c>
      <c r="AV512" s="15" t="s">
        <v>85</v>
      </c>
      <c r="AW512" s="15" t="s">
        <v>32</v>
      </c>
      <c r="AX512" s="15" t="s">
        <v>77</v>
      </c>
      <c r="AY512" s="255" t="s">
        <v>188</v>
      </c>
    </row>
    <row r="513" spans="1:65" s="13" customFormat="1" ht="11.25">
      <c r="B513" s="223"/>
      <c r="C513" s="224"/>
      <c r="D513" s="225" t="s">
        <v>197</v>
      </c>
      <c r="E513" s="226" t="s">
        <v>1</v>
      </c>
      <c r="F513" s="227" t="s">
        <v>3052</v>
      </c>
      <c r="G513" s="224"/>
      <c r="H513" s="228">
        <v>20.861000000000001</v>
      </c>
      <c r="I513" s="229"/>
      <c r="J513" s="224"/>
      <c r="K513" s="224"/>
      <c r="L513" s="230"/>
      <c r="M513" s="231"/>
      <c r="N513" s="232"/>
      <c r="O513" s="232"/>
      <c r="P513" s="232"/>
      <c r="Q513" s="232"/>
      <c r="R513" s="232"/>
      <c r="S513" s="232"/>
      <c r="T513" s="233"/>
      <c r="AT513" s="234" t="s">
        <v>197</v>
      </c>
      <c r="AU513" s="234" t="s">
        <v>88</v>
      </c>
      <c r="AV513" s="13" t="s">
        <v>88</v>
      </c>
      <c r="AW513" s="13" t="s">
        <v>32</v>
      </c>
      <c r="AX513" s="13" t="s">
        <v>85</v>
      </c>
      <c r="AY513" s="234" t="s">
        <v>188</v>
      </c>
    </row>
    <row r="514" spans="1:65" s="2" customFormat="1" ht="16.5" customHeight="1">
      <c r="A514" s="35"/>
      <c r="B514" s="36"/>
      <c r="C514" s="267" t="s">
        <v>3053</v>
      </c>
      <c r="D514" s="267" t="s">
        <v>406</v>
      </c>
      <c r="E514" s="268" t="s">
        <v>2779</v>
      </c>
      <c r="F514" s="269" t="s">
        <v>2780</v>
      </c>
      <c r="G514" s="270" t="s">
        <v>207</v>
      </c>
      <c r="H514" s="271">
        <v>21.277999999999999</v>
      </c>
      <c r="I514" s="272"/>
      <c r="J514" s="273">
        <f>ROUND(I514*H514,2)</f>
        <v>0</v>
      </c>
      <c r="K514" s="269" t="s">
        <v>202</v>
      </c>
      <c r="L514" s="274"/>
      <c r="M514" s="275" t="s">
        <v>1</v>
      </c>
      <c r="N514" s="276" t="s">
        <v>42</v>
      </c>
      <c r="O514" s="72"/>
      <c r="P514" s="219">
        <f>O514*H514</f>
        <v>0</v>
      </c>
      <c r="Q514" s="219">
        <v>2E-3</v>
      </c>
      <c r="R514" s="219">
        <f>Q514*H514</f>
        <v>4.2555999999999997E-2</v>
      </c>
      <c r="S514" s="219">
        <v>0</v>
      </c>
      <c r="T514" s="220">
        <f>S514*H514</f>
        <v>0</v>
      </c>
      <c r="U514" s="35"/>
      <c r="V514" s="35"/>
      <c r="W514" s="35"/>
      <c r="X514" s="35"/>
      <c r="Y514" s="35"/>
      <c r="Z514" s="35"/>
      <c r="AA514" s="35"/>
      <c r="AB514" s="35"/>
      <c r="AC514" s="35"/>
      <c r="AD514" s="35"/>
      <c r="AE514" s="35"/>
      <c r="AR514" s="221" t="s">
        <v>229</v>
      </c>
      <c r="AT514" s="221" t="s">
        <v>406</v>
      </c>
      <c r="AU514" s="221" t="s">
        <v>88</v>
      </c>
      <c r="AY514" s="18" t="s">
        <v>188</v>
      </c>
      <c r="BE514" s="222">
        <f>IF(N514="základní",J514,0)</f>
        <v>0</v>
      </c>
      <c r="BF514" s="222">
        <f>IF(N514="snížená",J514,0)</f>
        <v>0</v>
      </c>
      <c r="BG514" s="222">
        <f>IF(N514="zákl. přenesená",J514,0)</f>
        <v>0</v>
      </c>
      <c r="BH514" s="222">
        <f>IF(N514="sníž. přenesená",J514,0)</f>
        <v>0</v>
      </c>
      <c r="BI514" s="222">
        <f>IF(N514="nulová",J514,0)</f>
        <v>0</v>
      </c>
      <c r="BJ514" s="18" t="s">
        <v>85</v>
      </c>
      <c r="BK514" s="222">
        <f>ROUND(I514*H514,2)</f>
        <v>0</v>
      </c>
      <c r="BL514" s="18" t="s">
        <v>195</v>
      </c>
      <c r="BM514" s="221" t="s">
        <v>3054</v>
      </c>
    </row>
    <row r="515" spans="1:65" s="13" customFormat="1" ht="11.25">
      <c r="B515" s="223"/>
      <c r="C515" s="224"/>
      <c r="D515" s="225" t="s">
        <v>197</v>
      </c>
      <c r="E515" s="224"/>
      <c r="F515" s="227" t="s">
        <v>3055</v>
      </c>
      <c r="G515" s="224"/>
      <c r="H515" s="228">
        <v>21.277999999999999</v>
      </c>
      <c r="I515" s="229"/>
      <c r="J515" s="224"/>
      <c r="K515" s="224"/>
      <c r="L515" s="230"/>
      <c r="M515" s="231"/>
      <c r="N515" s="232"/>
      <c r="O515" s="232"/>
      <c r="P515" s="232"/>
      <c r="Q515" s="232"/>
      <c r="R515" s="232"/>
      <c r="S515" s="232"/>
      <c r="T515" s="233"/>
      <c r="AT515" s="234" t="s">
        <v>197</v>
      </c>
      <c r="AU515" s="234" t="s">
        <v>88</v>
      </c>
      <c r="AV515" s="13" t="s">
        <v>88</v>
      </c>
      <c r="AW515" s="13" t="s">
        <v>4</v>
      </c>
      <c r="AX515" s="13" t="s">
        <v>85</v>
      </c>
      <c r="AY515" s="234" t="s">
        <v>188</v>
      </c>
    </row>
    <row r="516" spans="1:65" s="2" customFormat="1" ht="16.5" customHeight="1">
      <c r="A516" s="35"/>
      <c r="B516" s="36"/>
      <c r="C516" s="210" t="s">
        <v>3056</v>
      </c>
      <c r="D516" s="210" t="s">
        <v>190</v>
      </c>
      <c r="E516" s="211" t="s">
        <v>2783</v>
      </c>
      <c r="F516" s="212" t="s">
        <v>2784</v>
      </c>
      <c r="G516" s="213" t="s">
        <v>246</v>
      </c>
      <c r="H516" s="214">
        <v>0.16800000000000001</v>
      </c>
      <c r="I516" s="215"/>
      <c r="J516" s="216">
        <f>ROUND(I516*H516,2)</f>
        <v>0</v>
      </c>
      <c r="K516" s="212" t="s">
        <v>202</v>
      </c>
      <c r="L516" s="40"/>
      <c r="M516" s="217" t="s">
        <v>1</v>
      </c>
      <c r="N516" s="218" t="s">
        <v>42</v>
      </c>
      <c r="O516" s="72"/>
      <c r="P516" s="219">
        <f>O516*H516</f>
        <v>0</v>
      </c>
      <c r="Q516" s="219">
        <v>0</v>
      </c>
      <c r="R516" s="219">
        <f>Q516*H516</f>
        <v>0</v>
      </c>
      <c r="S516" s="219">
        <v>0</v>
      </c>
      <c r="T516" s="220">
        <f>S516*H516</f>
        <v>0</v>
      </c>
      <c r="U516" s="35"/>
      <c r="V516" s="35"/>
      <c r="W516" s="35"/>
      <c r="X516" s="35"/>
      <c r="Y516" s="35"/>
      <c r="Z516" s="35"/>
      <c r="AA516" s="35"/>
      <c r="AB516" s="35"/>
      <c r="AC516" s="35"/>
      <c r="AD516" s="35"/>
      <c r="AE516" s="35"/>
      <c r="AR516" s="221" t="s">
        <v>195</v>
      </c>
      <c r="AT516" s="221" t="s">
        <v>190</v>
      </c>
      <c r="AU516" s="221" t="s">
        <v>88</v>
      </c>
      <c r="AY516" s="18" t="s">
        <v>188</v>
      </c>
      <c r="BE516" s="222">
        <f>IF(N516="základní",J516,0)</f>
        <v>0</v>
      </c>
      <c r="BF516" s="222">
        <f>IF(N516="snížená",J516,0)</f>
        <v>0</v>
      </c>
      <c r="BG516" s="222">
        <f>IF(N516="zákl. přenesená",J516,0)</f>
        <v>0</v>
      </c>
      <c r="BH516" s="222">
        <f>IF(N516="sníž. přenesená",J516,0)</f>
        <v>0</v>
      </c>
      <c r="BI516" s="222">
        <f>IF(N516="nulová",J516,0)</f>
        <v>0</v>
      </c>
      <c r="BJ516" s="18" t="s">
        <v>85</v>
      </c>
      <c r="BK516" s="222">
        <f>ROUND(I516*H516,2)</f>
        <v>0</v>
      </c>
      <c r="BL516" s="18" t="s">
        <v>195</v>
      </c>
      <c r="BM516" s="221" t="s">
        <v>3057</v>
      </c>
    </row>
    <row r="517" spans="1:65" s="12" customFormat="1" ht="22.9" customHeight="1">
      <c r="B517" s="194"/>
      <c r="C517" s="195"/>
      <c r="D517" s="196" t="s">
        <v>76</v>
      </c>
      <c r="E517" s="208" t="s">
        <v>2786</v>
      </c>
      <c r="F517" s="208" t="s">
        <v>2787</v>
      </c>
      <c r="G517" s="195"/>
      <c r="H517" s="195"/>
      <c r="I517" s="198"/>
      <c r="J517" s="209">
        <f>BK517</f>
        <v>0</v>
      </c>
      <c r="K517" s="195"/>
      <c r="L517" s="200"/>
      <c r="M517" s="201"/>
      <c r="N517" s="202"/>
      <c r="O517" s="202"/>
      <c r="P517" s="203">
        <f>SUM(P518:P525)</f>
        <v>0</v>
      </c>
      <c r="Q517" s="202"/>
      <c r="R517" s="203">
        <f>SUM(R518:R525)</f>
        <v>0.51436999999999999</v>
      </c>
      <c r="S517" s="202"/>
      <c r="T517" s="204">
        <f>SUM(T518:T525)</f>
        <v>0.27149799999999996</v>
      </c>
      <c r="AR517" s="205" t="s">
        <v>88</v>
      </c>
      <c r="AT517" s="206" t="s">
        <v>76</v>
      </c>
      <c r="AU517" s="206" t="s">
        <v>85</v>
      </c>
      <c r="AY517" s="205" t="s">
        <v>188</v>
      </c>
      <c r="BK517" s="207">
        <f>SUM(BK518:BK525)</f>
        <v>0</v>
      </c>
    </row>
    <row r="518" spans="1:65" s="2" customFormat="1" ht="16.5" customHeight="1">
      <c r="A518" s="35"/>
      <c r="B518" s="36"/>
      <c r="C518" s="210" t="s">
        <v>3058</v>
      </c>
      <c r="D518" s="210" t="s">
        <v>190</v>
      </c>
      <c r="E518" s="211" t="s">
        <v>2788</v>
      </c>
      <c r="F518" s="212" t="s">
        <v>2789</v>
      </c>
      <c r="G518" s="213" t="s">
        <v>207</v>
      </c>
      <c r="H518" s="214">
        <v>8.7579999999999991</v>
      </c>
      <c r="I518" s="215"/>
      <c r="J518" s="216">
        <f>ROUND(I518*H518,2)</f>
        <v>0</v>
      </c>
      <c r="K518" s="212" t="s">
        <v>194</v>
      </c>
      <c r="L518" s="40"/>
      <c r="M518" s="217" t="s">
        <v>1</v>
      </c>
      <c r="N518" s="218" t="s">
        <v>42</v>
      </c>
      <c r="O518" s="72"/>
      <c r="P518" s="219">
        <f>O518*H518</f>
        <v>0</v>
      </c>
      <c r="Q518" s="219">
        <v>0</v>
      </c>
      <c r="R518" s="219">
        <f>Q518*H518</f>
        <v>0</v>
      </c>
      <c r="S518" s="219">
        <v>3.1E-2</v>
      </c>
      <c r="T518" s="220">
        <f>S518*H518</f>
        <v>0.27149799999999996</v>
      </c>
      <c r="U518" s="35"/>
      <c r="V518" s="35"/>
      <c r="W518" s="35"/>
      <c r="X518" s="35"/>
      <c r="Y518" s="35"/>
      <c r="Z518" s="35"/>
      <c r="AA518" s="35"/>
      <c r="AB518" s="35"/>
      <c r="AC518" s="35"/>
      <c r="AD518" s="35"/>
      <c r="AE518" s="35"/>
      <c r="AR518" s="221" t="s">
        <v>195</v>
      </c>
      <c r="AT518" s="221" t="s">
        <v>190</v>
      </c>
      <c r="AU518" s="221" t="s">
        <v>88</v>
      </c>
      <c r="AY518" s="18" t="s">
        <v>188</v>
      </c>
      <c r="BE518" s="222">
        <f>IF(N518="základní",J518,0)</f>
        <v>0</v>
      </c>
      <c r="BF518" s="222">
        <f>IF(N518="snížená",J518,0)</f>
        <v>0</v>
      </c>
      <c r="BG518" s="222">
        <f>IF(N518="zákl. přenesená",J518,0)</f>
        <v>0</v>
      </c>
      <c r="BH518" s="222">
        <f>IF(N518="sníž. přenesená",J518,0)</f>
        <v>0</v>
      </c>
      <c r="BI518" s="222">
        <f>IF(N518="nulová",J518,0)</f>
        <v>0</v>
      </c>
      <c r="BJ518" s="18" t="s">
        <v>85</v>
      </c>
      <c r="BK518" s="222">
        <f>ROUND(I518*H518,2)</f>
        <v>0</v>
      </c>
      <c r="BL518" s="18" t="s">
        <v>195</v>
      </c>
      <c r="BM518" s="221" t="s">
        <v>3059</v>
      </c>
    </row>
    <row r="519" spans="1:65" s="15" customFormat="1" ht="11.25">
      <c r="B519" s="246"/>
      <c r="C519" s="247"/>
      <c r="D519" s="225" t="s">
        <v>197</v>
      </c>
      <c r="E519" s="248" t="s">
        <v>1</v>
      </c>
      <c r="F519" s="249" t="s">
        <v>2791</v>
      </c>
      <c r="G519" s="247"/>
      <c r="H519" s="248" t="s">
        <v>1</v>
      </c>
      <c r="I519" s="250"/>
      <c r="J519" s="247"/>
      <c r="K519" s="247"/>
      <c r="L519" s="251"/>
      <c r="M519" s="252"/>
      <c r="N519" s="253"/>
      <c r="O519" s="253"/>
      <c r="P519" s="253"/>
      <c r="Q519" s="253"/>
      <c r="R519" s="253"/>
      <c r="S519" s="253"/>
      <c r="T519" s="254"/>
      <c r="AT519" s="255" t="s">
        <v>197</v>
      </c>
      <c r="AU519" s="255" t="s">
        <v>88</v>
      </c>
      <c r="AV519" s="15" t="s">
        <v>85</v>
      </c>
      <c r="AW519" s="15" t="s">
        <v>32</v>
      </c>
      <c r="AX519" s="15" t="s">
        <v>77</v>
      </c>
      <c r="AY519" s="255" t="s">
        <v>188</v>
      </c>
    </row>
    <row r="520" spans="1:65" s="13" customFormat="1" ht="11.25">
      <c r="B520" s="223"/>
      <c r="C520" s="224"/>
      <c r="D520" s="225" t="s">
        <v>197</v>
      </c>
      <c r="E520" s="226" t="s">
        <v>1</v>
      </c>
      <c r="F520" s="227" t="s">
        <v>3060</v>
      </c>
      <c r="G520" s="224"/>
      <c r="H520" s="228">
        <v>8.7579999999999991</v>
      </c>
      <c r="I520" s="229"/>
      <c r="J520" s="224"/>
      <c r="K520" s="224"/>
      <c r="L520" s="230"/>
      <c r="M520" s="231"/>
      <c r="N520" s="232"/>
      <c r="O520" s="232"/>
      <c r="P520" s="232"/>
      <c r="Q520" s="232"/>
      <c r="R520" s="232"/>
      <c r="S520" s="232"/>
      <c r="T520" s="233"/>
      <c r="AT520" s="234" t="s">
        <v>197</v>
      </c>
      <c r="AU520" s="234" t="s">
        <v>88</v>
      </c>
      <c r="AV520" s="13" t="s">
        <v>88</v>
      </c>
      <c r="AW520" s="13" t="s">
        <v>32</v>
      </c>
      <c r="AX520" s="13" t="s">
        <v>85</v>
      </c>
      <c r="AY520" s="234" t="s">
        <v>188</v>
      </c>
    </row>
    <row r="521" spans="1:65" s="2" customFormat="1" ht="36" customHeight="1">
      <c r="A521" s="35"/>
      <c r="B521" s="36"/>
      <c r="C521" s="210" t="s">
        <v>3061</v>
      </c>
      <c r="D521" s="210" t="s">
        <v>190</v>
      </c>
      <c r="E521" s="211" t="s">
        <v>2922</v>
      </c>
      <c r="F521" s="212" t="s">
        <v>2923</v>
      </c>
      <c r="G521" s="213" t="s">
        <v>193</v>
      </c>
      <c r="H521" s="214">
        <v>10.1</v>
      </c>
      <c r="I521" s="215"/>
      <c r="J521" s="216">
        <f>ROUND(I521*H521,2)</f>
        <v>0</v>
      </c>
      <c r="K521" s="212" t="s">
        <v>194</v>
      </c>
      <c r="L521" s="40"/>
      <c r="M521" s="217" t="s">
        <v>1</v>
      </c>
      <c r="N521" s="218" t="s">
        <v>42</v>
      </c>
      <c r="O521" s="72"/>
      <c r="P521" s="219">
        <f>O521*H521</f>
        <v>0</v>
      </c>
      <c r="Q521" s="219">
        <v>3.3700000000000001E-2</v>
      </c>
      <c r="R521" s="219">
        <f>Q521*H521</f>
        <v>0.34037000000000001</v>
      </c>
      <c r="S521" s="219">
        <v>0</v>
      </c>
      <c r="T521" s="220">
        <f>S521*H521</f>
        <v>0</v>
      </c>
      <c r="U521" s="35"/>
      <c r="V521" s="35"/>
      <c r="W521" s="35"/>
      <c r="X521" s="35"/>
      <c r="Y521" s="35"/>
      <c r="Z521" s="35"/>
      <c r="AA521" s="35"/>
      <c r="AB521" s="35"/>
      <c r="AC521" s="35"/>
      <c r="AD521" s="35"/>
      <c r="AE521" s="35"/>
      <c r="AR521" s="221" t="s">
        <v>195</v>
      </c>
      <c r="AT521" s="221" t="s">
        <v>190</v>
      </c>
      <c r="AU521" s="221" t="s">
        <v>88</v>
      </c>
      <c r="AY521" s="18" t="s">
        <v>188</v>
      </c>
      <c r="BE521" s="222">
        <f>IF(N521="základní",J521,0)</f>
        <v>0</v>
      </c>
      <c r="BF521" s="222">
        <f>IF(N521="snížená",J521,0)</f>
        <v>0</v>
      </c>
      <c r="BG521" s="222">
        <f>IF(N521="zákl. přenesená",J521,0)</f>
        <v>0</v>
      </c>
      <c r="BH521" s="222">
        <f>IF(N521="sníž. přenesená",J521,0)</f>
        <v>0</v>
      </c>
      <c r="BI521" s="222">
        <f>IF(N521="nulová",J521,0)</f>
        <v>0</v>
      </c>
      <c r="BJ521" s="18" t="s">
        <v>85</v>
      </c>
      <c r="BK521" s="222">
        <f>ROUND(I521*H521,2)</f>
        <v>0</v>
      </c>
      <c r="BL521" s="18" t="s">
        <v>195</v>
      </c>
      <c r="BM521" s="221" t="s">
        <v>3062</v>
      </c>
    </row>
    <row r="522" spans="1:65" s="13" customFormat="1" ht="11.25">
      <c r="B522" s="223"/>
      <c r="C522" s="224"/>
      <c r="D522" s="225" t="s">
        <v>197</v>
      </c>
      <c r="E522" s="226" t="s">
        <v>1</v>
      </c>
      <c r="F522" s="227" t="s">
        <v>3063</v>
      </c>
      <c r="G522" s="224"/>
      <c r="H522" s="228">
        <v>10.1</v>
      </c>
      <c r="I522" s="229"/>
      <c r="J522" s="224"/>
      <c r="K522" s="224"/>
      <c r="L522" s="230"/>
      <c r="M522" s="231"/>
      <c r="N522" s="232"/>
      <c r="O522" s="232"/>
      <c r="P522" s="232"/>
      <c r="Q522" s="232"/>
      <c r="R522" s="232"/>
      <c r="S522" s="232"/>
      <c r="T522" s="233"/>
      <c r="AT522" s="234" t="s">
        <v>197</v>
      </c>
      <c r="AU522" s="234" t="s">
        <v>88</v>
      </c>
      <c r="AV522" s="13" t="s">
        <v>88</v>
      </c>
      <c r="AW522" s="13" t="s">
        <v>32</v>
      </c>
      <c r="AX522" s="13" t="s">
        <v>85</v>
      </c>
      <c r="AY522" s="234" t="s">
        <v>188</v>
      </c>
    </row>
    <row r="523" spans="1:65" s="2" customFormat="1" ht="36" customHeight="1">
      <c r="A523" s="35"/>
      <c r="B523" s="36"/>
      <c r="C523" s="210" t="s">
        <v>3064</v>
      </c>
      <c r="D523" s="210" t="s">
        <v>190</v>
      </c>
      <c r="E523" s="211" t="s">
        <v>2926</v>
      </c>
      <c r="F523" s="212" t="s">
        <v>2927</v>
      </c>
      <c r="G523" s="213" t="s">
        <v>193</v>
      </c>
      <c r="H523" s="214">
        <v>5</v>
      </c>
      <c r="I523" s="215"/>
      <c r="J523" s="216">
        <f>ROUND(I523*H523,2)</f>
        <v>0</v>
      </c>
      <c r="K523" s="212" t="s">
        <v>194</v>
      </c>
      <c r="L523" s="40"/>
      <c r="M523" s="217" t="s">
        <v>1</v>
      </c>
      <c r="N523" s="218" t="s">
        <v>42</v>
      </c>
      <c r="O523" s="72"/>
      <c r="P523" s="219">
        <f>O523*H523</f>
        <v>0</v>
      </c>
      <c r="Q523" s="219">
        <v>3.4799999999999998E-2</v>
      </c>
      <c r="R523" s="219">
        <f>Q523*H523</f>
        <v>0.17399999999999999</v>
      </c>
      <c r="S523" s="219">
        <v>0</v>
      </c>
      <c r="T523" s="220">
        <f>S523*H523</f>
        <v>0</v>
      </c>
      <c r="U523" s="35"/>
      <c r="V523" s="35"/>
      <c r="W523" s="35"/>
      <c r="X523" s="35"/>
      <c r="Y523" s="35"/>
      <c r="Z523" s="35"/>
      <c r="AA523" s="35"/>
      <c r="AB523" s="35"/>
      <c r="AC523" s="35"/>
      <c r="AD523" s="35"/>
      <c r="AE523" s="35"/>
      <c r="AR523" s="221" t="s">
        <v>195</v>
      </c>
      <c r="AT523" s="221" t="s">
        <v>190</v>
      </c>
      <c r="AU523" s="221" t="s">
        <v>88</v>
      </c>
      <c r="AY523" s="18" t="s">
        <v>188</v>
      </c>
      <c r="BE523" s="222">
        <f>IF(N523="základní",J523,0)</f>
        <v>0</v>
      </c>
      <c r="BF523" s="222">
        <f>IF(N523="snížená",J523,0)</f>
        <v>0</v>
      </c>
      <c r="BG523" s="222">
        <f>IF(N523="zákl. přenesená",J523,0)</f>
        <v>0</v>
      </c>
      <c r="BH523" s="222">
        <f>IF(N523="sníž. přenesená",J523,0)</f>
        <v>0</v>
      </c>
      <c r="BI523" s="222">
        <f>IF(N523="nulová",J523,0)</f>
        <v>0</v>
      </c>
      <c r="BJ523" s="18" t="s">
        <v>85</v>
      </c>
      <c r="BK523" s="222">
        <f>ROUND(I523*H523,2)</f>
        <v>0</v>
      </c>
      <c r="BL523" s="18" t="s">
        <v>195</v>
      </c>
      <c r="BM523" s="221" t="s">
        <v>3065</v>
      </c>
    </row>
    <row r="524" spans="1:65" s="13" customFormat="1" ht="11.25">
      <c r="B524" s="223"/>
      <c r="C524" s="224"/>
      <c r="D524" s="225" t="s">
        <v>197</v>
      </c>
      <c r="E524" s="226" t="s">
        <v>1</v>
      </c>
      <c r="F524" s="227" t="s">
        <v>2818</v>
      </c>
      <c r="G524" s="224"/>
      <c r="H524" s="228">
        <v>5</v>
      </c>
      <c r="I524" s="229"/>
      <c r="J524" s="224"/>
      <c r="K524" s="224"/>
      <c r="L524" s="230"/>
      <c r="M524" s="231"/>
      <c r="N524" s="232"/>
      <c r="O524" s="232"/>
      <c r="P524" s="232"/>
      <c r="Q524" s="232"/>
      <c r="R524" s="232"/>
      <c r="S524" s="232"/>
      <c r="T524" s="233"/>
      <c r="AT524" s="234" t="s">
        <v>197</v>
      </c>
      <c r="AU524" s="234" t="s">
        <v>88</v>
      </c>
      <c r="AV524" s="13" t="s">
        <v>88</v>
      </c>
      <c r="AW524" s="13" t="s">
        <v>32</v>
      </c>
      <c r="AX524" s="13" t="s">
        <v>85</v>
      </c>
      <c r="AY524" s="234" t="s">
        <v>188</v>
      </c>
    </row>
    <row r="525" spans="1:65" s="2" customFormat="1" ht="16.5" customHeight="1">
      <c r="A525" s="35"/>
      <c r="B525" s="36"/>
      <c r="C525" s="210" t="s">
        <v>3066</v>
      </c>
      <c r="D525" s="210" t="s">
        <v>190</v>
      </c>
      <c r="E525" s="211" t="s">
        <v>2819</v>
      </c>
      <c r="F525" s="212" t="s">
        <v>2820</v>
      </c>
      <c r="G525" s="213" t="s">
        <v>246</v>
      </c>
      <c r="H525" s="214">
        <v>0.51400000000000001</v>
      </c>
      <c r="I525" s="215"/>
      <c r="J525" s="216">
        <f>ROUND(I525*H525,2)</f>
        <v>0</v>
      </c>
      <c r="K525" s="212" t="s">
        <v>202</v>
      </c>
      <c r="L525" s="40"/>
      <c r="M525" s="217" t="s">
        <v>1</v>
      </c>
      <c r="N525" s="218" t="s">
        <v>42</v>
      </c>
      <c r="O525" s="72"/>
      <c r="P525" s="219">
        <f>O525*H525</f>
        <v>0</v>
      </c>
      <c r="Q525" s="219">
        <v>0</v>
      </c>
      <c r="R525" s="219">
        <f>Q525*H525</f>
        <v>0</v>
      </c>
      <c r="S525" s="219">
        <v>0</v>
      </c>
      <c r="T525" s="220">
        <f>S525*H525</f>
        <v>0</v>
      </c>
      <c r="U525" s="35"/>
      <c r="V525" s="35"/>
      <c r="W525" s="35"/>
      <c r="X525" s="35"/>
      <c r="Y525" s="35"/>
      <c r="Z525" s="35"/>
      <c r="AA525" s="35"/>
      <c r="AB525" s="35"/>
      <c r="AC525" s="35"/>
      <c r="AD525" s="35"/>
      <c r="AE525" s="35"/>
      <c r="AR525" s="221" t="s">
        <v>195</v>
      </c>
      <c r="AT525" s="221" t="s">
        <v>190</v>
      </c>
      <c r="AU525" s="221" t="s">
        <v>88</v>
      </c>
      <c r="AY525" s="18" t="s">
        <v>188</v>
      </c>
      <c r="BE525" s="222">
        <f>IF(N525="základní",J525,0)</f>
        <v>0</v>
      </c>
      <c r="BF525" s="222">
        <f>IF(N525="snížená",J525,0)</f>
        <v>0</v>
      </c>
      <c r="BG525" s="222">
        <f>IF(N525="zákl. přenesená",J525,0)</f>
        <v>0</v>
      </c>
      <c r="BH525" s="222">
        <f>IF(N525="sníž. přenesená",J525,0)</f>
        <v>0</v>
      </c>
      <c r="BI525" s="222">
        <f>IF(N525="nulová",J525,0)</f>
        <v>0</v>
      </c>
      <c r="BJ525" s="18" t="s">
        <v>85</v>
      </c>
      <c r="BK525" s="222">
        <f>ROUND(I525*H525,2)</f>
        <v>0</v>
      </c>
      <c r="BL525" s="18" t="s">
        <v>195</v>
      </c>
      <c r="BM525" s="221" t="s">
        <v>3067</v>
      </c>
    </row>
    <row r="526" spans="1:65" s="12" customFormat="1" ht="22.9" customHeight="1">
      <c r="B526" s="194"/>
      <c r="C526" s="195"/>
      <c r="D526" s="196" t="s">
        <v>76</v>
      </c>
      <c r="E526" s="208" t="s">
        <v>2367</v>
      </c>
      <c r="F526" s="208" t="s">
        <v>2368</v>
      </c>
      <c r="G526" s="195"/>
      <c r="H526" s="195"/>
      <c r="I526" s="198"/>
      <c r="J526" s="209">
        <f>BK526</f>
        <v>0</v>
      </c>
      <c r="K526" s="195"/>
      <c r="L526" s="200"/>
      <c r="M526" s="201"/>
      <c r="N526" s="202"/>
      <c r="O526" s="202"/>
      <c r="P526" s="203">
        <f>SUM(P527:P530)</f>
        <v>0</v>
      </c>
      <c r="Q526" s="202"/>
      <c r="R526" s="203">
        <f>SUM(R527:R530)</f>
        <v>6.9140000000000007E-2</v>
      </c>
      <c r="S526" s="202"/>
      <c r="T526" s="204">
        <f>SUM(T527:T530)</f>
        <v>0</v>
      </c>
      <c r="AR526" s="205" t="s">
        <v>88</v>
      </c>
      <c r="AT526" s="206" t="s">
        <v>76</v>
      </c>
      <c r="AU526" s="206" t="s">
        <v>85</v>
      </c>
      <c r="AY526" s="205" t="s">
        <v>188</v>
      </c>
      <c r="BK526" s="207">
        <f>SUM(BK527:BK530)</f>
        <v>0</v>
      </c>
    </row>
    <row r="527" spans="1:65" s="2" customFormat="1" ht="16.5" customHeight="1">
      <c r="A527" s="35"/>
      <c r="B527" s="36"/>
      <c r="C527" s="210" t="s">
        <v>3068</v>
      </c>
      <c r="D527" s="210" t="s">
        <v>190</v>
      </c>
      <c r="E527" s="211" t="s">
        <v>2839</v>
      </c>
      <c r="F527" s="212" t="s">
        <v>2840</v>
      </c>
      <c r="G527" s="213" t="s">
        <v>454</v>
      </c>
      <c r="H527" s="214">
        <v>2</v>
      </c>
      <c r="I527" s="215"/>
      <c r="J527" s="216">
        <f>ROUND(I527*H527,2)</f>
        <v>0</v>
      </c>
      <c r="K527" s="212" t="s">
        <v>194</v>
      </c>
      <c r="L527" s="40"/>
      <c r="M527" s="217" t="s">
        <v>1</v>
      </c>
      <c r="N527" s="218" t="s">
        <v>42</v>
      </c>
      <c r="O527" s="72"/>
      <c r="P527" s="219">
        <f>O527*H527</f>
        <v>0</v>
      </c>
      <c r="Q527" s="219">
        <v>2.5000000000000001E-4</v>
      </c>
      <c r="R527" s="219">
        <f>Q527*H527</f>
        <v>5.0000000000000001E-4</v>
      </c>
      <c r="S527" s="219">
        <v>0</v>
      </c>
      <c r="T527" s="220">
        <f>S527*H527</f>
        <v>0</v>
      </c>
      <c r="U527" s="35"/>
      <c r="V527" s="35"/>
      <c r="W527" s="35"/>
      <c r="X527" s="35"/>
      <c r="Y527" s="35"/>
      <c r="Z527" s="35"/>
      <c r="AA527" s="35"/>
      <c r="AB527" s="35"/>
      <c r="AC527" s="35"/>
      <c r="AD527" s="35"/>
      <c r="AE527" s="35"/>
      <c r="AR527" s="221" t="s">
        <v>195</v>
      </c>
      <c r="AT527" s="221" t="s">
        <v>190</v>
      </c>
      <c r="AU527" s="221" t="s">
        <v>88</v>
      </c>
      <c r="AY527" s="18" t="s">
        <v>188</v>
      </c>
      <c r="BE527" s="222">
        <f>IF(N527="základní",J527,0)</f>
        <v>0</v>
      </c>
      <c r="BF527" s="222">
        <f>IF(N527="snížená",J527,0)</f>
        <v>0</v>
      </c>
      <c r="BG527" s="222">
        <f>IF(N527="zákl. přenesená",J527,0)</f>
        <v>0</v>
      </c>
      <c r="BH527" s="222">
        <f>IF(N527="sníž. přenesená",J527,0)</f>
        <v>0</v>
      </c>
      <c r="BI527" s="222">
        <f>IF(N527="nulová",J527,0)</f>
        <v>0</v>
      </c>
      <c r="BJ527" s="18" t="s">
        <v>85</v>
      </c>
      <c r="BK527" s="222">
        <f>ROUND(I527*H527,2)</f>
        <v>0</v>
      </c>
      <c r="BL527" s="18" t="s">
        <v>195</v>
      </c>
      <c r="BM527" s="221" t="s">
        <v>3069</v>
      </c>
    </row>
    <row r="528" spans="1:65" s="2" customFormat="1" ht="16.5" customHeight="1">
      <c r="A528" s="35"/>
      <c r="B528" s="36"/>
      <c r="C528" s="210" t="s">
        <v>3070</v>
      </c>
      <c r="D528" s="210" t="s">
        <v>190</v>
      </c>
      <c r="E528" s="211" t="s">
        <v>2369</v>
      </c>
      <c r="F528" s="212" t="s">
        <v>2370</v>
      </c>
      <c r="G528" s="213" t="s">
        <v>193</v>
      </c>
      <c r="H528" s="214">
        <v>24</v>
      </c>
      <c r="I528" s="215"/>
      <c r="J528" s="216">
        <f>ROUND(I528*H528,2)</f>
        <v>0</v>
      </c>
      <c r="K528" s="212" t="s">
        <v>202</v>
      </c>
      <c r="L528" s="40"/>
      <c r="M528" s="217" t="s">
        <v>1</v>
      </c>
      <c r="N528" s="218" t="s">
        <v>42</v>
      </c>
      <c r="O528" s="72"/>
      <c r="P528" s="219">
        <f>O528*H528</f>
        <v>0</v>
      </c>
      <c r="Q528" s="219">
        <v>2.8600000000000001E-3</v>
      </c>
      <c r="R528" s="219">
        <f>Q528*H528</f>
        <v>6.8640000000000007E-2</v>
      </c>
      <c r="S528" s="219">
        <v>0</v>
      </c>
      <c r="T528" s="220">
        <f>S528*H528</f>
        <v>0</v>
      </c>
      <c r="U528" s="35"/>
      <c r="V528" s="35"/>
      <c r="W528" s="35"/>
      <c r="X528" s="35"/>
      <c r="Y528" s="35"/>
      <c r="Z528" s="35"/>
      <c r="AA528" s="35"/>
      <c r="AB528" s="35"/>
      <c r="AC528" s="35"/>
      <c r="AD528" s="35"/>
      <c r="AE528" s="35"/>
      <c r="AR528" s="221" t="s">
        <v>195</v>
      </c>
      <c r="AT528" s="221" t="s">
        <v>190</v>
      </c>
      <c r="AU528" s="221" t="s">
        <v>88</v>
      </c>
      <c r="AY528" s="18" t="s">
        <v>188</v>
      </c>
      <c r="BE528" s="222">
        <f>IF(N528="základní",J528,0)</f>
        <v>0</v>
      </c>
      <c r="BF528" s="222">
        <f>IF(N528="snížená",J528,0)</f>
        <v>0</v>
      </c>
      <c r="BG528" s="222">
        <f>IF(N528="zákl. přenesená",J528,0)</f>
        <v>0</v>
      </c>
      <c r="BH528" s="222">
        <f>IF(N528="sníž. přenesená",J528,0)</f>
        <v>0</v>
      </c>
      <c r="BI528" s="222">
        <f>IF(N528="nulová",J528,0)</f>
        <v>0</v>
      </c>
      <c r="BJ528" s="18" t="s">
        <v>85</v>
      </c>
      <c r="BK528" s="222">
        <f>ROUND(I528*H528,2)</f>
        <v>0</v>
      </c>
      <c r="BL528" s="18" t="s">
        <v>195</v>
      </c>
      <c r="BM528" s="221" t="s">
        <v>3071</v>
      </c>
    </row>
    <row r="529" spans="1:65" s="13" customFormat="1" ht="11.25">
      <c r="B529" s="223"/>
      <c r="C529" s="224"/>
      <c r="D529" s="225" t="s">
        <v>197</v>
      </c>
      <c r="E529" s="226" t="s">
        <v>1</v>
      </c>
      <c r="F529" s="227" t="s">
        <v>2991</v>
      </c>
      <c r="G529" s="224"/>
      <c r="H529" s="228">
        <v>24</v>
      </c>
      <c r="I529" s="229"/>
      <c r="J529" s="224"/>
      <c r="K529" s="224"/>
      <c r="L529" s="230"/>
      <c r="M529" s="231"/>
      <c r="N529" s="232"/>
      <c r="O529" s="232"/>
      <c r="P529" s="232"/>
      <c r="Q529" s="232"/>
      <c r="R529" s="232"/>
      <c r="S529" s="232"/>
      <c r="T529" s="233"/>
      <c r="AT529" s="234" t="s">
        <v>197</v>
      </c>
      <c r="AU529" s="234" t="s">
        <v>88</v>
      </c>
      <c r="AV529" s="13" t="s">
        <v>88</v>
      </c>
      <c r="AW529" s="13" t="s">
        <v>32</v>
      </c>
      <c r="AX529" s="13" t="s">
        <v>85</v>
      </c>
      <c r="AY529" s="234" t="s">
        <v>188</v>
      </c>
    </row>
    <row r="530" spans="1:65" s="2" customFormat="1" ht="16.5" customHeight="1">
      <c r="A530" s="35"/>
      <c r="B530" s="36"/>
      <c r="C530" s="210" t="s">
        <v>3072</v>
      </c>
      <c r="D530" s="210" t="s">
        <v>190</v>
      </c>
      <c r="E530" s="211" t="s">
        <v>2844</v>
      </c>
      <c r="F530" s="212" t="s">
        <v>2845</v>
      </c>
      <c r="G530" s="213" t="s">
        <v>246</v>
      </c>
      <c r="H530" s="214">
        <v>6.9000000000000006E-2</v>
      </c>
      <c r="I530" s="215"/>
      <c r="J530" s="216">
        <f>ROUND(I530*H530,2)</f>
        <v>0</v>
      </c>
      <c r="K530" s="212" t="s">
        <v>202</v>
      </c>
      <c r="L530" s="40"/>
      <c r="M530" s="217" t="s">
        <v>1</v>
      </c>
      <c r="N530" s="218" t="s">
        <v>42</v>
      </c>
      <c r="O530" s="72"/>
      <c r="P530" s="219">
        <f>O530*H530</f>
        <v>0</v>
      </c>
      <c r="Q530" s="219">
        <v>0</v>
      </c>
      <c r="R530" s="219">
        <f>Q530*H530</f>
        <v>0</v>
      </c>
      <c r="S530" s="219">
        <v>0</v>
      </c>
      <c r="T530" s="220">
        <f>S530*H530</f>
        <v>0</v>
      </c>
      <c r="U530" s="35"/>
      <c r="V530" s="35"/>
      <c r="W530" s="35"/>
      <c r="X530" s="35"/>
      <c r="Y530" s="35"/>
      <c r="Z530" s="35"/>
      <c r="AA530" s="35"/>
      <c r="AB530" s="35"/>
      <c r="AC530" s="35"/>
      <c r="AD530" s="35"/>
      <c r="AE530" s="35"/>
      <c r="AR530" s="221" t="s">
        <v>195</v>
      </c>
      <c r="AT530" s="221" t="s">
        <v>190</v>
      </c>
      <c r="AU530" s="221" t="s">
        <v>88</v>
      </c>
      <c r="AY530" s="18" t="s">
        <v>188</v>
      </c>
      <c r="BE530" s="222">
        <f>IF(N530="základní",J530,0)</f>
        <v>0</v>
      </c>
      <c r="BF530" s="222">
        <f>IF(N530="snížená",J530,0)</f>
        <v>0</v>
      </c>
      <c r="BG530" s="222">
        <f>IF(N530="zákl. přenesená",J530,0)</f>
        <v>0</v>
      </c>
      <c r="BH530" s="222">
        <f>IF(N530="sníž. přenesená",J530,0)</f>
        <v>0</v>
      </c>
      <c r="BI530" s="222">
        <f>IF(N530="nulová",J530,0)</f>
        <v>0</v>
      </c>
      <c r="BJ530" s="18" t="s">
        <v>85</v>
      </c>
      <c r="BK530" s="222">
        <f>ROUND(I530*H530,2)</f>
        <v>0</v>
      </c>
      <c r="BL530" s="18" t="s">
        <v>195</v>
      </c>
      <c r="BM530" s="221" t="s">
        <v>3073</v>
      </c>
    </row>
    <row r="531" spans="1:65" s="12" customFormat="1" ht="25.9" customHeight="1">
      <c r="B531" s="194"/>
      <c r="C531" s="195"/>
      <c r="D531" s="196" t="s">
        <v>76</v>
      </c>
      <c r="E531" s="197" t="s">
        <v>3074</v>
      </c>
      <c r="F531" s="197" t="s">
        <v>3075</v>
      </c>
      <c r="G531" s="195"/>
      <c r="H531" s="195"/>
      <c r="I531" s="198"/>
      <c r="J531" s="199">
        <f>BK531</f>
        <v>0</v>
      </c>
      <c r="K531" s="195"/>
      <c r="L531" s="200"/>
      <c r="M531" s="201"/>
      <c r="N531" s="202"/>
      <c r="O531" s="202"/>
      <c r="P531" s="203">
        <f>P532+P536+P552+P558+P560+P584+P593+P602</f>
        <v>0</v>
      </c>
      <c r="Q531" s="202"/>
      <c r="R531" s="203">
        <f>R532+R536+R552+R558+R560+R584+R593+R602</f>
        <v>2.2187319600000004</v>
      </c>
      <c r="S531" s="202"/>
      <c r="T531" s="204">
        <f>T532+T536+T552+T558+T560+T584+T593+T602</f>
        <v>1.9236671999999999</v>
      </c>
      <c r="AR531" s="205" t="s">
        <v>85</v>
      </c>
      <c r="AT531" s="206" t="s">
        <v>76</v>
      </c>
      <c r="AU531" s="206" t="s">
        <v>77</v>
      </c>
      <c r="AY531" s="205" t="s">
        <v>188</v>
      </c>
      <c r="BK531" s="207">
        <f>BK532+BK536+BK552+BK558+BK560+BK584+BK593+BK602</f>
        <v>0</v>
      </c>
    </row>
    <row r="532" spans="1:65" s="12" customFormat="1" ht="22.9" customHeight="1">
      <c r="B532" s="194"/>
      <c r="C532" s="195"/>
      <c r="D532" s="196" t="s">
        <v>76</v>
      </c>
      <c r="E532" s="208" t="s">
        <v>221</v>
      </c>
      <c r="F532" s="208" t="s">
        <v>1413</v>
      </c>
      <c r="G532" s="195"/>
      <c r="H532" s="195"/>
      <c r="I532" s="198"/>
      <c r="J532" s="209">
        <f>BK532</f>
        <v>0</v>
      </c>
      <c r="K532" s="195"/>
      <c r="L532" s="200"/>
      <c r="M532" s="201"/>
      <c r="N532" s="202"/>
      <c r="O532" s="202"/>
      <c r="P532" s="203">
        <f>SUM(P533:P535)</f>
        <v>0</v>
      </c>
      <c r="Q532" s="202"/>
      <c r="R532" s="203">
        <f>SUM(R533:R535)</f>
        <v>0.17760000000000001</v>
      </c>
      <c r="S532" s="202"/>
      <c r="T532" s="204">
        <f>SUM(T533:T535)</f>
        <v>0</v>
      </c>
      <c r="AR532" s="205" t="s">
        <v>85</v>
      </c>
      <c r="AT532" s="206" t="s">
        <v>76</v>
      </c>
      <c r="AU532" s="206" t="s">
        <v>85</v>
      </c>
      <c r="AY532" s="205" t="s">
        <v>188</v>
      </c>
      <c r="BK532" s="207">
        <f>SUM(BK533:BK535)</f>
        <v>0</v>
      </c>
    </row>
    <row r="533" spans="1:65" s="2" customFormat="1" ht="16.5" customHeight="1">
      <c r="A533" s="35"/>
      <c r="B533" s="36"/>
      <c r="C533" s="210" t="s">
        <v>3076</v>
      </c>
      <c r="D533" s="210" t="s">
        <v>190</v>
      </c>
      <c r="E533" s="211" t="s">
        <v>2645</v>
      </c>
      <c r="F533" s="212" t="s">
        <v>2646</v>
      </c>
      <c r="G533" s="213" t="s">
        <v>207</v>
      </c>
      <c r="H533" s="214">
        <v>6</v>
      </c>
      <c r="I533" s="215"/>
      <c r="J533" s="216">
        <f>ROUND(I533*H533,2)</f>
        <v>0</v>
      </c>
      <c r="K533" s="212" t="s">
        <v>202</v>
      </c>
      <c r="L533" s="40"/>
      <c r="M533" s="217" t="s">
        <v>1</v>
      </c>
      <c r="N533" s="218" t="s">
        <v>42</v>
      </c>
      <c r="O533" s="72"/>
      <c r="P533" s="219">
        <f>O533*H533</f>
        <v>0</v>
      </c>
      <c r="Q533" s="219">
        <v>6.4999999999999997E-3</v>
      </c>
      <c r="R533" s="219">
        <f>Q533*H533</f>
        <v>3.9E-2</v>
      </c>
      <c r="S533" s="219">
        <v>0</v>
      </c>
      <c r="T533" s="220">
        <f>S533*H533</f>
        <v>0</v>
      </c>
      <c r="U533" s="35"/>
      <c r="V533" s="35"/>
      <c r="W533" s="35"/>
      <c r="X533" s="35"/>
      <c r="Y533" s="35"/>
      <c r="Z533" s="35"/>
      <c r="AA533" s="35"/>
      <c r="AB533" s="35"/>
      <c r="AC533" s="35"/>
      <c r="AD533" s="35"/>
      <c r="AE533" s="35"/>
      <c r="AR533" s="221" t="s">
        <v>195</v>
      </c>
      <c r="AT533" s="221" t="s">
        <v>190</v>
      </c>
      <c r="AU533" s="221" t="s">
        <v>88</v>
      </c>
      <c r="AY533" s="18" t="s">
        <v>188</v>
      </c>
      <c r="BE533" s="222">
        <f>IF(N533="základní",J533,0)</f>
        <v>0</v>
      </c>
      <c r="BF533" s="222">
        <f>IF(N533="snížená",J533,0)</f>
        <v>0</v>
      </c>
      <c r="BG533" s="222">
        <f>IF(N533="zákl. přenesená",J533,0)</f>
        <v>0</v>
      </c>
      <c r="BH533" s="222">
        <f>IF(N533="sníž. přenesená",J533,0)</f>
        <v>0</v>
      </c>
      <c r="BI533" s="222">
        <f>IF(N533="nulová",J533,0)</f>
        <v>0</v>
      </c>
      <c r="BJ533" s="18" t="s">
        <v>85</v>
      </c>
      <c r="BK533" s="222">
        <f>ROUND(I533*H533,2)</f>
        <v>0</v>
      </c>
      <c r="BL533" s="18" t="s">
        <v>195</v>
      </c>
      <c r="BM533" s="221" t="s">
        <v>3077</v>
      </c>
    </row>
    <row r="534" spans="1:65" s="13" customFormat="1" ht="11.25">
      <c r="B534" s="223"/>
      <c r="C534" s="224"/>
      <c r="D534" s="225" t="s">
        <v>197</v>
      </c>
      <c r="E534" s="226" t="s">
        <v>1</v>
      </c>
      <c r="F534" s="227" t="s">
        <v>3078</v>
      </c>
      <c r="G534" s="224"/>
      <c r="H534" s="228">
        <v>6</v>
      </c>
      <c r="I534" s="229"/>
      <c r="J534" s="224"/>
      <c r="K534" s="224"/>
      <c r="L534" s="230"/>
      <c r="M534" s="231"/>
      <c r="N534" s="232"/>
      <c r="O534" s="232"/>
      <c r="P534" s="232"/>
      <c r="Q534" s="232"/>
      <c r="R534" s="232"/>
      <c r="S534" s="232"/>
      <c r="T534" s="233"/>
      <c r="AT534" s="234" t="s">
        <v>197</v>
      </c>
      <c r="AU534" s="234" t="s">
        <v>88</v>
      </c>
      <c r="AV534" s="13" t="s">
        <v>88</v>
      </c>
      <c r="AW534" s="13" t="s">
        <v>32</v>
      </c>
      <c r="AX534" s="13" t="s">
        <v>85</v>
      </c>
      <c r="AY534" s="234" t="s">
        <v>188</v>
      </c>
    </row>
    <row r="535" spans="1:65" s="2" customFormat="1" ht="16.5" customHeight="1">
      <c r="A535" s="35"/>
      <c r="B535" s="36"/>
      <c r="C535" s="210" t="s">
        <v>3079</v>
      </c>
      <c r="D535" s="210" t="s">
        <v>190</v>
      </c>
      <c r="E535" s="211" t="s">
        <v>1414</v>
      </c>
      <c r="F535" s="212" t="s">
        <v>1415</v>
      </c>
      <c r="G535" s="213" t="s">
        <v>207</v>
      </c>
      <c r="H535" s="214">
        <v>6</v>
      </c>
      <c r="I535" s="215"/>
      <c r="J535" s="216">
        <f>ROUND(I535*H535,2)</f>
        <v>0</v>
      </c>
      <c r="K535" s="212" t="s">
        <v>202</v>
      </c>
      <c r="L535" s="40"/>
      <c r="M535" s="217" t="s">
        <v>1</v>
      </c>
      <c r="N535" s="218" t="s">
        <v>42</v>
      </c>
      <c r="O535" s="72"/>
      <c r="P535" s="219">
        <f>O535*H535</f>
        <v>0</v>
      </c>
      <c r="Q535" s="219">
        <v>2.3099999999999999E-2</v>
      </c>
      <c r="R535" s="219">
        <f>Q535*H535</f>
        <v>0.1386</v>
      </c>
      <c r="S535" s="219">
        <v>0</v>
      </c>
      <c r="T535" s="220">
        <f>S535*H535</f>
        <v>0</v>
      </c>
      <c r="U535" s="35"/>
      <c r="V535" s="35"/>
      <c r="W535" s="35"/>
      <c r="X535" s="35"/>
      <c r="Y535" s="35"/>
      <c r="Z535" s="35"/>
      <c r="AA535" s="35"/>
      <c r="AB535" s="35"/>
      <c r="AC535" s="35"/>
      <c r="AD535" s="35"/>
      <c r="AE535" s="35"/>
      <c r="AR535" s="221" t="s">
        <v>195</v>
      </c>
      <c r="AT535" s="221" t="s">
        <v>190</v>
      </c>
      <c r="AU535" s="221" t="s">
        <v>88</v>
      </c>
      <c r="AY535" s="18" t="s">
        <v>188</v>
      </c>
      <c r="BE535" s="222">
        <f>IF(N535="základní",J535,0)</f>
        <v>0</v>
      </c>
      <c r="BF535" s="222">
        <f>IF(N535="snížená",J535,0)</f>
        <v>0</v>
      </c>
      <c r="BG535" s="222">
        <f>IF(N535="zákl. přenesená",J535,0)</f>
        <v>0</v>
      </c>
      <c r="BH535" s="222">
        <f>IF(N535="sníž. přenesená",J535,0)</f>
        <v>0</v>
      </c>
      <c r="BI535" s="222">
        <f>IF(N535="nulová",J535,0)</f>
        <v>0</v>
      </c>
      <c r="BJ535" s="18" t="s">
        <v>85</v>
      </c>
      <c r="BK535" s="222">
        <f>ROUND(I535*H535,2)</f>
        <v>0</v>
      </c>
      <c r="BL535" s="18" t="s">
        <v>195</v>
      </c>
      <c r="BM535" s="221" t="s">
        <v>3080</v>
      </c>
    </row>
    <row r="536" spans="1:65" s="12" customFormat="1" ht="22.9" customHeight="1">
      <c r="B536" s="194"/>
      <c r="C536" s="195"/>
      <c r="D536" s="196" t="s">
        <v>76</v>
      </c>
      <c r="E536" s="208" t="s">
        <v>236</v>
      </c>
      <c r="F536" s="208" t="s">
        <v>2656</v>
      </c>
      <c r="G536" s="195"/>
      <c r="H536" s="195"/>
      <c r="I536" s="198"/>
      <c r="J536" s="209">
        <f>BK536</f>
        <v>0</v>
      </c>
      <c r="K536" s="195"/>
      <c r="L536" s="200"/>
      <c r="M536" s="201"/>
      <c r="N536" s="202"/>
      <c r="O536" s="202"/>
      <c r="P536" s="203">
        <f>SUM(P537:P551)</f>
        <v>0</v>
      </c>
      <c r="Q536" s="202"/>
      <c r="R536" s="203">
        <f>SUM(R537:R551)</f>
        <v>0.199076</v>
      </c>
      <c r="S536" s="202"/>
      <c r="T536" s="204">
        <f>SUM(T537:T551)</f>
        <v>1.1340000000000001</v>
      </c>
      <c r="AR536" s="205" t="s">
        <v>85</v>
      </c>
      <c r="AT536" s="206" t="s">
        <v>76</v>
      </c>
      <c r="AU536" s="206" t="s">
        <v>85</v>
      </c>
      <c r="AY536" s="205" t="s">
        <v>188</v>
      </c>
      <c r="BK536" s="207">
        <f>SUM(BK537:BK551)</f>
        <v>0</v>
      </c>
    </row>
    <row r="537" spans="1:65" s="2" customFormat="1" ht="16.5" customHeight="1">
      <c r="A537" s="35"/>
      <c r="B537" s="36"/>
      <c r="C537" s="210" t="s">
        <v>3081</v>
      </c>
      <c r="D537" s="210" t="s">
        <v>190</v>
      </c>
      <c r="E537" s="211" t="s">
        <v>2860</v>
      </c>
      <c r="F537" s="212" t="s">
        <v>2861</v>
      </c>
      <c r="G537" s="213" t="s">
        <v>207</v>
      </c>
      <c r="H537" s="214">
        <v>168</v>
      </c>
      <c r="I537" s="215"/>
      <c r="J537" s="216">
        <f>ROUND(I537*H537,2)</f>
        <v>0</v>
      </c>
      <c r="K537" s="212" t="s">
        <v>202</v>
      </c>
      <c r="L537" s="40"/>
      <c r="M537" s="217" t="s">
        <v>1</v>
      </c>
      <c r="N537" s="218" t="s">
        <v>42</v>
      </c>
      <c r="O537" s="72"/>
      <c r="P537" s="219">
        <f>O537*H537</f>
        <v>0</v>
      </c>
      <c r="Q537" s="219">
        <v>0</v>
      </c>
      <c r="R537" s="219">
        <f>Q537*H537</f>
        <v>0</v>
      </c>
      <c r="S537" s="219">
        <v>0</v>
      </c>
      <c r="T537" s="220">
        <f>S537*H537</f>
        <v>0</v>
      </c>
      <c r="U537" s="35"/>
      <c r="V537" s="35"/>
      <c r="W537" s="35"/>
      <c r="X537" s="35"/>
      <c r="Y537" s="35"/>
      <c r="Z537" s="35"/>
      <c r="AA537" s="35"/>
      <c r="AB537" s="35"/>
      <c r="AC537" s="35"/>
      <c r="AD537" s="35"/>
      <c r="AE537" s="35"/>
      <c r="AR537" s="221" t="s">
        <v>195</v>
      </c>
      <c r="AT537" s="221" t="s">
        <v>190</v>
      </c>
      <c r="AU537" s="221" t="s">
        <v>88</v>
      </c>
      <c r="AY537" s="18" t="s">
        <v>188</v>
      </c>
      <c r="BE537" s="222">
        <f>IF(N537="základní",J537,0)</f>
        <v>0</v>
      </c>
      <c r="BF537" s="222">
        <f>IF(N537="snížená",J537,0)</f>
        <v>0</v>
      </c>
      <c r="BG537" s="222">
        <f>IF(N537="zákl. přenesená",J537,0)</f>
        <v>0</v>
      </c>
      <c r="BH537" s="222">
        <f>IF(N537="sníž. přenesená",J537,0)</f>
        <v>0</v>
      </c>
      <c r="BI537" s="222">
        <f>IF(N537="nulová",J537,0)</f>
        <v>0</v>
      </c>
      <c r="BJ537" s="18" t="s">
        <v>85</v>
      </c>
      <c r="BK537" s="222">
        <f>ROUND(I537*H537,2)</f>
        <v>0</v>
      </c>
      <c r="BL537" s="18" t="s">
        <v>195</v>
      </c>
      <c r="BM537" s="221" t="s">
        <v>3082</v>
      </c>
    </row>
    <row r="538" spans="1:65" s="15" customFormat="1" ht="11.25">
      <c r="B538" s="246"/>
      <c r="C538" s="247"/>
      <c r="D538" s="225" t="s">
        <v>197</v>
      </c>
      <c r="E538" s="248" t="s">
        <v>1</v>
      </c>
      <c r="F538" s="249" t="s">
        <v>2658</v>
      </c>
      <c r="G538" s="247"/>
      <c r="H538" s="248" t="s">
        <v>1</v>
      </c>
      <c r="I538" s="250"/>
      <c r="J538" s="247"/>
      <c r="K538" s="247"/>
      <c r="L538" s="251"/>
      <c r="M538" s="252"/>
      <c r="N538" s="253"/>
      <c r="O538" s="253"/>
      <c r="P538" s="253"/>
      <c r="Q538" s="253"/>
      <c r="R538" s="253"/>
      <c r="S538" s="253"/>
      <c r="T538" s="254"/>
      <c r="AT538" s="255" t="s">
        <v>197</v>
      </c>
      <c r="AU538" s="255" t="s">
        <v>88</v>
      </c>
      <c r="AV538" s="15" t="s">
        <v>85</v>
      </c>
      <c r="AW538" s="15" t="s">
        <v>32</v>
      </c>
      <c r="AX538" s="15" t="s">
        <v>77</v>
      </c>
      <c r="AY538" s="255" t="s">
        <v>188</v>
      </c>
    </row>
    <row r="539" spans="1:65" s="13" customFormat="1" ht="11.25">
      <c r="B539" s="223"/>
      <c r="C539" s="224"/>
      <c r="D539" s="225" t="s">
        <v>197</v>
      </c>
      <c r="E539" s="226" t="s">
        <v>1</v>
      </c>
      <c r="F539" s="227" t="s">
        <v>3083</v>
      </c>
      <c r="G539" s="224"/>
      <c r="H539" s="228">
        <v>168</v>
      </c>
      <c r="I539" s="229"/>
      <c r="J539" s="224"/>
      <c r="K539" s="224"/>
      <c r="L539" s="230"/>
      <c r="M539" s="231"/>
      <c r="N539" s="232"/>
      <c r="O539" s="232"/>
      <c r="P539" s="232"/>
      <c r="Q539" s="232"/>
      <c r="R539" s="232"/>
      <c r="S539" s="232"/>
      <c r="T539" s="233"/>
      <c r="AT539" s="234" t="s">
        <v>197</v>
      </c>
      <c r="AU539" s="234" t="s">
        <v>88</v>
      </c>
      <c r="AV539" s="13" t="s">
        <v>88</v>
      </c>
      <c r="AW539" s="13" t="s">
        <v>32</v>
      </c>
      <c r="AX539" s="13" t="s">
        <v>85</v>
      </c>
      <c r="AY539" s="234" t="s">
        <v>188</v>
      </c>
    </row>
    <row r="540" spans="1:65" s="2" customFormat="1" ht="16.5" customHeight="1">
      <c r="A540" s="35"/>
      <c r="B540" s="36"/>
      <c r="C540" s="210" t="s">
        <v>3084</v>
      </c>
      <c r="D540" s="210" t="s">
        <v>190</v>
      </c>
      <c r="E540" s="211" t="s">
        <v>2864</v>
      </c>
      <c r="F540" s="212" t="s">
        <v>2865</v>
      </c>
      <c r="G540" s="213" t="s">
        <v>207</v>
      </c>
      <c r="H540" s="214">
        <v>504</v>
      </c>
      <c r="I540" s="215"/>
      <c r="J540" s="216">
        <f>ROUND(I540*H540,2)</f>
        <v>0</v>
      </c>
      <c r="K540" s="212" t="s">
        <v>202</v>
      </c>
      <c r="L540" s="40"/>
      <c r="M540" s="217" t="s">
        <v>1</v>
      </c>
      <c r="N540" s="218" t="s">
        <v>42</v>
      </c>
      <c r="O540" s="72"/>
      <c r="P540" s="219">
        <f>O540*H540</f>
        <v>0</v>
      </c>
      <c r="Q540" s="219">
        <v>0</v>
      </c>
      <c r="R540" s="219">
        <f>Q540*H540</f>
        <v>0</v>
      </c>
      <c r="S540" s="219">
        <v>0</v>
      </c>
      <c r="T540" s="220">
        <f>S540*H540</f>
        <v>0</v>
      </c>
      <c r="U540" s="35"/>
      <c r="V540" s="35"/>
      <c r="W540" s="35"/>
      <c r="X540" s="35"/>
      <c r="Y540" s="35"/>
      <c r="Z540" s="35"/>
      <c r="AA540" s="35"/>
      <c r="AB540" s="35"/>
      <c r="AC540" s="35"/>
      <c r="AD540" s="35"/>
      <c r="AE540" s="35"/>
      <c r="AR540" s="221" t="s">
        <v>195</v>
      </c>
      <c r="AT540" s="221" t="s">
        <v>190</v>
      </c>
      <c r="AU540" s="221" t="s">
        <v>88</v>
      </c>
      <c r="AY540" s="18" t="s">
        <v>188</v>
      </c>
      <c r="BE540" s="222">
        <f>IF(N540="základní",J540,0)</f>
        <v>0</v>
      </c>
      <c r="BF540" s="222">
        <f>IF(N540="snížená",J540,0)</f>
        <v>0</v>
      </c>
      <c r="BG540" s="222">
        <f>IF(N540="zákl. přenesená",J540,0)</f>
        <v>0</v>
      </c>
      <c r="BH540" s="222">
        <f>IF(N540="sníž. přenesená",J540,0)</f>
        <v>0</v>
      </c>
      <c r="BI540" s="222">
        <f>IF(N540="nulová",J540,0)</f>
        <v>0</v>
      </c>
      <c r="BJ540" s="18" t="s">
        <v>85</v>
      </c>
      <c r="BK540" s="222">
        <f>ROUND(I540*H540,2)</f>
        <v>0</v>
      </c>
      <c r="BL540" s="18" t="s">
        <v>195</v>
      </c>
      <c r="BM540" s="221" t="s">
        <v>3085</v>
      </c>
    </row>
    <row r="541" spans="1:65" s="13" customFormat="1" ht="11.25">
      <c r="B541" s="223"/>
      <c r="C541" s="224"/>
      <c r="D541" s="225" t="s">
        <v>197</v>
      </c>
      <c r="E541" s="224"/>
      <c r="F541" s="227" t="s">
        <v>3086</v>
      </c>
      <c r="G541" s="224"/>
      <c r="H541" s="228">
        <v>504</v>
      </c>
      <c r="I541" s="229"/>
      <c r="J541" s="224"/>
      <c r="K541" s="224"/>
      <c r="L541" s="230"/>
      <c r="M541" s="231"/>
      <c r="N541" s="232"/>
      <c r="O541" s="232"/>
      <c r="P541" s="232"/>
      <c r="Q541" s="232"/>
      <c r="R541" s="232"/>
      <c r="S541" s="232"/>
      <c r="T541" s="233"/>
      <c r="AT541" s="234" t="s">
        <v>197</v>
      </c>
      <c r="AU541" s="234" t="s">
        <v>88</v>
      </c>
      <c r="AV541" s="13" t="s">
        <v>88</v>
      </c>
      <c r="AW541" s="13" t="s">
        <v>4</v>
      </c>
      <c r="AX541" s="13" t="s">
        <v>85</v>
      </c>
      <c r="AY541" s="234" t="s">
        <v>188</v>
      </c>
    </row>
    <row r="542" spans="1:65" s="2" customFormat="1" ht="16.5" customHeight="1">
      <c r="A542" s="35"/>
      <c r="B542" s="36"/>
      <c r="C542" s="210" t="s">
        <v>3087</v>
      </c>
      <c r="D542" s="210" t="s">
        <v>190</v>
      </c>
      <c r="E542" s="211" t="s">
        <v>2868</v>
      </c>
      <c r="F542" s="212" t="s">
        <v>2869</v>
      </c>
      <c r="G542" s="213" t="s">
        <v>207</v>
      </c>
      <c r="H542" s="214">
        <v>168</v>
      </c>
      <c r="I542" s="215"/>
      <c r="J542" s="216">
        <f>ROUND(I542*H542,2)</f>
        <v>0</v>
      </c>
      <c r="K542" s="212" t="s">
        <v>202</v>
      </c>
      <c r="L542" s="40"/>
      <c r="M542" s="217" t="s">
        <v>1</v>
      </c>
      <c r="N542" s="218" t="s">
        <v>42</v>
      </c>
      <c r="O542" s="72"/>
      <c r="P542" s="219">
        <f>O542*H542</f>
        <v>0</v>
      </c>
      <c r="Q542" s="219">
        <v>0</v>
      </c>
      <c r="R542" s="219">
        <f>Q542*H542</f>
        <v>0</v>
      </c>
      <c r="S542" s="219">
        <v>0</v>
      </c>
      <c r="T542" s="220">
        <f>S542*H542</f>
        <v>0</v>
      </c>
      <c r="U542" s="35"/>
      <c r="V542" s="35"/>
      <c r="W542" s="35"/>
      <c r="X542" s="35"/>
      <c r="Y542" s="35"/>
      <c r="Z542" s="35"/>
      <c r="AA542" s="35"/>
      <c r="AB542" s="35"/>
      <c r="AC542" s="35"/>
      <c r="AD542" s="35"/>
      <c r="AE542" s="35"/>
      <c r="AR542" s="221" t="s">
        <v>195</v>
      </c>
      <c r="AT542" s="221" t="s">
        <v>190</v>
      </c>
      <c r="AU542" s="221" t="s">
        <v>88</v>
      </c>
      <c r="AY542" s="18" t="s">
        <v>188</v>
      </c>
      <c r="BE542" s="222">
        <f>IF(N542="základní",J542,0)</f>
        <v>0</v>
      </c>
      <c r="BF542" s="222">
        <f>IF(N542="snížená",J542,0)</f>
        <v>0</v>
      </c>
      <c r="BG542" s="222">
        <f>IF(N542="zákl. přenesená",J542,0)</f>
        <v>0</v>
      </c>
      <c r="BH542" s="222">
        <f>IF(N542="sníž. přenesená",J542,0)</f>
        <v>0</v>
      </c>
      <c r="BI542" s="222">
        <f>IF(N542="nulová",J542,0)</f>
        <v>0</v>
      </c>
      <c r="BJ542" s="18" t="s">
        <v>85</v>
      </c>
      <c r="BK542" s="222">
        <f>ROUND(I542*H542,2)</f>
        <v>0</v>
      </c>
      <c r="BL542" s="18" t="s">
        <v>195</v>
      </c>
      <c r="BM542" s="221" t="s">
        <v>3088</v>
      </c>
    </row>
    <row r="543" spans="1:65" s="2" customFormat="1" ht="16.5" customHeight="1">
      <c r="A543" s="35"/>
      <c r="B543" s="36"/>
      <c r="C543" s="210" t="s">
        <v>3089</v>
      </c>
      <c r="D543" s="210" t="s">
        <v>190</v>
      </c>
      <c r="E543" s="211" t="s">
        <v>2663</v>
      </c>
      <c r="F543" s="212" t="s">
        <v>2664</v>
      </c>
      <c r="G543" s="213" t="s">
        <v>207</v>
      </c>
      <c r="H543" s="214">
        <v>50.4</v>
      </c>
      <c r="I543" s="215"/>
      <c r="J543" s="216">
        <f>ROUND(I543*H543,2)</f>
        <v>0</v>
      </c>
      <c r="K543" s="212" t="s">
        <v>202</v>
      </c>
      <c r="L543" s="40"/>
      <c r="M543" s="217" t="s">
        <v>1</v>
      </c>
      <c r="N543" s="218" t="s">
        <v>42</v>
      </c>
      <c r="O543" s="72"/>
      <c r="P543" s="219">
        <f>O543*H543</f>
        <v>0</v>
      </c>
      <c r="Q543" s="219">
        <v>4.0000000000000003E-5</v>
      </c>
      <c r="R543" s="219">
        <f>Q543*H543</f>
        <v>2.016E-3</v>
      </c>
      <c r="S543" s="219">
        <v>0</v>
      </c>
      <c r="T543" s="220">
        <f>S543*H543</f>
        <v>0</v>
      </c>
      <c r="U543" s="35"/>
      <c r="V543" s="35"/>
      <c r="W543" s="35"/>
      <c r="X543" s="35"/>
      <c r="Y543" s="35"/>
      <c r="Z543" s="35"/>
      <c r="AA543" s="35"/>
      <c r="AB543" s="35"/>
      <c r="AC543" s="35"/>
      <c r="AD543" s="35"/>
      <c r="AE543" s="35"/>
      <c r="AR543" s="221" t="s">
        <v>195</v>
      </c>
      <c r="AT543" s="221" t="s">
        <v>190</v>
      </c>
      <c r="AU543" s="221" t="s">
        <v>88</v>
      </c>
      <c r="AY543" s="18" t="s">
        <v>188</v>
      </c>
      <c r="BE543" s="222">
        <f>IF(N543="základní",J543,0)</f>
        <v>0</v>
      </c>
      <c r="BF543" s="222">
        <f>IF(N543="snížená",J543,0)</f>
        <v>0</v>
      </c>
      <c r="BG543" s="222">
        <f>IF(N543="zákl. přenesená",J543,0)</f>
        <v>0</v>
      </c>
      <c r="BH543" s="222">
        <f>IF(N543="sníž. přenesená",J543,0)</f>
        <v>0</v>
      </c>
      <c r="BI543" s="222">
        <f>IF(N543="nulová",J543,0)</f>
        <v>0</v>
      </c>
      <c r="BJ543" s="18" t="s">
        <v>85</v>
      </c>
      <c r="BK543" s="222">
        <f>ROUND(I543*H543,2)</f>
        <v>0</v>
      </c>
      <c r="BL543" s="18" t="s">
        <v>195</v>
      </c>
      <c r="BM543" s="221" t="s">
        <v>3090</v>
      </c>
    </row>
    <row r="544" spans="1:65" s="13" customFormat="1" ht="11.25">
      <c r="B544" s="223"/>
      <c r="C544" s="224"/>
      <c r="D544" s="225" t="s">
        <v>197</v>
      </c>
      <c r="E544" s="226" t="s">
        <v>1</v>
      </c>
      <c r="F544" s="227" t="s">
        <v>3091</v>
      </c>
      <c r="G544" s="224"/>
      <c r="H544" s="228">
        <v>50.4</v>
      </c>
      <c r="I544" s="229"/>
      <c r="J544" s="224"/>
      <c r="K544" s="224"/>
      <c r="L544" s="230"/>
      <c r="M544" s="231"/>
      <c r="N544" s="232"/>
      <c r="O544" s="232"/>
      <c r="P544" s="232"/>
      <c r="Q544" s="232"/>
      <c r="R544" s="232"/>
      <c r="S544" s="232"/>
      <c r="T544" s="233"/>
      <c r="AT544" s="234" t="s">
        <v>197</v>
      </c>
      <c r="AU544" s="234" t="s">
        <v>88</v>
      </c>
      <c r="AV544" s="13" t="s">
        <v>88</v>
      </c>
      <c r="AW544" s="13" t="s">
        <v>32</v>
      </c>
      <c r="AX544" s="13" t="s">
        <v>85</v>
      </c>
      <c r="AY544" s="234" t="s">
        <v>188</v>
      </c>
    </row>
    <row r="545" spans="1:65" s="2" customFormat="1" ht="36" customHeight="1">
      <c r="A545" s="35"/>
      <c r="B545" s="36"/>
      <c r="C545" s="210" t="s">
        <v>3092</v>
      </c>
      <c r="D545" s="210" t="s">
        <v>190</v>
      </c>
      <c r="E545" s="211" t="s">
        <v>2362</v>
      </c>
      <c r="F545" s="212" t="s">
        <v>2363</v>
      </c>
      <c r="G545" s="213" t="s">
        <v>454</v>
      </c>
      <c r="H545" s="214">
        <v>5</v>
      </c>
      <c r="I545" s="215"/>
      <c r="J545" s="216">
        <f>ROUND(I545*H545,2)</f>
        <v>0</v>
      </c>
      <c r="K545" s="212" t="s">
        <v>194</v>
      </c>
      <c r="L545" s="40"/>
      <c r="M545" s="217" t="s">
        <v>1</v>
      </c>
      <c r="N545" s="218" t="s">
        <v>42</v>
      </c>
      <c r="O545" s="72"/>
      <c r="P545" s="219">
        <f>O545*H545</f>
        <v>0</v>
      </c>
      <c r="Q545" s="219">
        <v>2.1010000000000001E-2</v>
      </c>
      <c r="R545" s="219">
        <f>Q545*H545</f>
        <v>0.10505</v>
      </c>
      <c r="S545" s="219">
        <v>0.127</v>
      </c>
      <c r="T545" s="220">
        <f>S545*H545</f>
        <v>0.63500000000000001</v>
      </c>
      <c r="U545" s="35"/>
      <c r="V545" s="35"/>
      <c r="W545" s="35"/>
      <c r="X545" s="35"/>
      <c r="Y545" s="35"/>
      <c r="Z545" s="35"/>
      <c r="AA545" s="35"/>
      <c r="AB545" s="35"/>
      <c r="AC545" s="35"/>
      <c r="AD545" s="35"/>
      <c r="AE545" s="35"/>
      <c r="AR545" s="221" t="s">
        <v>195</v>
      </c>
      <c r="AT545" s="221" t="s">
        <v>190</v>
      </c>
      <c r="AU545" s="221" t="s">
        <v>88</v>
      </c>
      <c r="AY545" s="18" t="s">
        <v>188</v>
      </c>
      <c r="BE545" s="222">
        <f>IF(N545="základní",J545,0)</f>
        <v>0</v>
      </c>
      <c r="BF545" s="222">
        <f>IF(N545="snížená",J545,0)</f>
        <v>0</v>
      </c>
      <c r="BG545" s="222">
        <f>IF(N545="zákl. přenesená",J545,0)</f>
        <v>0</v>
      </c>
      <c r="BH545" s="222">
        <f>IF(N545="sníž. přenesená",J545,0)</f>
        <v>0</v>
      </c>
      <c r="BI545" s="222">
        <f>IF(N545="nulová",J545,0)</f>
        <v>0</v>
      </c>
      <c r="BJ545" s="18" t="s">
        <v>85</v>
      </c>
      <c r="BK545" s="222">
        <f>ROUND(I545*H545,2)</f>
        <v>0</v>
      </c>
      <c r="BL545" s="18" t="s">
        <v>195</v>
      </c>
      <c r="BM545" s="221" t="s">
        <v>3093</v>
      </c>
    </row>
    <row r="546" spans="1:65" s="2" customFormat="1" ht="36" customHeight="1">
      <c r="A546" s="35"/>
      <c r="B546" s="36"/>
      <c r="C546" s="210" t="s">
        <v>3094</v>
      </c>
      <c r="D546" s="210" t="s">
        <v>190</v>
      </c>
      <c r="E546" s="211" t="s">
        <v>3095</v>
      </c>
      <c r="F546" s="212" t="s">
        <v>3096</v>
      </c>
      <c r="G546" s="213" t="s">
        <v>454</v>
      </c>
      <c r="H546" s="214">
        <v>1</v>
      </c>
      <c r="I546" s="215"/>
      <c r="J546" s="216">
        <f>ROUND(I546*H546,2)</f>
        <v>0</v>
      </c>
      <c r="K546" s="212" t="s">
        <v>194</v>
      </c>
      <c r="L546" s="40"/>
      <c r="M546" s="217" t="s">
        <v>1</v>
      </c>
      <c r="N546" s="218" t="s">
        <v>42</v>
      </c>
      <c r="O546" s="72"/>
      <c r="P546" s="219">
        <f>O546*H546</f>
        <v>0</v>
      </c>
      <c r="Q546" s="219">
        <v>4.1000000000000002E-2</v>
      </c>
      <c r="R546" s="219">
        <f>Q546*H546</f>
        <v>4.1000000000000002E-2</v>
      </c>
      <c r="S546" s="219">
        <v>5.2999999999999999E-2</v>
      </c>
      <c r="T546" s="220">
        <f>S546*H546</f>
        <v>5.2999999999999999E-2</v>
      </c>
      <c r="U546" s="35"/>
      <c r="V546" s="35"/>
      <c r="W546" s="35"/>
      <c r="X546" s="35"/>
      <c r="Y546" s="35"/>
      <c r="Z546" s="35"/>
      <c r="AA546" s="35"/>
      <c r="AB546" s="35"/>
      <c r="AC546" s="35"/>
      <c r="AD546" s="35"/>
      <c r="AE546" s="35"/>
      <c r="AR546" s="221" t="s">
        <v>195</v>
      </c>
      <c r="AT546" s="221" t="s">
        <v>190</v>
      </c>
      <c r="AU546" s="221" t="s">
        <v>88</v>
      </c>
      <c r="AY546" s="18" t="s">
        <v>188</v>
      </c>
      <c r="BE546" s="222">
        <f>IF(N546="základní",J546,0)</f>
        <v>0</v>
      </c>
      <c r="BF546" s="222">
        <f>IF(N546="snížená",J546,0)</f>
        <v>0</v>
      </c>
      <c r="BG546" s="222">
        <f>IF(N546="zákl. přenesená",J546,0)</f>
        <v>0</v>
      </c>
      <c r="BH546" s="222">
        <f>IF(N546="sníž. přenesená",J546,0)</f>
        <v>0</v>
      </c>
      <c r="BI546" s="222">
        <f>IF(N546="nulová",J546,0)</f>
        <v>0</v>
      </c>
      <c r="BJ546" s="18" t="s">
        <v>85</v>
      </c>
      <c r="BK546" s="222">
        <f>ROUND(I546*H546,2)</f>
        <v>0</v>
      </c>
      <c r="BL546" s="18" t="s">
        <v>195</v>
      </c>
      <c r="BM546" s="221" t="s">
        <v>3097</v>
      </c>
    </row>
    <row r="547" spans="1:65" s="2" customFormat="1" ht="24" customHeight="1">
      <c r="A547" s="35"/>
      <c r="B547" s="36"/>
      <c r="C547" s="210" t="s">
        <v>3098</v>
      </c>
      <c r="D547" s="210" t="s">
        <v>190</v>
      </c>
      <c r="E547" s="211" t="s">
        <v>3099</v>
      </c>
      <c r="F547" s="212" t="s">
        <v>3100</v>
      </c>
      <c r="G547" s="213" t="s">
        <v>454</v>
      </c>
      <c r="H547" s="214">
        <v>1</v>
      </c>
      <c r="I547" s="215"/>
      <c r="J547" s="216">
        <f>ROUND(I547*H547,2)</f>
        <v>0</v>
      </c>
      <c r="K547" s="212" t="s">
        <v>194</v>
      </c>
      <c r="L547" s="40"/>
      <c r="M547" s="217" t="s">
        <v>1</v>
      </c>
      <c r="N547" s="218" t="s">
        <v>42</v>
      </c>
      <c r="O547" s="72"/>
      <c r="P547" s="219">
        <f>O547*H547</f>
        <v>0</v>
      </c>
      <c r="Q547" s="219">
        <v>2.1010000000000001E-2</v>
      </c>
      <c r="R547" s="219">
        <f>Q547*H547</f>
        <v>2.1010000000000001E-2</v>
      </c>
      <c r="S547" s="219">
        <v>2.1999999999999999E-2</v>
      </c>
      <c r="T547" s="220">
        <f>S547*H547</f>
        <v>2.1999999999999999E-2</v>
      </c>
      <c r="U547" s="35"/>
      <c r="V547" s="35"/>
      <c r="W547" s="35"/>
      <c r="X547" s="35"/>
      <c r="Y547" s="35"/>
      <c r="Z547" s="35"/>
      <c r="AA547" s="35"/>
      <c r="AB547" s="35"/>
      <c r="AC547" s="35"/>
      <c r="AD547" s="35"/>
      <c r="AE547" s="35"/>
      <c r="AR547" s="221" t="s">
        <v>195</v>
      </c>
      <c r="AT547" s="221" t="s">
        <v>190</v>
      </c>
      <c r="AU547" s="221" t="s">
        <v>88</v>
      </c>
      <c r="AY547" s="18" t="s">
        <v>188</v>
      </c>
      <c r="BE547" s="222">
        <f>IF(N547="základní",J547,0)</f>
        <v>0</v>
      </c>
      <c r="BF547" s="222">
        <f>IF(N547="snížená",J547,0)</f>
        <v>0</v>
      </c>
      <c r="BG547" s="222">
        <f>IF(N547="zákl. přenesená",J547,0)</f>
        <v>0</v>
      </c>
      <c r="BH547" s="222">
        <f>IF(N547="sníž. přenesená",J547,0)</f>
        <v>0</v>
      </c>
      <c r="BI547" s="222">
        <f>IF(N547="nulová",J547,0)</f>
        <v>0</v>
      </c>
      <c r="BJ547" s="18" t="s">
        <v>85</v>
      </c>
      <c r="BK547" s="222">
        <f>ROUND(I547*H547,2)</f>
        <v>0</v>
      </c>
      <c r="BL547" s="18" t="s">
        <v>195</v>
      </c>
      <c r="BM547" s="221" t="s">
        <v>3101</v>
      </c>
    </row>
    <row r="548" spans="1:65" s="2" customFormat="1" ht="16.5" customHeight="1">
      <c r="A548" s="35"/>
      <c r="B548" s="36"/>
      <c r="C548" s="210" t="s">
        <v>3102</v>
      </c>
      <c r="D548" s="210" t="s">
        <v>190</v>
      </c>
      <c r="E548" s="211" t="s">
        <v>2673</v>
      </c>
      <c r="F548" s="212" t="s">
        <v>2674</v>
      </c>
      <c r="G548" s="213" t="s">
        <v>454</v>
      </c>
      <c r="H548" s="214">
        <v>4</v>
      </c>
      <c r="I548" s="215"/>
      <c r="J548" s="216">
        <f>ROUND(I548*H548,2)</f>
        <v>0</v>
      </c>
      <c r="K548" s="212" t="s">
        <v>194</v>
      </c>
      <c r="L548" s="40"/>
      <c r="M548" s="217" t="s">
        <v>1</v>
      </c>
      <c r="N548" s="218" t="s">
        <v>42</v>
      </c>
      <c r="O548" s="72"/>
      <c r="P548" s="219">
        <f>O548*H548</f>
        <v>0</v>
      </c>
      <c r="Q548" s="219">
        <v>7.4999999999999997E-3</v>
      </c>
      <c r="R548" s="219">
        <f>Q548*H548</f>
        <v>0.03</v>
      </c>
      <c r="S548" s="219">
        <v>3.5000000000000001E-3</v>
      </c>
      <c r="T548" s="220">
        <f>S548*H548</f>
        <v>1.4E-2</v>
      </c>
      <c r="U548" s="35"/>
      <c r="V548" s="35"/>
      <c r="W548" s="35"/>
      <c r="X548" s="35"/>
      <c r="Y548" s="35"/>
      <c r="Z548" s="35"/>
      <c r="AA548" s="35"/>
      <c r="AB548" s="35"/>
      <c r="AC548" s="35"/>
      <c r="AD548" s="35"/>
      <c r="AE548" s="35"/>
      <c r="AR548" s="221" t="s">
        <v>195</v>
      </c>
      <c r="AT548" s="221" t="s">
        <v>190</v>
      </c>
      <c r="AU548" s="221" t="s">
        <v>88</v>
      </c>
      <c r="AY548" s="18" t="s">
        <v>188</v>
      </c>
      <c r="BE548" s="222">
        <f>IF(N548="základní",J548,0)</f>
        <v>0</v>
      </c>
      <c r="BF548" s="222">
        <f>IF(N548="snížená",J548,0)</f>
        <v>0</v>
      </c>
      <c r="BG548" s="222">
        <f>IF(N548="zákl. přenesená",J548,0)</f>
        <v>0</v>
      </c>
      <c r="BH548" s="222">
        <f>IF(N548="sníž. přenesená",J548,0)</f>
        <v>0</v>
      </c>
      <c r="BI548" s="222">
        <f>IF(N548="nulová",J548,0)</f>
        <v>0</v>
      </c>
      <c r="BJ548" s="18" t="s">
        <v>85</v>
      </c>
      <c r="BK548" s="222">
        <f>ROUND(I548*H548,2)</f>
        <v>0</v>
      </c>
      <c r="BL548" s="18" t="s">
        <v>195</v>
      </c>
      <c r="BM548" s="221" t="s">
        <v>3103</v>
      </c>
    </row>
    <row r="549" spans="1:65" s="2" customFormat="1" ht="16.5" customHeight="1">
      <c r="A549" s="35"/>
      <c r="B549" s="36"/>
      <c r="C549" s="210" t="s">
        <v>3104</v>
      </c>
      <c r="D549" s="210" t="s">
        <v>190</v>
      </c>
      <c r="E549" s="211" t="s">
        <v>2879</v>
      </c>
      <c r="F549" s="212" t="s">
        <v>2880</v>
      </c>
      <c r="G549" s="213" t="s">
        <v>454</v>
      </c>
      <c r="H549" s="214">
        <v>5</v>
      </c>
      <c r="I549" s="215"/>
      <c r="J549" s="216">
        <f>ROUND(I549*H549,2)</f>
        <v>0</v>
      </c>
      <c r="K549" s="212" t="s">
        <v>202</v>
      </c>
      <c r="L549" s="40"/>
      <c r="M549" s="217" t="s">
        <v>1</v>
      </c>
      <c r="N549" s="218" t="s">
        <v>42</v>
      </c>
      <c r="O549" s="72"/>
      <c r="P549" s="219">
        <f>O549*H549</f>
        <v>0</v>
      </c>
      <c r="Q549" s="219">
        <v>0</v>
      </c>
      <c r="R549" s="219">
        <f>Q549*H549</f>
        <v>0</v>
      </c>
      <c r="S549" s="219">
        <v>8.2000000000000003E-2</v>
      </c>
      <c r="T549" s="220">
        <f>S549*H549</f>
        <v>0.41000000000000003</v>
      </c>
      <c r="U549" s="35"/>
      <c r="V549" s="35"/>
      <c r="W549" s="35"/>
      <c r="X549" s="35"/>
      <c r="Y549" s="35"/>
      <c r="Z549" s="35"/>
      <c r="AA549" s="35"/>
      <c r="AB549" s="35"/>
      <c r="AC549" s="35"/>
      <c r="AD549" s="35"/>
      <c r="AE549" s="35"/>
      <c r="AR549" s="221" t="s">
        <v>195</v>
      </c>
      <c r="AT549" s="221" t="s">
        <v>190</v>
      </c>
      <c r="AU549" s="221" t="s">
        <v>88</v>
      </c>
      <c r="AY549" s="18" t="s">
        <v>188</v>
      </c>
      <c r="BE549" s="222">
        <f>IF(N549="základní",J549,0)</f>
        <v>0</v>
      </c>
      <c r="BF549" s="222">
        <f>IF(N549="snížená",J549,0)</f>
        <v>0</v>
      </c>
      <c r="BG549" s="222">
        <f>IF(N549="zákl. přenesená",J549,0)</f>
        <v>0</v>
      </c>
      <c r="BH549" s="222">
        <f>IF(N549="sníž. přenesená",J549,0)</f>
        <v>0</v>
      </c>
      <c r="BI549" s="222">
        <f>IF(N549="nulová",J549,0)</f>
        <v>0</v>
      </c>
      <c r="BJ549" s="18" t="s">
        <v>85</v>
      </c>
      <c r="BK549" s="222">
        <f>ROUND(I549*H549,2)</f>
        <v>0</v>
      </c>
      <c r="BL549" s="18" t="s">
        <v>195</v>
      </c>
      <c r="BM549" s="221" t="s">
        <v>3105</v>
      </c>
    </row>
    <row r="550" spans="1:65" s="13" customFormat="1" ht="11.25">
      <c r="B550" s="223"/>
      <c r="C550" s="224"/>
      <c r="D550" s="225" t="s">
        <v>197</v>
      </c>
      <c r="E550" s="226" t="s">
        <v>1</v>
      </c>
      <c r="F550" s="227" t="s">
        <v>3106</v>
      </c>
      <c r="G550" s="224"/>
      <c r="H550" s="228">
        <v>5</v>
      </c>
      <c r="I550" s="229"/>
      <c r="J550" s="224"/>
      <c r="K550" s="224"/>
      <c r="L550" s="230"/>
      <c r="M550" s="231"/>
      <c r="N550" s="232"/>
      <c r="O550" s="232"/>
      <c r="P550" s="232"/>
      <c r="Q550" s="232"/>
      <c r="R550" s="232"/>
      <c r="S550" s="232"/>
      <c r="T550" s="233"/>
      <c r="AT550" s="234" t="s">
        <v>197</v>
      </c>
      <c r="AU550" s="234" t="s">
        <v>88</v>
      </c>
      <c r="AV550" s="13" t="s">
        <v>88</v>
      </c>
      <c r="AW550" s="13" t="s">
        <v>32</v>
      </c>
      <c r="AX550" s="13" t="s">
        <v>85</v>
      </c>
      <c r="AY550" s="234" t="s">
        <v>188</v>
      </c>
    </row>
    <row r="551" spans="1:65" s="2" customFormat="1" ht="16.5" customHeight="1">
      <c r="A551" s="35"/>
      <c r="B551" s="36"/>
      <c r="C551" s="210" t="s">
        <v>3107</v>
      </c>
      <c r="D551" s="210" t="s">
        <v>190</v>
      </c>
      <c r="E551" s="211" t="s">
        <v>3108</v>
      </c>
      <c r="F551" s="212" t="s">
        <v>3109</v>
      </c>
      <c r="G551" s="213" t="s">
        <v>454</v>
      </c>
      <c r="H551" s="214">
        <v>1</v>
      </c>
      <c r="I551" s="215"/>
      <c r="J551" s="216">
        <f>ROUND(I551*H551,2)</f>
        <v>0</v>
      </c>
      <c r="K551" s="212" t="s">
        <v>194</v>
      </c>
      <c r="L551" s="40"/>
      <c r="M551" s="217" t="s">
        <v>1</v>
      </c>
      <c r="N551" s="218" t="s">
        <v>42</v>
      </c>
      <c r="O551" s="72"/>
      <c r="P551" s="219">
        <f>O551*H551</f>
        <v>0</v>
      </c>
      <c r="Q551" s="219">
        <v>0</v>
      </c>
      <c r="R551" s="219">
        <f>Q551*H551</f>
        <v>0</v>
      </c>
      <c r="S551" s="219">
        <v>0</v>
      </c>
      <c r="T551" s="220">
        <f>S551*H551</f>
        <v>0</v>
      </c>
      <c r="U551" s="35"/>
      <c r="V551" s="35"/>
      <c r="W551" s="35"/>
      <c r="X551" s="35"/>
      <c r="Y551" s="35"/>
      <c r="Z551" s="35"/>
      <c r="AA551" s="35"/>
      <c r="AB551" s="35"/>
      <c r="AC551" s="35"/>
      <c r="AD551" s="35"/>
      <c r="AE551" s="35"/>
      <c r="AR551" s="221" t="s">
        <v>195</v>
      </c>
      <c r="AT551" s="221" t="s">
        <v>190</v>
      </c>
      <c r="AU551" s="221" t="s">
        <v>88</v>
      </c>
      <c r="AY551" s="18" t="s">
        <v>188</v>
      </c>
      <c r="BE551" s="222">
        <f>IF(N551="základní",J551,0)</f>
        <v>0</v>
      </c>
      <c r="BF551" s="222">
        <f>IF(N551="snížená",J551,0)</f>
        <v>0</v>
      </c>
      <c r="BG551" s="222">
        <f>IF(N551="zákl. přenesená",J551,0)</f>
        <v>0</v>
      </c>
      <c r="BH551" s="222">
        <f>IF(N551="sníž. přenesená",J551,0)</f>
        <v>0</v>
      </c>
      <c r="BI551" s="222">
        <f>IF(N551="nulová",J551,0)</f>
        <v>0</v>
      </c>
      <c r="BJ551" s="18" t="s">
        <v>85</v>
      </c>
      <c r="BK551" s="222">
        <f>ROUND(I551*H551,2)</f>
        <v>0</v>
      </c>
      <c r="BL551" s="18" t="s">
        <v>195</v>
      </c>
      <c r="BM551" s="221" t="s">
        <v>3110</v>
      </c>
    </row>
    <row r="552" spans="1:65" s="12" customFormat="1" ht="22.9" customHeight="1">
      <c r="B552" s="194"/>
      <c r="C552" s="195"/>
      <c r="D552" s="196" t="s">
        <v>76</v>
      </c>
      <c r="E552" s="208" t="s">
        <v>2711</v>
      </c>
      <c r="F552" s="208" t="s">
        <v>2712</v>
      </c>
      <c r="G552" s="195"/>
      <c r="H552" s="195"/>
      <c r="I552" s="198"/>
      <c r="J552" s="209">
        <f>BK552</f>
        <v>0</v>
      </c>
      <c r="K552" s="195"/>
      <c r="L552" s="200"/>
      <c r="M552" s="201"/>
      <c r="N552" s="202"/>
      <c r="O552" s="202"/>
      <c r="P552" s="203">
        <f>SUM(P553:P557)</f>
        <v>0</v>
      </c>
      <c r="Q552" s="202"/>
      <c r="R552" s="203">
        <f>SUM(R553:R557)</f>
        <v>0</v>
      </c>
      <c r="S552" s="202"/>
      <c r="T552" s="204">
        <f>SUM(T553:T557)</f>
        <v>0</v>
      </c>
      <c r="AR552" s="205" t="s">
        <v>85</v>
      </c>
      <c r="AT552" s="206" t="s">
        <v>76</v>
      </c>
      <c r="AU552" s="206" t="s">
        <v>85</v>
      </c>
      <c r="AY552" s="205" t="s">
        <v>188</v>
      </c>
      <c r="BK552" s="207">
        <f>SUM(BK553:BK557)</f>
        <v>0</v>
      </c>
    </row>
    <row r="553" spans="1:65" s="2" customFormat="1" ht="16.5" customHeight="1">
      <c r="A553" s="35"/>
      <c r="B553" s="36"/>
      <c r="C553" s="210" t="s">
        <v>3111</v>
      </c>
      <c r="D553" s="210" t="s">
        <v>190</v>
      </c>
      <c r="E553" s="211" t="s">
        <v>2265</v>
      </c>
      <c r="F553" s="212" t="s">
        <v>2266</v>
      </c>
      <c r="G553" s="213" t="s">
        <v>246</v>
      </c>
      <c r="H553" s="214">
        <v>1.9239999999999999</v>
      </c>
      <c r="I553" s="215"/>
      <c r="J553" s="216">
        <f>ROUND(I553*H553,2)</f>
        <v>0</v>
      </c>
      <c r="K553" s="212" t="s">
        <v>202</v>
      </c>
      <c r="L553" s="40"/>
      <c r="M553" s="217" t="s">
        <v>1</v>
      </c>
      <c r="N553" s="218" t="s">
        <v>42</v>
      </c>
      <c r="O553" s="72"/>
      <c r="P553" s="219">
        <f>O553*H553</f>
        <v>0</v>
      </c>
      <c r="Q553" s="219">
        <v>0</v>
      </c>
      <c r="R553" s="219">
        <f>Q553*H553</f>
        <v>0</v>
      </c>
      <c r="S553" s="219">
        <v>0</v>
      </c>
      <c r="T553" s="220">
        <f>S553*H553</f>
        <v>0</v>
      </c>
      <c r="U553" s="35"/>
      <c r="V553" s="35"/>
      <c r="W553" s="35"/>
      <c r="X553" s="35"/>
      <c r="Y553" s="35"/>
      <c r="Z553" s="35"/>
      <c r="AA553" s="35"/>
      <c r="AB553" s="35"/>
      <c r="AC553" s="35"/>
      <c r="AD553" s="35"/>
      <c r="AE553" s="35"/>
      <c r="AR553" s="221" t="s">
        <v>195</v>
      </c>
      <c r="AT553" s="221" t="s">
        <v>190</v>
      </c>
      <c r="AU553" s="221" t="s">
        <v>88</v>
      </c>
      <c r="AY553" s="18" t="s">
        <v>188</v>
      </c>
      <c r="BE553" s="222">
        <f>IF(N553="základní",J553,0)</f>
        <v>0</v>
      </c>
      <c r="BF553" s="222">
        <f>IF(N553="snížená",J553,0)</f>
        <v>0</v>
      </c>
      <c r="BG553" s="222">
        <f>IF(N553="zákl. přenesená",J553,0)</f>
        <v>0</v>
      </c>
      <c r="BH553" s="222">
        <f>IF(N553="sníž. přenesená",J553,0)</f>
        <v>0</v>
      </c>
      <c r="BI553" s="222">
        <f>IF(N553="nulová",J553,0)</f>
        <v>0</v>
      </c>
      <c r="BJ553" s="18" t="s">
        <v>85</v>
      </c>
      <c r="BK553" s="222">
        <f>ROUND(I553*H553,2)</f>
        <v>0</v>
      </c>
      <c r="BL553" s="18" t="s">
        <v>195</v>
      </c>
      <c r="BM553" s="221" t="s">
        <v>3112</v>
      </c>
    </row>
    <row r="554" spans="1:65" s="2" customFormat="1" ht="16.5" customHeight="1">
      <c r="A554" s="35"/>
      <c r="B554" s="36"/>
      <c r="C554" s="210" t="s">
        <v>3113</v>
      </c>
      <c r="D554" s="210" t="s">
        <v>190</v>
      </c>
      <c r="E554" s="211" t="s">
        <v>2269</v>
      </c>
      <c r="F554" s="212" t="s">
        <v>2270</v>
      </c>
      <c r="G554" s="213" t="s">
        <v>246</v>
      </c>
      <c r="H554" s="214">
        <v>1.9239999999999999</v>
      </c>
      <c r="I554" s="215"/>
      <c r="J554" s="216">
        <f>ROUND(I554*H554,2)</f>
        <v>0</v>
      </c>
      <c r="K554" s="212" t="s">
        <v>202</v>
      </c>
      <c r="L554" s="40"/>
      <c r="M554" s="217" t="s">
        <v>1</v>
      </c>
      <c r="N554" s="218" t="s">
        <v>42</v>
      </c>
      <c r="O554" s="72"/>
      <c r="P554" s="219">
        <f>O554*H554</f>
        <v>0</v>
      </c>
      <c r="Q554" s="219">
        <v>0</v>
      </c>
      <c r="R554" s="219">
        <f>Q554*H554</f>
        <v>0</v>
      </c>
      <c r="S554" s="219">
        <v>0</v>
      </c>
      <c r="T554" s="220">
        <f>S554*H554</f>
        <v>0</v>
      </c>
      <c r="U554" s="35"/>
      <c r="V554" s="35"/>
      <c r="W554" s="35"/>
      <c r="X554" s="35"/>
      <c r="Y554" s="35"/>
      <c r="Z554" s="35"/>
      <c r="AA554" s="35"/>
      <c r="AB554" s="35"/>
      <c r="AC554" s="35"/>
      <c r="AD554" s="35"/>
      <c r="AE554" s="35"/>
      <c r="AR554" s="221" t="s">
        <v>195</v>
      </c>
      <c r="AT554" s="221" t="s">
        <v>190</v>
      </c>
      <c r="AU554" s="221" t="s">
        <v>88</v>
      </c>
      <c r="AY554" s="18" t="s">
        <v>188</v>
      </c>
      <c r="BE554" s="222">
        <f>IF(N554="základní",J554,0)</f>
        <v>0</v>
      </c>
      <c r="BF554" s="222">
        <f>IF(N554="snížená",J554,0)</f>
        <v>0</v>
      </c>
      <c r="BG554" s="222">
        <f>IF(N554="zákl. přenesená",J554,0)</f>
        <v>0</v>
      </c>
      <c r="BH554" s="222">
        <f>IF(N554="sníž. přenesená",J554,0)</f>
        <v>0</v>
      </c>
      <c r="BI554" s="222">
        <f>IF(N554="nulová",J554,0)</f>
        <v>0</v>
      </c>
      <c r="BJ554" s="18" t="s">
        <v>85</v>
      </c>
      <c r="BK554" s="222">
        <f>ROUND(I554*H554,2)</f>
        <v>0</v>
      </c>
      <c r="BL554" s="18" t="s">
        <v>195</v>
      </c>
      <c r="BM554" s="221" t="s">
        <v>3114</v>
      </c>
    </row>
    <row r="555" spans="1:65" s="2" customFormat="1" ht="16.5" customHeight="1">
      <c r="A555" s="35"/>
      <c r="B555" s="36"/>
      <c r="C555" s="210" t="s">
        <v>3115</v>
      </c>
      <c r="D555" s="210" t="s">
        <v>190</v>
      </c>
      <c r="E555" s="211" t="s">
        <v>2273</v>
      </c>
      <c r="F555" s="212" t="s">
        <v>2274</v>
      </c>
      <c r="G555" s="213" t="s">
        <v>246</v>
      </c>
      <c r="H555" s="214">
        <v>9.6199999999999992</v>
      </c>
      <c r="I555" s="215"/>
      <c r="J555" s="216">
        <f>ROUND(I555*H555,2)</f>
        <v>0</v>
      </c>
      <c r="K555" s="212" t="s">
        <v>202</v>
      </c>
      <c r="L555" s="40"/>
      <c r="M555" s="217" t="s">
        <v>1</v>
      </c>
      <c r="N555" s="218" t="s">
        <v>42</v>
      </c>
      <c r="O555" s="72"/>
      <c r="P555" s="219">
        <f>O555*H555</f>
        <v>0</v>
      </c>
      <c r="Q555" s="219">
        <v>0</v>
      </c>
      <c r="R555" s="219">
        <f>Q555*H555</f>
        <v>0</v>
      </c>
      <c r="S555" s="219">
        <v>0</v>
      </c>
      <c r="T555" s="220">
        <f>S555*H555</f>
        <v>0</v>
      </c>
      <c r="U555" s="35"/>
      <c r="V555" s="35"/>
      <c r="W555" s="35"/>
      <c r="X555" s="35"/>
      <c r="Y555" s="35"/>
      <c r="Z555" s="35"/>
      <c r="AA555" s="35"/>
      <c r="AB555" s="35"/>
      <c r="AC555" s="35"/>
      <c r="AD555" s="35"/>
      <c r="AE555" s="35"/>
      <c r="AR555" s="221" t="s">
        <v>195</v>
      </c>
      <c r="AT555" s="221" t="s">
        <v>190</v>
      </c>
      <c r="AU555" s="221" t="s">
        <v>88</v>
      </c>
      <c r="AY555" s="18" t="s">
        <v>188</v>
      </c>
      <c r="BE555" s="222">
        <f>IF(N555="základní",J555,0)</f>
        <v>0</v>
      </c>
      <c r="BF555" s="222">
        <f>IF(N555="snížená",J555,0)</f>
        <v>0</v>
      </c>
      <c r="BG555" s="222">
        <f>IF(N555="zákl. přenesená",J555,0)</f>
        <v>0</v>
      </c>
      <c r="BH555" s="222">
        <f>IF(N555="sníž. přenesená",J555,0)</f>
        <v>0</v>
      </c>
      <c r="BI555" s="222">
        <f>IF(N555="nulová",J555,0)</f>
        <v>0</v>
      </c>
      <c r="BJ555" s="18" t="s">
        <v>85</v>
      </c>
      <c r="BK555" s="222">
        <f>ROUND(I555*H555,2)</f>
        <v>0</v>
      </c>
      <c r="BL555" s="18" t="s">
        <v>195</v>
      </c>
      <c r="BM555" s="221" t="s">
        <v>3116</v>
      </c>
    </row>
    <row r="556" spans="1:65" s="13" customFormat="1" ht="11.25">
      <c r="B556" s="223"/>
      <c r="C556" s="224"/>
      <c r="D556" s="225" t="s">
        <v>197</v>
      </c>
      <c r="E556" s="224"/>
      <c r="F556" s="227" t="s">
        <v>3117</v>
      </c>
      <c r="G556" s="224"/>
      <c r="H556" s="228">
        <v>9.6199999999999992</v>
      </c>
      <c r="I556" s="229"/>
      <c r="J556" s="224"/>
      <c r="K556" s="224"/>
      <c r="L556" s="230"/>
      <c r="M556" s="231"/>
      <c r="N556" s="232"/>
      <c r="O556" s="232"/>
      <c r="P556" s="232"/>
      <c r="Q556" s="232"/>
      <c r="R556" s="232"/>
      <c r="S556" s="232"/>
      <c r="T556" s="233"/>
      <c r="AT556" s="234" t="s">
        <v>197</v>
      </c>
      <c r="AU556" s="234" t="s">
        <v>88</v>
      </c>
      <c r="AV556" s="13" t="s">
        <v>88</v>
      </c>
      <c r="AW556" s="13" t="s">
        <v>4</v>
      </c>
      <c r="AX556" s="13" t="s">
        <v>85</v>
      </c>
      <c r="AY556" s="234" t="s">
        <v>188</v>
      </c>
    </row>
    <row r="557" spans="1:65" s="2" customFormat="1" ht="16.5" customHeight="1">
      <c r="A557" s="35"/>
      <c r="B557" s="36"/>
      <c r="C557" s="210" t="s">
        <v>3118</v>
      </c>
      <c r="D557" s="210" t="s">
        <v>190</v>
      </c>
      <c r="E557" s="211" t="s">
        <v>2717</v>
      </c>
      <c r="F557" s="212" t="s">
        <v>2718</v>
      </c>
      <c r="G557" s="213" t="s">
        <v>246</v>
      </c>
      <c r="H557" s="214">
        <v>1.9239999999999999</v>
      </c>
      <c r="I557" s="215"/>
      <c r="J557" s="216">
        <f>ROUND(I557*H557,2)</f>
        <v>0</v>
      </c>
      <c r="K557" s="212" t="s">
        <v>194</v>
      </c>
      <c r="L557" s="40"/>
      <c r="M557" s="217" t="s">
        <v>1</v>
      </c>
      <c r="N557" s="218" t="s">
        <v>42</v>
      </c>
      <c r="O557" s="72"/>
      <c r="P557" s="219">
        <f>O557*H557</f>
        <v>0</v>
      </c>
      <c r="Q557" s="219">
        <v>0</v>
      </c>
      <c r="R557" s="219">
        <f>Q557*H557</f>
        <v>0</v>
      </c>
      <c r="S557" s="219">
        <v>0</v>
      </c>
      <c r="T557" s="220">
        <f>S557*H557</f>
        <v>0</v>
      </c>
      <c r="U557" s="35"/>
      <c r="V557" s="35"/>
      <c r="W557" s="35"/>
      <c r="X557" s="35"/>
      <c r="Y557" s="35"/>
      <c r="Z557" s="35"/>
      <c r="AA557" s="35"/>
      <c r="AB557" s="35"/>
      <c r="AC557" s="35"/>
      <c r="AD557" s="35"/>
      <c r="AE557" s="35"/>
      <c r="AR557" s="221" t="s">
        <v>195</v>
      </c>
      <c r="AT557" s="221" t="s">
        <v>190</v>
      </c>
      <c r="AU557" s="221" t="s">
        <v>88</v>
      </c>
      <c r="AY557" s="18" t="s">
        <v>188</v>
      </c>
      <c r="BE557" s="222">
        <f>IF(N557="základní",J557,0)</f>
        <v>0</v>
      </c>
      <c r="BF557" s="222">
        <f>IF(N557="snížená",J557,0)</f>
        <v>0</v>
      </c>
      <c r="BG557" s="222">
        <f>IF(N557="zákl. přenesená",J557,0)</f>
        <v>0</v>
      </c>
      <c r="BH557" s="222">
        <f>IF(N557="sníž. přenesená",J557,0)</f>
        <v>0</v>
      </c>
      <c r="BI557" s="222">
        <f>IF(N557="nulová",J557,0)</f>
        <v>0</v>
      </c>
      <c r="BJ557" s="18" t="s">
        <v>85</v>
      </c>
      <c r="BK557" s="222">
        <f>ROUND(I557*H557,2)</f>
        <v>0</v>
      </c>
      <c r="BL557" s="18" t="s">
        <v>195</v>
      </c>
      <c r="BM557" s="221" t="s">
        <v>3119</v>
      </c>
    </row>
    <row r="558" spans="1:65" s="12" customFormat="1" ht="22.9" customHeight="1">
      <c r="B558" s="194"/>
      <c r="C558" s="195"/>
      <c r="D558" s="196" t="s">
        <v>76</v>
      </c>
      <c r="E558" s="208" t="s">
        <v>587</v>
      </c>
      <c r="F558" s="208" t="s">
        <v>588</v>
      </c>
      <c r="G558" s="195"/>
      <c r="H558" s="195"/>
      <c r="I558" s="198"/>
      <c r="J558" s="209">
        <f>BK558</f>
        <v>0</v>
      </c>
      <c r="K558" s="195"/>
      <c r="L558" s="200"/>
      <c r="M558" s="201"/>
      <c r="N558" s="202"/>
      <c r="O558" s="202"/>
      <c r="P558" s="203">
        <f>P559</f>
        <v>0</v>
      </c>
      <c r="Q558" s="202"/>
      <c r="R558" s="203">
        <f>R559</f>
        <v>0</v>
      </c>
      <c r="S558" s="202"/>
      <c r="T558" s="204">
        <f>T559</f>
        <v>0</v>
      </c>
      <c r="AR558" s="205" t="s">
        <v>85</v>
      </c>
      <c r="AT558" s="206" t="s">
        <v>76</v>
      </c>
      <c r="AU558" s="206" t="s">
        <v>85</v>
      </c>
      <c r="AY558" s="205" t="s">
        <v>188</v>
      </c>
      <c r="BK558" s="207">
        <f>BK559</f>
        <v>0</v>
      </c>
    </row>
    <row r="559" spans="1:65" s="2" customFormat="1" ht="16.5" customHeight="1">
      <c r="A559" s="35"/>
      <c r="B559" s="36"/>
      <c r="C559" s="210" t="s">
        <v>3120</v>
      </c>
      <c r="D559" s="210" t="s">
        <v>190</v>
      </c>
      <c r="E559" s="211" t="s">
        <v>2720</v>
      </c>
      <c r="F559" s="212" t="s">
        <v>2721</v>
      </c>
      <c r="G559" s="213" t="s">
        <v>246</v>
      </c>
      <c r="H559" s="214">
        <v>2.2189999999999999</v>
      </c>
      <c r="I559" s="215"/>
      <c r="J559" s="216">
        <f>ROUND(I559*H559,2)</f>
        <v>0</v>
      </c>
      <c r="K559" s="212" t="s">
        <v>202</v>
      </c>
      <c r="L559" s="40"/>
      <c r="M559" s="217" t="s">
        <v>1</v>
      </c>
      <c r="N559" s="218" t="s">
        <v>42</v>
      </c>
      <c r="O559" s="72"/>
      <c r="P559" s="219">
        <f>O559*H559</f>
        <v>0</v>
      </c>
      <c r="Q559" s="219">
        <v>0</v>
      </c>
      <c r="R559" s="219">
        <f>Q559*H559</f>
        <v>0</v>
      </c>
      <c r="S559" s="219">
        <v>0</v>
      </c>
      <c r="T559" s="220">
        <f>S559*H559</f>
        <v>0</v>
      </c>
      <c r="U559" s="35"/>
      <c r="V559" s="35"/>
      <c r="W559" s="35"/>
      <c r="X559" s="35"/>
      <c r="Y559" s="35"/>
      <c r="Z559" s="35"/>
      <c r="AA559" s="35"/>
      <c r="AB559" s="35"/>
      <c r="AC559" s="35"/>
      <c r="AD559" s="35"/>
      <c r="AE559" s="35"/>
      <c r="AR559" s="221" t="s">
        <v>195</v>
      </c>
      <c r="AT559" s="221" t="s">
        <v>190</v>
      </c>
      <c r="AU559" s="221" t="s">
        <v>88</v>
      </c>
      <c r="AY559" s="18" t="s">
        <v>188</v>
      </c>
      <c r="BE559" s="222">
        <f>IF(N559="základní",J559,0)</f>
        <v>0</v>
      </c>
      <c r="BF559" s="222">
        <f>IF(N559="snížená",J559,0)</f>
        <v>0</v>
      </c>
      <c r="BG559" s="222">
        <f>IF(N559="zákl. přenesená",J559,0)</f>
        <v>0</v>
      </c>
      <c r="BH559" s="222">
        <f>IF(N559="sníž. přenesená",J559,0)</f>
        <v>0</v>
      </c>
      <c r="BI559" s="222">
        <f>IF(N559="nulová",J559,0)</f>
        <v>0</v>
      </c>
      <c r="BJ559" s="18" t="s">
        <v>85</v>
      </c>
      <c r="BK559" s="222">
        <f>ROUND(I559*H559,2)</f>
        <v>0</v>
      </c>
      <c r="BL559" s="18" t="s">
        <v>195</v>
      </c>
      <c r="BM559" s="221" t="s">
        <v>3121</v>
      </c>
    </row>
    <row r="560" spans="1:65" s="12" customFormat="1" ht="22.9" customHeight="1">
      <c r="B560" s="194"/>
      <c r="C560" s="195"/>
      <c r="D560" s="196" t="s">
        <v>76</v>
      </c>
      <c r="E560" s="208" t="s">
        <v>2723</v>
      </c>
      <c r="F560" s="208" t="s">
        <v>2724</v>
      </c>
      <c r="G560" s="195"/>
      <c r="H560" s="195"/>
      <c r="I560" s="198"/>
      <c r="J560" s="209">
        <f>BK560</f>
        <v>0</v>
      </c>
      <c r="K560" s="195"/>
      <c r="L560" s="200"/>
      <c r="M560" s="201"/>
      <c r="N560" s="202"/>
      <c r="O560" s="202"/>
      <c r="P560" s="203">
        <f>SUM(P561:P583)</f>
        <v>0</v>
      </c>
      <c r="Q560" s="202"/>
      <c r="R560" s="203">
        <f>SUM(R561:R583)</f>
        <v>0.56525895999999998</v>
      </c>
      <c r="S560" s="202"/>
      <c r="T560" s="204">
        <f>SUM(T561:T583)</f>
        <v>0.204624</v>
      </c>
      <c r="AR560" s="205" t="s">
        <v>88</v>
      </c>
      <c r="AT560" s="206" t="s">
        <v>76</v>
      </c>
      <c r="AU560" s="206" t="s">
        <v>85</v>
      </c>
      <c r="AY560" s="205" t="s">
        <v>188</v>
      </c>
      <c r="BK560" s="207">
        <f>SUM(BK561:BK583)</f>
        <v>0</v>
      </c>
    </row>
    <row r="561" spans="1:65" s="2" customFormat="1" ht="16.5" customHeight="1">
      <c r="A561" s="35"/>
      <c r="B561" s="36"/>
      <c r="C561" s="210" t="s">
        <v>3122</v>
      </c>
      <c r="D561" s="210" t="s">
        <v>190</v>
      </c>
      <c r="E561" s="211" t="s">
        <v>2725</v>
      </c>
      <c r="F561" s="212" t="s">
        <v>2726</v>
      </c>
      <c r="G561" s="213" t="s">
        <v>207</v>
      </c>
      <c r="H561" s="214">
        <v>14.616</v>
      </c>
      <c r="I561" s="215"/>
      <c r="J561" s="216">
        <f>ROUND(I561*H561,2)</f>
        <v>0</v>
      </c>
      <c r="K561" s="212" t="s">
        <v>202</v>
      </c>
      <c r="L561" s="40"/>
      <c r="M561" s="217" t="s">
        <v>1</v>
      </c>
      <c r="N561" s="218" t="s">
        <v>42</v>
      </c>
      <c r="O561" s="72"/>
      <c r="P561" s="219">
        <f>O561*H561</f>
        <v>0</v>
      </c>
      <c r="Q561" s="219">
        <v>0</v>
      </c>
      <c r="R561" s="219">
        <f>Q561*H561</f>
        <v>0</v>
      </c>
      <c r="S561" s="219">
        <v>1.4E-2</v>
      </c>
      <c r="T561" s="220">
        <f>S561*H561</f>
        <v>0.204624</v>
      </c>
      <c r="U561" s="35"/>
      <c r="V561" s="35"/>
      <c r="W561" s="35"/>
      <c r="X561" s="35"/>
      <c r="Y561" s="35"/>
      <c r="Z561" s="35"/>
      <c r="AA561" s="35"/>
      <c r="AB561" s="35"/>
      <c r="AC561" s="35"/>
      <c r="AD561" s="35"/>
      <c r="AE561" s="35"/>
      <c r="AR561" s="221" t="s">
        <v>195</v>
      </c>
      <c r="AT561" s="221" t="s">
        <v>190</v>
      </c>
      <c r="AU561" s="221" t="s">
        <v>88</v>
      </c>
      <c r="AY561" s="18" t="s">
        <v>188</v>
      </c>
      <c r="BE561" s="222">
        <f>IF(N561="základní",J561,0)</f>
        <v>0</v>
      </c>
      <c r="BF561" s="222">
        <f>IF(N561="snížená",J561,0)</f>
        <v>0</v>
      </c>
      <c r="BG561" s="222">
        <f>IF(N561="zákl. přenesená",J561,0)</f>
        <v>0</v>
      </c>
      <c r="BH561" s="222">
        <f>IF(N561="sníž. přenesená",J561,0)</f>
        <v>0</v>
      </c>
      <c r="BI561" s="222">
        <f>IF(N561="nulová",J561,0)</f>
        <v>0</v>
      </c>
      <c r="BJ561" s="18" t="s">
        <v>85</v>
      </c>
      <c r="BK561" s="222">
        <f>ROUND(I561*H561,2)</f>
        <v>0</v>
      </c>
      <c r="BL561" s="18" t="s">
        <v>195</v>
      </c>
      <c r="BM561" s="221" t="s">
        <v>3123</v>
      </c>
    </row>
    <row r="562" spans="1:65" s="15" customFormat="1" ht="11.25">
      <c r="B562" s="246"/>
      <c r="C562" s="247"/>
      <c r="D562" s="225" t="s">
        <v>197</v>
      </c>
      <c r="E562" s="248" t="s">
        <v>1</v>
      </c>
      <c r="F562" s="249" t="s">
        <v>3124</v>
      </c>
      <c r="G562" s="247"/>
      <c r="H562" s="248" t="s">
        <v>1</v>
      </c>
      <c r="I562" s="250"/>
      <c r="J562" s="247"/>
      <c r="K562" s="247"/>
      <c r="L562" s="251"/>
      <c r="M562" s="252"/>
      <c r="N562" s="253"/>
      <c r="O562" s="253"/>
      <c r="P562" s="253"/>
      <c r="Q562" s="253"/>
      <c r="R562" s="253"/>
      <c r="S562" s="253"/>
      <c r="T562" s="254"/>
      <c r="AT562" s="255" t="s">
        <v>197</v>
      </c>
      <c r="AU562" s="255" t="s">
        <v>88</v>
      </c>
      <c r="AV562" s="15" t="s">
        <v>85</v>
      </c>
      <c r="AW562" s="15" t="s">
        <v>32</v>
      </c>
      <c r="AX562" s="15" t="s">
        <v>77</v>
      </c>
      <c r="AY562" s="255" t="s">
        <v>188</v>
      </c>
    </row>
    <row r="563" spans="1:65" s="13" customFormat="1" ht="11.25">
      <c r="B563" s="223"/>
      <c r="C563" s="224"/>
      <c r="D563" s="225" t="s">
        <v>197</v>
      </c>
      <c r="E563" s="226" t="s">
        <v>1</v>
      </c>
      <c r="F563" s="227" t="s">
        <v>3125</v>
      </c>
      <c r="G563" s="224"/>
      <c r="H563" s="228">
        <v>24.4</v>
      </c>
      <c r="I563" s="229"/>
      <c r="J563" s="224"/>
      <c r="K563" s="224"/>
      <c r="L563" s="230"/>
      <c r="M563" s="231"/>
      <c r="N563" s="232"/>
      <c r="O563" s="232"/>
      <c r="P563" s="232"/>
      <c r="Q563" s="232"/>
      <c r="R563" s="232"/>
      <c r="S563" s="232"/>
      <c r="T563" s="233"/>
      <c r="AT563" s="234" t="s">
        <v>197</v>
      </c>
      <c r="AU563" s="234" t="s">
        <v>88</v>
      </c>
      <c r="AV563" s="13" t="s">
        <v>88</v>
      </c>
      <c r="AW563" s="13" t="s">
        <v>32</v>
      </c>
      <c r="AX563" s="13" t="s">
        <v>77</v>
      </c>
      <c r="AY563" s="234" t="s">
        <v>188</v>
      </c>
    </row>
    <row r="564" spans="1:65" s="13" customFormat="1" ht="11.25">
      <c r="B564" s="223"/>
      <c r="C564" s="224"/>
      <c r="D564" s="225" t="s">
        <v>197</v>
      </c>
      <c r="E564" s="226" t="s">
        <v>1</v>
      </c>
      <c r="F564" s="227" t="s">
        <v>3126</v>
      </c>
      <c r="G564" s="224"/>
      <c r="H564" s="228">
        <v>0.8</v>
      </c>
      <c r="I564" s="229"/>
      <c r="J564" s="224"/>
      <c r="K564" s="224"/>
      <c r="L564" s="230"/>
      <c r="M564" s="231"/>
      <c r="N564" s="232"/>
      <c r="O564" s="232"/>
      <c r="P564" s="232"/>
      <c r="Q564" s="232"/>
      <c r="R564" s="232"/>
      <c r="S564" s="232"/>
      <c r="T564" s="233"/>
      <c r="AT564" s="234" t="s">
        <v>197</v>
      </c>
      <c r="AU564" s="234" t="s">
        <v>88</v>
      </c>
      <c r="AV564" s="13" t="s">
        <v>88</v>
      </c>
      <c r="AW564" s="13" t="s">
        <v>32</v>
      </c>
      <c r="AX564" s="13" t="s">
        <v>77</v>
      </c>
      <c r="AY564" s="234" t="s">
        <v>188</v>
      </c>
    </row>
    <row r="565" spans="1:65" s="16" customFormat="1" ht="11.25">
      <c r="B565" s="256"/>
      <c r="C565" s="257"/>
      <c r="D565" s="225" t="s">
        <v>197</v>
      </c>
      <c r="E565" s="258" t="s">
        <v>2617</v>
      </c>
      <c r="F565" s="259" t="s">
        <v>212</v>
      </c>
      <c r="G565" s="257"/>
      <c r="H565" s="260">
        <v>25.2</v>
      </c>
      <c r="I565" s="261"/>
      <c r="J565" s="257"/>
      <c r="K565" s="257"/>
      <c r="L565" s="262"/>
      <c r="M565" s="263"/>
      <c r="N565" s="264"/>
      <c r="O565" s="264"/>
      <c r="P565" s="264"/>
      <c r="Q565" s="264"/>
      <c r="R565" s="264"/>
      <c r="S565" s="264"/>
      <c r="T565" s="265"/>
      <c r="AT565" s="266" t="s">
        <v>197</v>
      </c>
      <c r="AU565" s="266" t="s">
        <v>88</v>
      </c>
      <c r="AV565" s="16" t="s">
        <v>204</v>
      </c>
      <c r="AW565" s="16" t="s">
        <v>4</v>
      </c>
      <c r="AX565" s="16" t="s">
        <v>77</v>
      </c>
      <c r="AY565" s="266" t="s">
        <v>188</v>
      </c>
    </row>
    <row r="566" spans="1:65" s="14" customFormat="1" ht="11.25">
      <c r="B566" s="235"/>
      <c r="C566" s="236"/>
      <c r="D566" s="225" t="s">
        <v>197</v>
      </c>
      <c r="E566" s="237" t="s">
        <v>1</v>
      </c>
      <c r="F566" s="238" t="s">
        <v>199</v>
      </c>
      <c r="G566" s="236"/>
      <c r="H566" s="239">
        <v>25.2</v>
      </c>
      <c r="I566" s="240"/>
      <c r="J566" s="236"/>
      <c r="K566" s="236"/>
      <c r="L566" s="241"/>
      <c r="M566" s="242"/>
      <c r="N566" s="243"/>
      <c r="O566" s="243"/>
      <c r="P566" s="243"/>
      <c r="Q566" s="243"/>
      <c r="R566" s="243"/>
      <c r="S566" s="243"/>
      <c r="T566" s="244"/>
      <c r="AT566" s="245" t="s">
        <v>197</v>
      </c>
      <c r="AU566" s="245" t="s">
        <v>88</v>
      </c>
      <c r="AV566" s="14" t="s">
        <v>195</v>
      </c>
      <c r="AW566" s="14" t="s">
        <v>32</v>
      </c>
      <c r="AX566" s="14" t="s">
        <v>77</v>
      </c>
      <c r="AY566" s="245" t="s">
        <v>188</v>
      </c>
    </row>
    <row r="567" spans="1:65" s="13" customFormat="1" ht="11.25">
      <c r="B567" s="223"/>
      <c r="C567" s="224"/>
      <c r="D567" s="225" t="s">
        <v>197</v>
      </c>
      <c r="E567" s="226" t="s">
        <v>1</v>
      </c>
      <c r="F567" s="227" t="s">
        <v>3127</v>
      </c>
      <c r="G567" s="224"/>
      <c r="H567" s="228">
        <v>14.616</v>
      </c>
      <c r="I567" s="229"/>
      <c r="J567" s="224"/>
      <c r="K567" s="224"/>
      <c r="L567" s="230"/>
      <c r="M567" s="231"/>
      <c r="N567" s="232"/>
      <c r="O567" s="232"/>
      <c r="P567" s="232"/>
      <c r="Q567" s="232"/>
      <c r="R567" s="232"/>
      <c r="S567" s="232"/>
      <c r="T567" s="233"/>
      <c r="AT567" s="234" t="s">
        <v>197</v>
      </c>
      <c r="AU567" s="234" t="s">
        <v>88</v>
      </c>
      <c r="AV567" s="13" t="s">
        <v>88</v>
      </c>
      <c r="AW567" s="13" t="s">
        <v>32</v>
      </c>
      <c r="AX567" s="13" t="s">
        <v>77</v>
      </c>
      <c r="AY567" s="234" t="s">
        <v>188</v>
      </c>
    </row>
    <row r="568" spans="1:65" s="16" customFormat="1" ht="11.25">
      <c r="B568" s="256"/>
      <c r="C568" s="257"/>
      <c r="D568" s="225" t="s">
        <v>197</v>
      </c>
      <c r="E568" s="258" t="s">
        <v>2607</v>
      </c>
      <c r="F568" s="259" t="s">
        <v>212</v>
      </c>
      <c r="G568" s="257"/>
      <c r="H568" s="260">
        <v>14.616</v>
      </c>
      <c r="I568" s="261"/>
      <c r="J568" s="257"/>
      <c r="K568" s="257"/>
      <c r="L568" s="262"/>
      <c r="M568" s="263"/>
      <c r="N568" s="264"/>
      <c r="O568" s="264"/>
      <c r="P568" s="264"/>
      <c r="Q568" s="264"/>
      <c r="R568" s="264"/>
      <c r="S568" s="264"/>
      <c r="T568" s="265"/>
      <c r="AT568" s="266" t="s">
        <v>197</v>
      </c>
      <c r="AU568" s="266" t="s">
        <v>88</v>
      </c>
      <c r="AV568" s="16" t="s">
        <v>204</v>
      </c>
      <c r="AW568" s="16" t="s">
        <v>32</v>
      </c>
      <c r="AX568" s="16" t="s">
        <v>77</v>
      </c>
      <c r="AY568" s="266" t="s">
        <v>188</v>
      </c>
    </row>
    <row r="569" spans="1:65" s="14" customFormat="1" ht="11.25">
      <c r="B569" s="235"/>
      <c r="C569" s="236"/>
      <c r="D569" s="225" t="s">
        <v>197</v>
      </c>
      <c r="E569" s="237" t="s">
        <v>1</v>
      </c>
      <c r="F569" s="238" t="s">
        <v>199</v>
      </c>
      <c r="G569" s="236"/>
      <c r="H569" s="239">
        <v>14.616</v>
      </c>
      <c r="I569" s="240"/>
      <c r="J569" s="236"/>
      <c r="K569" s="236"/>
      <c r="L569" s="241"/>
      <c r="M569" s="242"/>
      <c r="N569" s="243"/>
      <c r="O569" s="243"/>
      <c r="P569" s="243"/>
      <c r="Q569" s="243"/>
      <c r="R569" s="243"/>
      <c r="S569" s="243"/>
      <c r="T569" s="244"/>
      <c r="AT569" s="245" t="s">
        <v>197</v>
      </c>
      <c r="AU569" s="245" t="s">
        <v>88</v>
      </c>
      <c r="AV569" s="14" t="s">
        <v>195</v>
      </c>
      <c r="AW569" s="14" t="s">
        <v>32</v>
      </c>
      <c r="AX569" s="14" t="s">
        <v>85</v>
      </c>
      <c r="AY569" s="245" t="s">
        <v>188</v>
      </c>
    </row>
    <row r="570" spans="1:65" s="2" customFormat="1" ht="16.5" customHeight="1">
      <c r="A570" s="35"/>
      <c r="B570" s="36"/>
      <c r="C570" s="210" t="s">
        <v>3128</v>
      </c>
      <c r="D570" s="210" t="s">
        <v>190</v>
      </c>
      <c r="E570" s="211" t="s">
        <v>2733</v>
      </c>
      <c r="F570" s="212" t="s">
        <v>2734</v>
      </c>
      <c r="G570" s="213" t="s">
        <v>207</v>
      </c>
      <c r="H570" s="214">
        <v>17.135999999999999</v>
      </c>
      <c r="I570" s="215"/>
      <c r="J570" s="216">
        <f>ROUND(I570*H570,2)</f>
        <v>0</v>
      </c>
      <c r="K570" s="212" t="s">
        <v>202</v>
      </c>
      <c r="L570" s="40"/>
      <c r="M570" s="217" t="s">
        <v>1</v>
      </c>
      <c r="N570" s="218" t="s">
        <v>42</v>
      </c>
      <c r="O570" s="72"/>
      <c r="P570" s="219">
        <f>O570*H570</f>
        <v>0</v>
      </c>
      <c r="Q570" s="219">
        <v>0</v>
      </c>
      <c r="R570" s="219">
        <f>Q570*H570</f>
        <v>0</v>
      </c>
      <c r="S570" s="219">
        <v>0</v>
      </c>
      <c r="T570" s="220">
        <f>S570*H570</f>
        <v>0</v>
      </c>
      <c r="U570" s="35"/>
      <c r="V570" s="35"/>
      <c r="W570" s="35"/>
      <c r="X570" s="35"/>
      <c r="Y570" s="35"/>
      <c r="Z570" s="35"/>
      <c r="AA570" s="35"/>
      <c r="AB570" s="35"/>
      <c r="AC570" s="35"/>
      <c r="AD570" s="35"/>
      <c r="AE570" s="35"/>
      <c r="AR570" s="221" t="s">
        <v>195</v>
      </c>
      <c r="AT570" s="221" t="s">
        <v>190</v>
      </c>
      <c r="AU570" s="221" t="s">
        <v>88</v>
      </c>
      <c r="AY570" s="18" t="s">
        <v>188</v>
      </c>
      <c r="BE570" s="222">
        <f>IF(N570="základní",J570,0)</f>
        <v>0</v>
      </c>
      <c r="BF570" s="222">
        <f>IF(N570="snížená",J570,0)</f>
        <v>0</v>
      </c>
      <c r="BG570" s="222">
        <f>IF(N570="zákl. přenesená",J570,0)</f>
        <v>0</v>
      </c>
      <c r="BH570" s="222">
        <f>IF(N570="sníž. přenesená",J570,0)</f>
        <v>0</v>
      </c>
      <c r="BI570" s="222">
        <f>IF(N570="nulová",J570,0)</f>
        <v>0</v>
      </c>
      <c r="BJ570" s="18" t="s">
        <v>85</v>
      </c>
      <c r="BK570" s="222">
        <f>ROUND(I570*H570,2)</f>
        <v>0</v>
      </c>
      <c r="BL570" s="18" t="s">
        <v>195</v>
      </c>
      <c r="BM570" s="221" t="s">
        <v>3129</v>
      </c>
    </row>
    <row r="571" spans="1:65" s="15" customFormat="1" ht="11.25">
      <c r="B571" s="246"/>
      <c r="C571" s="247"/>
      <c r="D571" s="225" t="s">
        <v>197</v>
      </c>
      <c r="E571" s="248" t="s">
        <v>1</v>
      </c>
      <c r="F571" s="249" t="s">
        <v>2736</v>
      </c>
      <c r="G571" s="247"/>
      <c r="H571" s="248" t="s">
        <v>1</v>
      </c>
      <c r="I571" s="250"/>
      <c r="J571" s="247"/>
      <c r="K571" s="247"/>
      <c r="L571" s="251"/>
      <c r="M571" s="252"/>
      <c r="N571" s="253"/>
      <c r="O571" s="253"/>
      <c r="P571" s="253"/>
      <c r="Q571" s="253"/>
      <c r="R571" s="253"/>
      <c r="S571" s="253"/>
      <c r="T571" s="254"/>
      <c r="AT571" s="255" t="s">
        <v>197</v>
      </c>
      <c r="AU571" s="255" t="s">
        <v>88</v>
      </c>
      <c r="AV571" s="15" t="s">
        <v>85</v>
      </c>
      <c r="AW571" s="15" t="s">
        <v>32</v>
      </c>
      <c r="AX571" s="15" t="s">
        <v>77</v>
      </c>
      <c r="AY571" s="255" t="s">
        <v>188</v>
      </c>
    </row>
    <row r="572" spans="1:65" s="13" customFormat="1" ht="11.25">
      <c r="B572" s="223"/>
      <c r="C572" s="224"/>
      <c r="D572" s="225" t="s">
        <v>197</v>
      </c>
      <c r="E572" s="226" t="s">
        <v>1</v>
      </c>
      <c r="F572" s="227" t="s">
        <v>3130</v>
      </c>
      <c r="G572" s="224"/>
      <c r="H572" s="228">
        <v>17.135999999999999</v>
      </c>
      <c r="I572" s="229"/>
      <c r="J572" s="224"/>
      <c r="K572" s="224"/>
      <c r="L572" s="230"/>
      <c r="M572" s="231"/>
      <c r="N572" s="232"/>
      <c r="O572" s="232"/>
      <c r="P572" s="232"/>
      <c r="Q572" s="232"/>
      <c r="R572" s="232"/>
      <c r="S572" s="232"/>
      <c r="T572" s="233"/>
      <c r="AT572" s="234" t="s">
        <v>197</v>
      </c>
      <c r="AU572" s="234" t="s">
        <v>88</v>
      </c>
      <c r="AV572" s="13" t="s">
        <v>88</v>
      </c>
      <c r="AW572" s="13" t="s">
        <v>32</v>
      </c>
      <c r="AX572" s="13" t="s">
        <v>77</v>
      </c>
      <c r="AY572" s="234" t="s">
        <v>188</v>
      </c>
    </row>
    <row r="573" spans="1:65" s="14" customFormat="1" ht="11.25">
      <c r="B573" s="235"/>
      <c r="C573" s="236"/>
      <c r="D573" s="225" t="s">
        <v>197</v>
      </c>
      <c r="E573" s="237" t="s">
        <v>2629</v>
      </c>
      <c r="F573" s="238" t="s">
        <v>199</v>
      </c>
      <c r="G573" s="236"/>
      <c r="H573" s="239">
        <v>17.135999999999999</v>
      </c>
      <c r="I573" s="240"/>
      <c r="J573" s="236"/>
      <c r="K573" s="236"/>
      <c r="L573" s="241"/>
      <c r="M573" s="242"/>
      <c r="N573" s="243"/>
      <c r="O573" s="243"/>
      <c r="P573" s="243"/>
      <c r="Q573" s="243"/>
      <c r="R573" s="243"/>
      <c r="S573" s="243"/>
      <c r="T573" s="244"/>
      <c r="AT573" s="245" t="s">
        <v>197</v>
      </c>
      <c r="AU573" s="245" t="s">
        <v>88</v>
      </c>
      <c r="AV573" s="14" t="s">
        <v>195</v>
      </c>
      <c r="AW573" s="14" t="s">
        <v>32</v>
      </c>
      <c r="AX573" s="14" t="s">
        <v>85</v>
      </c>
      <c r="AY573" s="245" t="s">
        <v>188</v>
      </c>
    </row>
    <row r="574" spans="1:65" s="2" customFormat="1" ht="16.5" customHeight="1">
      <c r="A574" s="35"/>
      <c r="B574" s="36"/>
      <c r="C574" s="267" t="s">
        <v>3131</v>
      </c>
      <c r="D574" s="267" t="s">
        <v>406</v>
      </c>
      <c r="E574" s="268" t="s">
        <v>2740</v>
      </c>
      <c r="F574" s="269" t="s">
        <v>2741</v>
      </c>
      <c r="G574" s="270" t="s">
        <v>246</v>
      </c>
      <c r="H574" s="271">
        <v>5.0000000000000001E-3</v>
      </c>
      <c r="I574" s="272"/>
      <c r="J574" s="273">
        <f>ROUND(I574*H574,2)</f>
        <v>0</v>
      </c>
      <c r="K574" s="269" t="s">
        <v>202</v>
      </c>
      <c r="L574" s="274"/>
      <c r="M574" s="275" t="s">
        <v>1</v>
      </c>
      <c r="N574" s="276" t="s">
        <v>42</v>
      </c>
      <c r="O574" s="72"/>
      <c r="P574" s="219">
        <f>O574*H574</f>
        <v>0</v>
      </c>
      <c r="Q574" s="219">
        <v>1</v>
      </c>
      <c r="R574" s="219">
        <f>Q574*H574</f>
        <v>5.0000000000000001E-3</v>
      </c>
      <c r="S574" s="219">
        <v>0</v>
      </c>
      <c r="T574" s="220">
        <f>S574*H574</f>
        <v>0</v>
      </c>
      <c r="U574" s="35"/>
      <c r="V574" s="35"/>
      <c r="W574" s="35"/>
      <c r="X574" s="35"/>
      <c r="Y574" s="35"/>
      <c r="Z574" s="35"/>
      <c r="AA574" s="35"/>
      <c r="AB574" s="35"/>
      <c r="AC574" s="35"/>
      <c r="AD574" s="35"/>
      <c r="AE574" s="35"/>
      <c r="AR574" s="221" t="s">
        <v>229</v>
      </c>
      <c r="AT574" s="221" t="s">
        <v>406</v>
      </c>
      <c r="AU574" s="221" t="s">
        <v>88</v>
      </c>
      <c r="AY574" s="18" t="s">
        <v>188</v>
      </c>
      <c r="BE574" s="222">
        <f>IF(N574="základní",J574,0)</f>
        <v>0</v>
      </c>
      <c r="BF574" s="222">
        <f>IF(N574="snížená",J574,0)</f>
        <v>0</v>
      </c>
      <c r="BG574" s="222">
        <f>IF(N574="zákl. přenesená",J574,0)</f>
        <v>0</v>
      </c>
      <c r="BH574" s="222">
        <f>IF(N574="sníž. přenesená",J574,0)</f>
        <v>0</v>
      </c>
      <c r="BI574" s="222">
        <f>IF(N574="nulová",J574,0)</f>
        <v>0</v>
      </c>
      <c r="BJ574" s="18" t="s">
        <v>85</v>
      </c>
      <c r="BK574" s="222">
        <f>ROUND(I574*H574,2)</f>
        <v>0</v>
      </c>
      <c r="BL574" s="18" t="s">
        <v>195</v>
      </c>
      <c r="BM574" s="221" t="s">
        <v>3132</v>
      </c>
    </row>
    <row r="575" spans="1:65" s="13" customFormat="1" ht="11.25">
      <c r="B575" s="223"/>
      <c r="C575" s="224"/>
      <c r="D575" s="225" t="s">
        <v>197</v>
      </c>
      <c r="E575" s="224"/>
      <c r="F575" s="227" t="s">
        <v>3133</v>
      </c>
      <c r="G575" s="224"/>
      <c r="H575" s="228">
        <v>5.0000000000000001E-3</v>
      </c>
      <c r="I575" s="229"/>
      <c r="J575" s="224"/>
      <c r="K575" s="224"/>
      <c r="L575" s="230"/>
      <c r="M575" s="231"/>
      <c r="N575" s="232"/>
      <c r="O575" s="232"/>
      <c r="P575" s="232"/>
      <c r="Q575" s="232"/>
      <c r="R575" s="232"/>
      <c r="S575" s="232"/>
      <c r="T575" s="233"/>
      <c r="AT575" s="234" t="s">
        <v>197</v>
      </c>
      <c r="AU575" s="234" t="s">
        <v>88</v>
      </c>
      <c r="AV575" s="13" t="s">
        <v>88</v>
      </c>
      <c r="AW575" s="13" t="s">
        <v>4</v>
      </c>
      <c r="AX575" s="13" t="s">
        <v>85</v>
      </c>
      <c r="AY575" s="234" t="s">
        <v>188</v>
      </c>
    </row>
    <row r="576" spans="1:65" s="2" customFormat="1" ht="16.5" customHeight="1">
      <c r="A576" s="35"/>
      <c r="B576" s="36"/>
      <c r="C576" s="210" t="s">
        <v>3134</v>
      </c>
      <c r="D576" s="210" t="s">
        <v>190</v>
      </c>
      <c r="E576" s="211" t="s">
        <v>2744</v>
      </c>
      <c r="F576" s="212" t="s">
        <v>2745</v>
      </c>
      <c r="G576" s="213" t="s">
        <v>207</v>
      </c>
      <c r="H576" s="214">
        <v>17.135999999999999</v>
      </c>
      <c r="I576" s="215"/>
      <c r="J576" s="216">
        <f>ROUND(I576*H576,2)</f>
        <v>0</v>
      </c>
      <c r="K576" s="212" t="s">
        <v>202</v>
      </c>
      <c r="L576" s="40"/>
      <c r="M576" s="217" t="s">
        <v>1</v>
      </c>
      <c r="N576" s="218" t="s">
        <v>42</v>
      </c>
      <c r="O576" s="72"/>
      <c r="P576" s="219">
        <f>O576*H576</f>
        <v>0</v>
      </c>
      <c r="Q576" s="219">
        <v>8.8000000000000003E-4</v>
      </c>
      <c r="R576" s="219">
        <f>Q576*H576</f>
        <v>1.507968E-2</v>
      </c>
      <c r="S576" s="219">
        <v>0</v>
      </c>
      <c r="T576" s="220">
        <f>S576*H576</f>
        <v>0</v>
      </c>
      <c r="U576" s="35"/>
      <c r="V576" s="35"/>
      <c r="W576" s="35"/>
      <c r="X576" s="35"/>
      <c r="Y576" s="35"/>
      <c r="Z576" s="35"/>
      <c r="AA576" s="35"/>
      <c r="AB576" s="35"/>
      <c r="AC576" s="35"/>
      <c r="AD576" s="35"/>
      <c r="AE576" s="35"/>
      <c r="AR576" s="221" t="s">
        <v>195</v>
      </c>
      <c r="AT576" s="221" t="s">
        <v>190</v>
      </c>
      <c r="AU576" s="221" t="s">
        <v>88</v>
      </c>
      <c r="AY576" s="18" t="s">
        <v>188</v>
      </c>
      <c r="BE576" s="222">
        <f>IF(N576="základní",J576,0)</f>
        <v>0</v>
      </c>
      <c r="BF576" s="222">
        <f>IF(N576="snížená",J576,0)</f>
        <v>0</v>
      </c>
      <c r="BG576" s="222">
        <f>IF(N576="zákl. přenesená",J576,0)</f>
        <v>0</v>
      </c>
      <c r="BH576" s="222">
        <f>IF(N576="sníž. přenesená",J576,0)</f>
        <v>0</v>
      </c>
      <c r="BI576" s="222">
        <f>IF(N576="nulová",J576,0)</f>
        <v>0</v>
      </c>
      <c r="BJ576" s="18" t="s">
        <v>85</v>
      </c>
      <c r="BK576" s="222">
        <f>ROUND(I576*H576,2)</f>
        <v>0</v>
      </c>
      <c r="BL576" s="18" t="s">
        <v>195</v>
      </c>
      <c r="BM576" s="221" t="s">
        <v>3135</v>
      </c>
    </row>
    <row r="577" spans="1:65" s="15" customFormat="1" ht="11.25">
      <c r="B577" s="246"/>
      <c r="C577" s="247"/>
      <c r="D577" s="225" t="s">
        <v>197</v>
      </c>
      <c r="E577" s="248" t="s">
        <v>1</v>
      </c>
      <c r="F577" s="249" t="s">
        <v>2736</v>
      </c>
      <c r="G577" s="247"/>
      <c r="H577" s="248" t="s">
        <v>1</v>
      </c>
      <c r="I577" s="250"/>
      <c r="J577" s="247"/>
      <c r="K577" s="247"/>
      <c r="L577" s="251"/>
      <c r="M577" s="252"/>
      <c r="N577" s="253"/>
      <c r="O577" s="253"/>
      <c r="P577" s="253"/>
      <c r="Q577" s="253"/>
      <c r="R577" s="253"/>
      <c r="S577" s="253"/>
      <c r="T577" s="254"/>
      <c r="AT577" s="255" t="s">
        <v>197</v>
      </c>
      <c r="AU577" s="255" t="s">
        <v>88</v>
      </c>
      <c r="AV577" s="15" t="s">
        <v>85</v>
      </c>
      <c r="AW577" s="15" t="s">
        <v>32</v>
      </c>
      <c r="AX577" s="15" t="s">
        <v>77</v>
      </c>
      <c r="AY577" s="255" t="s">
        <v>188</v>
      </c>
    </row>
    <row r="578" spans="1:65" s="13" customFormat="1" ht="11.25">
      <c r="B578" s="223"/>
      <c r="C578" s="224"/>
      <c r="D578" s="225" t="s">
        <v>197</v>
      </c>
      <c r="E578" s="226" t="s">
        <v>1</v>
      </c>
      <c r="F578" s="227" t="s">
        <v>2629</v>
      </c>
      <c r="G578" s="224"/>
      <c r="H578" s="228">
        <v>17.135999999999999</v>
      </c>
      <c r="I578" s="229"/>
      <c r="J578" s="224"/>
      <c r="K578" s="224"/>
      <c r="L578" s="230"/>
      <c r="M578" s="231"/>
      <c r="N578" s="232"/>
      <c r="O578" s="232"/>
      <c r="P578" s="232"/>
      <c r="Q578" s="232"/>
      <c r="R578" s="232"/>
      <c r="S578" s="232"/>
      <c r="T578" s="233"/>
      <c r="AT578" s="234" t="s">
        <v>197</v>
      </c>
      <c r="AU578" s="234" t="s">
        <v>88</v>
      </c>
      <c r="AV578" s="13" t="s">
        <v>88</v>
      </c>
      <c r="AW578" s="13" t="s">
        <v>32</v>
      </c>
      <c r="AX578" s="13" t="s">
        <v>85</v>
      </c>
      <c r="AY578" s="234" t="s">
        <v>188</v>
      </c>
    </row>
    <row r="579" spans="1:65" s="2" customFormat="1" ht="16.5" customHeight="1">
      <c r="A579" s="35"/>
      <c r="B579" s="36"/>
      <c r="C579" s="267" t="s">
        <v>3136</v>
      </c>
      <c r="D579" s="267" t="s">
        <v>406</v>
      </c>
      <c r="E579" s="268" t="s">
        <v>2747</v>
      </c>
      <c r="F579" s="269" t="s">
        <v>2748</v>
      </c>
      <c r="G579" s="270" t="s">
        <v>207</v>
      </c>
      <c r="H579" s="271">
        <v>19.706</v>
      </c>
      <c r="I579" s="272"/>
      <c r="J579" s="273">
        <f>ROUND(I579*H579,2)</f>
        <v>0</v>
      </c>
      <c r="K579" s="269" t="s">
        <v>194</v>
      </c>
      <c r="L579" s="274"/>
      <c r="M579" s="275" t="s">
        <v>1</v>
      </c>
      <c r="N579" s="276" t="s">
        <v>42</v>
      </c>
      <c r="O579" s="72"/>
      <c r="P579" s="219">
        <f>O579*H579</f>
        <v>0</v>
      </c>
      <c r="Q579" s="219">
        <v>3.8800000000000002E-3</v>
      </c>
      <c r="R579" s="219">
        <f>Q579*H579</f>
        <v>7.6459280000000004E-2</v>
      </c>
      <c r="S579" s="219">
        <v>0</v>
      </c>
      <c r="T579" s="220">
        <f>S579*H579</f>
        <v>0</v>
      </c>
      <c r="U579" s="35"/>
      <c r="V579" s="35"/>
      <c r="W579" s="35"/>
      <c r="X579" s="35"/>
      <c r="Y579" s="35"/>
      <c r="Z579" s="35"/>
      <c r="AA579" s="35"/>
      <c r="AB579" s="35"/>
      <c r="AC579" s="35"/>
      <c r="AD579" s="35"/>
      <c r="AE579" s="35"/>
      <c r="AR579" s="221" t="s">
        <v>229</v>
      </c>
      <c r="AT579" s="221" t="s">
        <v>406</v>
      </c>
      <c r="AU579" s="221" t="s">
        <v>88</v>
      </c>
      <c r="AY579" s="18" t="s">
        <v>188</v>
      </c>
      <c r="BE579" s="222">
        <f>IF(N579="základní",J579,0)</f>
        <v>0</v>
      </c>
      <c r="BF579" s="222">
        <f>IF(N579="snížená",J579,0)</f>
        <v>0</v>
      </c>
      <c r="BG579" s="222">
        <f>IF(N579="zákl. přenesená",J579,0)</f>
        <v>0</v>
      </c>
      <c r="BH579" s="222">
        <f>IF(N579="sníž. přenesená",J579,0)</f>
        <v>0</v>
      </c>
      <c r="BI579" s="222">
        <f>IF(N579="nulová",J579,0)</f>
        <v>0</v>
      </c>
      <c r="BJ579" s="18" t="s">
        <v>85</v>
      </c>
      <c r="BK579" s="222">
        <f>ROUND(I579*H579,2)</f>
        <v>0</v>
      </c>
      <c r="BL579" s="18" t="s">
        <v>195</v>
      </c>
      <c r="BM579" s="221" t="s">
        <v>3137</v>
      </c>
    </row>
    <row r="580" spans="1:65" s="13" customFormat="1" ht="11.25">
      <c r="B580" s="223"/>
      <c r="C580" s="224"/>
      <c r="D580" s="225" t="s">
        <v>197</v>
      </c>
      <c r="E580" s="224"/>
      <c r="F580" s="227" t="s">
        <v>3138</v>
      </c>
      <c r="G580" s="224"/>
      <c r="H580" s="228">
        <v>19.706</v>
      </c>
      <c r="I580" s="229"/>
      <c r="J580" s="224"/>
      <c r="K580" s="224"/>
      <c r="L580" s="230"/>
      <c r="M580" s="231"/>
      <c r="N580" s="232"/>
      <c r="O580" s="232"/>
      <c r="P580" s="232"/>
      <c r="Q580" s="232"/>
      <c r="R580" s="232"/>
      <c r="S580" s="232"/>
      <c r="T580" s="233"/>
      <c r="AT580" s="234" t="s">
        <v>197</v>
      </c>
      <c r="AU580" s="234" t="s">
        <v>88</v>
      </c>
      <c r="AV580" s="13" t="s">
        <v>88</v>
      </c>
      <c r="AW580" s="13" t="s">
        <v>4</v>
      </c>
      <c r="AX580" s="13" t="s">
        <v>85</v>
      </c>
      <c r="AY580" s="234" t="s">
        <v>188</v>
      </c>
    </row>
    <row r="581" spans="1:65" s="2" customFormat="1" ht="24" customHeight="1">
      <c r="A581" s="35"/>
      <c r="B581" s="36"/>
      <c r="C581" s="210" t="s">
        <v>3139</v>
      </c>
      <c r="D581" s="210" t="s">
        <v>190</v>
      </c>
      <c r="E581" s="211" t="s">
        <v>2904</v>
      </c>
      <c r="F581" s="212" t="s">
        <v>2905</v>
      </c>
      <c r="G581" s="213" t="s">
        <v>193</v>
      </c>
      <c r="H581" s="214">
        <v>25.2</v>
      </c>
      <c r="I581" s="215"/>
      <c r="J581" s="216">
        <f>ROUND(I581*H581,2)</f>
        <v>0</v>
      </c>
      <c r="K581" s="212" t="s">
        <v>194</v>
      </c>
      <c r="L581" s="40"/>
      <c r="M581" s="217" t="s">
        <v>1</v>
      </c>
      <c r="N581" s="218" t="s">
        <v>42</v>
      </c>
      <c r="O581" s="72"/>
      <c r="P581" s="219">
        <f>O581*H581</f>
        <v>0</v>
      </c>
      <c r="Q581" s="219">
        <v>1.8599999999999998E-2</v>
      </c>
      <c r="R581" s="219">
        <f>Q581*H581</f>
        <v>0.46871999999999997</v>
      </c>
      <c r="S581" s="219">
        <v>0</v>
      </c>
      <c r="T581" s="220">
        <f>S581*H581</f>
        <v>0</v>
      </c>
      <c r="U581" s="35"/>
      <c r="V581" s="35"/>
      <c r="W581" s="35"/>
      <c r="X581" s="35"/>
      <c r="Y581" s="35"/>
      <c r="Z581" s="35"/>
      <c r="AA581" s="35"/>
      <c r="AB581" s="35"/>
      <c r="AC581" s="35"/>
      <c r="AD581" s="35"/>
      <c r="AE581" s="35"/>
      <c r="AR581" s="221" t="s">
        <v>195</v>
      </c>
      <c r="AT581" s="221" t="s">
        <v>190</v>
      </c>
      <c r="AU581" s="221" t="s">
        <v>88</v>
      </c>
      <c r="AY581" s="18" t="s">
        <v>188</v>
      </c>
      <c r="BE581" s="222">
        <f>IF(N581="základní",J581,0)</f>
        <v>0</v>
      </c>
      <c r="BF581" s="222">
        <f>IF(N581="snížená",J581,0)</f>
        <v>0</v>
      </c>
      <c r="BG581" s="222">
        <f>IF(N581="zákl. přenesená",J581,0)</f>
        <v>0</v>
      </c>
      <c r="BH581" s="222">
        <f>IF(N581="sníž. přenesená",J581,0)</f>
        <v>0</v>
      </c>
      <c r="BI581" s="222">
        <f>IF(N581="nulová",J581,0)</f>
        <v>0</v>
      </c>
      <c r="BJ581" s="18" t="s">
        <v>85</v>
      </c>
      <c r="BK581" s="222">
        <f>ROUND(I581*H581,2)</f>
        <v>0</v>
      </c>
      <c r="BL581" s="18" t="s">
        <v>195</v>
      </c>
      <c r="BM581" s="221" t="s">
        <v>3140</v>
      </c>
    </row>
    <row r="582" spans="1:65" s="13" customFormat="1" ht="11.25">
      <c r="B582" s="223"/>
      <c r="C582" s="224"/>
      <c r="D582" s="225" t="s">
        <v>197</v>
      </c>
      <c r="E582" s="226" t="s">
        <v>1</v>
      </c>
      <c r="F582" s="227" t="s">
        <v>3141</v>
      </c>
      <c r="G582" s="224"/>
      <c r="H582" s="228">
        <v>25.2</v>
      </c>
      <c r="I582" s="229"/>
      <c r="J582" s="224"/>
      <c r="K582" s="224"/>
      <c r="L582" s="230"/>
      <c r="M582" s="231"/>
      <c r="N582" s="232"/>
      <c r="O582" s="232"/>
      <c r="P582" s="232"/>
      <c r="Q582" s="232"/>
      <c r="R582" s="232"/>
      <c r="S582" s="232"/>
      <c r="T582" s="233"/>
      <c r="AT582" s="234" t="s">
        <v>197</v>
      </c>
      <c r="AU582" s="234" t="s">
        <v>88</v>
      </c>
      <c r="AV582" s="13" t="s">
        <v>88</v>
      </c>
      <c r="AW582" s="13" t="s">
        <v>32</v>
      </c>
      <c r="AX582" s="13" t="s">
        <v>85</v>
      </c>
      <c r="AY582" s="234" t="s">
        <v>188</v>
      </c>
    </row>
    <row r="583" spans="1:65" s="2" customFormat="1" ht="16.5" customHeight="1">
      <c r="A583" s="35"/>
      <c r="B583" s="36"/>
      <c r="C583" s="210" t="s">
        <v>3142</v>
      </c>
      <c r="D583" s="210" t="s">
        <v>190</v>
      </c>
      <c r="E583" s="211" t="s">
        <v>2760</v>
      </c>
      <c r="F583" s="212" t="s">
        <v>2761</v>
      </c>
      <c r="G583" s="213" t="s">
        <v>246</v>
      </c>
      <c r="H583" s="214">
        <v>0.56499999999999995</v>
      </c>
      <c r="I583" s="215"/>
      <c r="J583" s="216">
        <f>ROUND(I583*H583,2)</f>
        <v>0</v>
      </c>
      <c r="K583" s="212" t="s">
        <v>202</v>
      </c>
      <c r="L583" s="40"/>
      <c r="M583" s="217" t="s">
        <v>1</v>
      </c>
      <c r="N583" s="218" t="s">
        <v>42</v>
      </c>
      <c r="O583" s="72"/>
      <c r="P583" s="219">
        <f>O583*H583</f>
        <v>0</v>
      </c>
      <c r="Q583" s="219">
        <v>0</v>
      </c>
      <c r="R583" s="219">
        <f>Q583*H583</f>
        <v>0</v>
      </c>
      <c r="S583" s="219">
        <v>0</v>
      </c>
      <c r="T583" s="220">
        <f>S583*H583</f>
        <v>0</v>
      </c>
      <c r="U583" s="35"/>
      <c r="V583" s="35"/>
      <c r="W583" s="35"/>
      <c r="X583" s="35"/>
      <c r="Y583" s="35"/>
      <c r="Z583" s="35"/>
      <c r="AA583" s="35"/>
      <c r="AB583" s="35"/>
      <c r="AC583" s="35"/>
      <c r="AD583" s="35"/>
      <c r="AE583" s="35"/>
      <c r="AR583" s="221" t="s">
        <v>195</v>
      </c>
      <c r="AT583" s="221" t="s">
        <v>190</v>
      </c>
      <c r="AU583" s="221" t="s">
        <v>88</v>
      </c>
      <c r="AY583" s="18" t="s">
        <v>188</v>
      </c>
      <c r="BE583" s="222">
        <f>IF(N583="základní",J583,0)</f>
        <v>0</v>
      </c>
      <c r="BF583" s="222">
        <f>IF(N583="snížená",J583,0)</f>
        <v>0</v>
      </c>
      <c r="BG583" s="222">
        <f>IF(N583="zákl. přenesená",J583,0)</f>
        <v>0</v>
      </c>
      <c r="BH583" s="222">
        <f>IF(N583="sníž. přenesená",J583,0)</f>
        <v>0</v>
      </c>
      <c r="BI583" s="222">
        <f>IF(N583="nulová",J583,0)</f>
        <v>0</v>
      </c>
      <c r="BJ583" s="18" t="s">
        <v>85</v>
      </c>
      <c r="BK583" s="222">
        <f>ROUND(I583*H583,2)</f>
        <v>0</v>
      </c>
      <c r="BL583" s="18" t="s">
        <v>195</v>
      </c>
      <c r="BM583" s="221" t="s">
        <v>3143</v>
      </c>
    </row>
    <row r="584" spans="1:65" s="12" customFormat="1" ht="22.9" customHeight="1">
      <c r="B584" s="194"/>
      <c r="C584" s="195"/>
      <c r="D584" s="196" t="s">
        <v>76</v>
      </c>
      <c r="E584" s="208" t="s">
        <v>2763</v>
      </c>
      <c r="F584" s="208" t="s">
        <v>2764</v>
      </c>
      <c r="G584" s="195"/>
      <c r="H584" s="195"/>
      <c r="I584" s="198"/>
      <c r="J584" s="209">
        <f>BK584</f>
        <v>0</v>
      </c>
      <c r="K584" s="195"/>
      <c r="L584" s="200"/>
      <c r="M584" s="201"/>
      <c r="N584" s="202"/>
      <c r="O584" s="202"/>
      <c r="P584" s="203">
        <f>SUM(P585:P592)</f>
        <v>0</v>
      </c>
      <c r="Q584" s="202"/>
      <c r="R584" s="203">
        <f>SUM(R585:R592)</f>
        <v>0.27734800000000004</v>
      </c>
      <c r="S584" s="202"/>
      <c r="T584" s="204">
        <f>SUM(T585:T592)</f>
        <v>0.13194719999999999</v>
      </c>
      <c r="AR584" s="205" t="s">
        <v>88</v>
      </c>
      <c r="AT584" s="206" t="s">
        <v>76</v>
      </c>
      <c r="AU584" s="206" t="s">
        <v>85</v>
      </c>
      <c r="AY584" s="205" t="s">
        <v>188</v>
      </c>
      <c r="BK584" s="207">
        <f>SUM(BK585:BK592)</f>
        <v>0</v>
      </c>
    </row>
    <row r="585" spans="1:65" s="2" customFormat="1" ht="16.5" customHeight="1">
      <c r="A585" s="35"/>
      <c r="B585" s="36"/>
      <c r="C585" s="210" t="s">
        <v>3144</v>
      </c>
      <c r="D585" s="210" t="s">
        <v>190</v>
      </c>
      <c r="E585" s="211" t="s">
        <v>2909</v>
      </c>
      <c r="F585" s="212" t="s">
        <v>2910</v>
      </c>
      <c r="G585" s="213" t="s">
        <v>207</v>
      </c>
      <c r="H585" s="214">
        <v>17.135999999999999</v>
      </c>
      <c r="I585" s="215"/>
      <c r="J585" s="216">
        <f>ROUND(I585*H585,2)</f>
        <v>0</v>
      </c>
      <c r="K585" s="212" t="s">
        <v>194</v>
      </c>
      <c r="L585" s="40"/>
      <c r="M585" s="217" t="s">
        <v>1</v>
      </c>
      <c r="N585" s="218" t="s">
        <v>42</v>
      </c>
      <c r="O585" s="72"/>
      <c r="P585" s="219">
        <f>O585*H585</f>
        <v>0</v>
      </c>
      <c r="Q585" s="219">
        <v>0</v>
      </c>
      <c r="R585" s="219">
        <f>Q585*H585</f>
        <v>0</v>
      </c>
      <c r="S585" s="219">
        <v>7.7000000000000002E-3</v>
      </c>
      <c r="T585" s="220">
        <f>S585*H585</f>
        <v>0.13194719999999999</v>
      </c>
      <c r="U585" s="35"/>
      <c r="V585" s="35"/>
      <c r="W585" s="35"/>
      <c r="X585" s="35"/>
      <c r="Y585" s="35"/>
      <c r="Z585" s="35"/>
      <c r="AA585" s="35"/>
      <c r="AB585" s="35"/>
      <c r="AC585" s="35"/>
      <c r="AD585" s="35"/>
      <c r="AE585" s="35"/>
      <c r="AR585" s="221" t="s">
        <v>195</v>
      </c>
      <c r="AT585" s="221" t="s">
        <v>190</v>
      </c>
      <c r="AU585" s="221" t="s">
        <v>88</v>
      </c>
      <c r="AY585" s="18" t="s">
        <v>188</v>
      </c>
      <c r="BE585" s="222">
        <f>IF(N585="základní",J585,0)</f>
        <v>0</v>
      </c>
      <c r="BF585" s="222">
        <f>IF(N585="snížená",J585,0)</f>
        <v>0</v>
      </c>
      <c r="BG585" s="222">
        <f>IF(N585="zákl. přenesená",J585,0)</f>
        <v>0</v>
      </c>
      <c r="BH585" s="222">
        <f>IF(N585="sníž. přenesená",J585,0)</f>
        <v>0</v>
      </c>
      <c r="BI585" s="222">
        <f>IF(N585="nulová",J585,0)</f>
        <v>0</v>
      </c>
      <c r="BJ585" s="18" t="s">
        <v>85</v>
      </c>
      <c r="BK585" s="222">
        <f>ROUND(I585*H585,2)</f>
        <v>0</v>
      </c>
      <c r="BL585" s="18" t="s">
        <v>195</v>
      </c>
      <c r="BM585" s="221" t="s">
        <v>3145</v>
      </c>
    </row>
    <row r="586" spans="1:65" s="13" customFormat="1" ht="11.25">
      <c r="B586" s="223"/>
      <c r="C586" s="224"/>
      <c r="D586" s="225" t="s">
        <v>197</v>
      </c>
      <c r="E586" s="226" t="s">
        <v>1</v>
      </c>
      <c r="F586" s="227" t="s">
        <v>3146</v>
      </c>
      <c r="G586" s="224"/>
      <c r="H586" s="228">
        <v>17.135999999999999</v>
      </c>
      <c r="I586" s="229"/>
      <c r="J586" s="224"/>
      <c r="K586" s="224"/>
      <c r="L586" s="230"/>
      <c r="M586" s="231"/>
      <c r="N586" s="232"/>
      <c r="O586" s="232"/>
      <c r="P586" s="232"/>
      <c r="Q586" s="232"/>
      <c r="R586" s="232"/>
      <c r="S586" s="232"/>
      <c r="T586" s="233"/>
      <c r="AT586" s="234" t="s">
        <v>197</v>
      </c>
      <c r="AU586" s="234" t="s">
        <v>88</v>
      </c>
      <c r="AV586" s="13" t="s">
        <v>88</v>
      </c>
      <c r="AW586" s="13" t="s">
        <v>32</v>
      </c>
      <c r="AX586" s="13" t="s">
        <v>85</v>
      </c>
      <c r="AY586" s="234" t="s">
        <v>188</v>
      </c>
    </row>
    <row r="587" spans="1:65" s="2" customFormat="1" ht="16.5" customHeight="1">
      <c r="A587" s="35"/>
      <c r="B587" s="36"/>
      <c r="C587" s="210" t="s">
        <v>3147</v>
      </c>
      <c r="D587" s="210" t="s">
        <v>190</v>
      </c>
      <c r="E587" s="211" t="s">
        <v>2913</v>
      </c>
      <c r="F587" s="212" t="s">
        <v>2914</v>
      </c>
      <c r="G587" s="213" t="s">
        <v>207</v>
      </c>
      <c r="H587" s="214">
        <v>34.496000000000002</v>
      </c>
      <c r="I587" s="215"/>
      <c r="J587" s="216">
        <f>ROUND(I587*H587,2)</f>
        <v>0</v>
      </c>
      <c r="K587" s="212" t="s">
        <v>194</v>
      </c>
      <c r="L587" s="40"/>
      <c r="M587" s="217" t="s">
        <v>1</v>
      </c>
      <c r="N587" s="218" t="s">
        <v>42</v>
      </c>
      <c r="O587" s="72"/>
      <c r="P587" s="219">
        <f>O587*H587</f>
        <v>0</v>
      </c>
      <c r="Q587" s="219">
        <v>6.0000000000000001E-3</v>
      </c>
      <c r="R587" s="219">
        <f>Q587*H587</f>
        <v>0.20697600000000002</v>
      </c>
      <c r="S587" s="219">
        <v>0</v>
      </c>
      <c r="T587" s="220">
        <f>S587*H587</f>
        <v>0</v>
      </c>
      <c r="U587" s="35"/>
      <c r="V587" s="35"/>
      <c r="W587" s="35"/>
      <c r="X587" s="35"/>
      <c r="Y587" s="35"/>
      <c r="Z587" s="35"/>
      <c r="AA587" s="35"/>
      <c r="AB587" s="35"/>
      <c r="AC587" s="35"/>
      <c r="AD587" s="35"/>
      <c r="AE587" s="35"/>
      <c r="AR587" s="221" t="s">
        <v>195</v>
      </c>
      <c r="AT587" s="221" t="s">
        <v>190</v>
      </c>
      <c r="AU587" s="221" t="s">
        <v>88</v>
      </c>
      <c r="AY587" s="18" t="s">
        <v>188</v>
      </c>
      <c r="BE587" s="222">
        <f>IF(N587="základní",J587,0)</f>
        <v>0</v>
      </c>
      <c r="BF587" s="222">
        <f>IF(N587="snížená",J587,0)</f>
        <v>0</v>
      </c>
      <c r="BG587" s="222">
        <f>IF(N587="zákl. přenesená",J587,0)</f>
        <v>0</v>
      </c>
      <c r="BH587" s="222">
        <f>IF(N587="sníž. přenesená",J587,0)</f>
        <v>0</v>
      </c>
      <c r="BI587" s="222">
        <f>IF(N587="nulová",J587,0)</f>
        <v>0</v>
      </c>
      <c r="BJ587" s="18" t="s">
        <v>85</v>
      </c>
      <c r="BK587" s="222">
        <f>ROUND(I587*H587,2)</f>
        <v>0</v>
      </c>
      <c r="BL587" s="18" t="s">
        <v>195</v>
      </c>
      <c r="BM587" s="221" t="s">
        <v>3148</v>
      </c>
    </row>
    <row r="588" spans="1:65" s="15" customFormat="1" ht="11.25">
      <c r="B588" s="246"/>
      <c r="C588" s="247"/>
      <c r="D588" s="225" t="s">
        <v>197</v>
      </c>
      <c r="E588" s="248" t="s">
        <v>1</v>
      </c>
      <c r="F588" s="249" t="s">
        <v>2777</v>
      </c>
      <c r="G588" s="247"/>
      <c r="H588" s="248" t="s">
        <v>1</v>
      </c>
      <c r="I588" s="250"/>
      <c r="J588" s="247"/>
      <c r="K588" s="247"/>
      <c r="L588" s="251"/>
      <c r="M588" s="252"/>
      <c r="N588" s="253"/>
      <c r="O588" s="253"/>
      <c r="P588" s="253"/>
      <c r="Q588" s="253"/>
      <c r="R588" s="253"/>
      <c r="S588" s="253"/>
      <c r="T588" s="254"/>
      <c r="AT588" s="255" t="s">
        <v>197</v>
      </c>
      <c r="AU588" s="255" t="s">
        <v>88</v>
      </c>
      <c r="AV588" s="15" t="s">
        <v>85</v>
      </c>
      <c r="AW588" s="15" t="s">
        <v>32</v>
      </c>
      <c r="AX588" s="15" t="s">
        <v>77</v>
      </c>
      <c r="AY588" s="255" t="s">
        <v>188</v>
      </c>
    </row>
    <row r="589" spans="1:65" s="13" customFormat="1" ht="11.25">
      <c r="B589" s="223"/>
      <c r="C589" s="224"/>
      <c r="D589" s="225" t="s">
        <v>197</v>
      </c>
      <c r="E589" s="226" t="s">
        <v>1</v>
      </c>
      <c r="F589" s="227" t="s">
        <v>3149</v>
      </c>
      <c r="G589" s="224"/>
      <c r="H589" s="228">
        <v>34.496000000000002</v>
      </c>
      <c r="I589" s="229"/>
      <c r="J589" s="224"/>
      <c r="K589" s="224"/>
      <c r="L589" s="230"/>
      <c r="M589" s="231"/>
      <c r="N589" s="232"/>
      <c r="O589" s="232"/>
      <c r="P589" s="232"/>
      <c r="Q589" s="232"/>
      <c r="R589" s="232"/>
      <c r="S589" s="232"/>
      <c r="T589" s="233"/>
      <c r="AT589" s="234" t="s">
        <v>197</v>
      </c>
      <c r="AU589" s="234" t="s">
        <v>88</v>
      </c>
      <c r="AV589" s="13" t="s">
        <v>88</v>
      </c>
      <c r="AW589" s="13" t="s">
        <v>32</v>
      </c>
      <c r="AX589" s="13" t="s">
        <v>85</v>
      </c>
      <c r="AY589" s="234" t="s">
        <v>188</v>
      </c>
    </row>
    <row r="590" spans="1:65" s="2" customFormat="1" ht="16.5" customHeight="1">
      <c r="A590" s="35"/>
      <c r="B590" s="36"/>
      <c r="C590" s="267" t="s">
        <v>3150</v>
      </c>
      <c r="D590" s="267" t="s">
        <v>406</v>
      </c>
      <c r="E590" s="268" t="s">
        <v>2779</v>
      </c>
      <c r="F590" s="269" t="s">
        <v>2780</v>
      </c>
      <c r="G590" s="270" t="s">
        <v>207</v>
      </c>
      <c r="H590" s="271">
        <v>35.186</v>
      </c>
      <c r="I590" s="272"/>
      <c r="J590" s="273">
        <f>ROUND(I590*H590,2)</f>
        <v>0</v>
      </c>
      <c r="K590" s="269" t="s">
        <v>202</v>
      </c>
      <c r="L590" s="274"/>
      <c r="M590" s="275" t="s">
        <v>1</v>
      </c>
      <c r="N590" s="276" t="s">
        <v>42</v>
      </c>
      <c r="O590" s="72"/>
      <c r="P590" s="219">
        <f>O590*H590</f>
        <v>0</v>
      </c>
      <c r="Q590" s="219">
        <v>2E-3</v>
      </c>
      <c r="R590" s="219">
        <f>Q590*H590</f>
        <v>7.0372000000000004E-2</v>
      </c>
      <c r="S590" s="219">
        <v>0</v>
      </c>
      <c r="T590" s="220">
        <f>S590*H590</f>
        <v>0</v>
      </c>
      <c r="U590" s="35"/>
      <c r="V590" s="35"/>
      <c r="W590" s="35"/>
      <c r="X590" s="35"/>
      <c r="Y590" s="35"/>
      <c r="Z590" s="35"/>
      <c r="AA590" s="35"/>
      <c r="AB590" s="35"/>
      <c r="AC590" s="35"/>
      <c r="AD590" s="35"/>
      <c r="AE590" s="35"/>
      <c r="AR590" s="221" t="s">
        <v>229</v>
      </c>
      <c r="AT590" s="221" t="s">
        <v>406</v>
      </c>
      <c r="AU590" s="221" t="s">
        <v>88</v>
      </c>
      <c r="AY590" s="18" t="s">
        <v>188</v>
      </c>
      <c r="BE590" s="222">
        <f>IF(N590="základní",J590,0)</f>
        <v>0</v>
      </c>
      <c r="BF590" s="222">
        <f>IF(N590="snížená",J590,0)</f>
        <v>0</v>
      </c>
      <c r="BG590" s="222">
        <f>IF(N590="zákl. přenesená",J590,0)</f>
        <v>0</v>
      </c>
      <c r="BH590" s="222">
        <f>IF(N590="sníž. přenesená",J590,0)</f>
        <v>0</v>
      </c>
      <c r="BI590" s="222">
        <f>IF(N590="nulová",J590,0)</f>
        <v>0</v>
      </c>
      <c r="BJ590" s="18" t="s">
        <v>85</v>
      </c>
      <c r="BK590" s="222">
        <f>ROUND(I590*H590,2)</f>
        <v>0</v>
      </c>
      <c r="BL590" s="18" t="s">
        <v>195</v>
      </c>
      <c r="BM590" s="221" t="s">
        <v>3151</v>
      </c>
    </row>
    <row r="591" spans="1:65" s="13" customFormat="1" ht="11.25">
      <c r="B591" s="223"/>
      <c r="C591" s="224"/>
      <c r="D591" s="225" t="s">
        <v>197</v>
      </c>
      <c r="E591" s="224"/>
      <c r="F591" s="227" t="s">
        <v>3152</v>
      </c>
      <c r="G591" s="224"/>
      <c r="H591" s="228">
        <v>35.186</v>
      </c>
      <c r="I591" s="229"/>
      <c r="J591" s="224"/>
      <c r="K591" s="224"/>
      <c r="L591" s="230"/>
      <c r="M591" s="231"/>
      <c r="N591" s="232"/>
      <c r="O591" s="232"/>
      <c r="P591" s="232"/>
      <c r="Q591" s="232"/>
      <c r="R591" s="232"/>
      <c r="S591" s="232"/>
      <c r="T591" s="233"/>
      <c r="AT591" s="234" t="s">
        <v>197</v>
      </c>
      <c r="AU591" s="234" t="s">
        <v>88</v>
      </c>
      <c r="AV591" s="13" t="s">
        <v>88</v>
      </c>
      <c r="AW591" s="13" t="s">
        <v>4</v>
      </c>
      <c r="AX591" s="13" t="s">
        <v>85</v>
      </c>
      <c r="AY591" s="234" t="s">
        <v>188</v>
      </c>
    </row>
    <row r="592" spans="1:65" s="2" customFormat="1" ht="16.5" customHeight="1">
      <c r="A592" s="35"/>
      <c r="B592" s="36"/>
      <c r="C592" s="210" t="s">
        <v>3153</v>
      </c>
      <c r="D592" s="210" t="s">
        <v>190</v>
      </c>
      <c r="E592" s="211" t="s">
        <v>2783</v>
      </c>
      <c r="F592" s="212" t="s">
        <v>2784</v>
      </c>
      <c r="G592" s="213" t="s">
        <v>246</v>
      </c>
      <c r="H592" s="214">
        <v>0.27700000000000002</v>
      </c>
      <c r="I592" s="215"/>
      <c r="J592" s="216">
        <f>ROUND(I592*H592,2)</f>
        <v>0</v>
      </c>
      <c r="K592" s="212" t="s">
        <v>202</v>
      </c>
      <c r="L592" s="40"/>
      <c r="M592" s="217" t="s">
        <v>1</v>
      </c>
      <c r="N592" s="218" t="s">
        <v>42</v>
      </c>
      <c r="O592" s="72"/>
      <c r="P592" s="219">
        <f>O592*H592</f>
        <v>0</v>
      </c>
      <c r="Q592" s="219">
        <v>0</v>
      </c>
      <c r="R592" s="219">
        <f>Q592*H592</f>
        <v>0</v>
      </c>
      <c r="S592" s="219">
        <v>0</v>
      </c>
      <c r="T592" s="220">
        <f>S592*H592</f>
        <v>0</v>
      </c>
      <c r="U592" s="35"/>
      <c r="V592" s="35"/>
      <c r="W592" s="35"/>
      <c r="X592" s="35"/>
      <c r="Y592" s="35"/>
      <c r="Z592" s="35"/>
      <c r="AA592" s="35"/>
      <c r="AB592" s="35"/>
      <c r="AC592" s="35"/>
      <c r="AD592" s="35"/>
      <c r="AE592" s="35"/>
      <c r="AR592" s="221" t="s">
        <v>195</v>
      </c>
      <c r="AT592" s="221" t="s">
        <v>190</v>
      </c>
      <c r="AU592" s="221" t="s">
        <v>88</v>
      </c>
      <c r="AY592" s="18" t="s">
        <v>188</v>
      </c>
      <c r="BE592" s="222">
        <f>IF(N592="základní",J592,0)</f>
        <v>0</v>
      </c>
      <c r="BF592" s="222">
        <f>IF(N592="snížená",J592,0)</f>
        <v>0</v>
      </c>
      <c r="BG592" s="222">
        <f>IF(N592="zákl. přenesená",J592,0)</f>
        <v>0</v>
      </c>
      <c r="BH592" s="222">
        <f>IF(N592="sníž. přenesená",J592,0)</f>
        <v>0</v>
      </c>
      <c r="BI592" s="222">
        <f>IF(N592="nulová",J592,0)</f>
        <v>0</v>
      </c>
      <c r="BJ592" s="18" t="s">
        <v>85</v>
      </c>
      <c r="BK592" s="222">
        <f>ROUND(I592*H592,2)</f>
        <v>0</v>
      </c>
      <c r="BL592" s="18" t="s">
        <v>195</v>
      </c>
      <c r="BM592" s="221" t="s">
        <v>3154</v>
      </c>
    </row>
    <row r="593" spans="1:65" s="12" customFormat="1" ht="22.9" customHeight="1">
      <c r="B593" s="194"/>
      <c r="C593" s="195"/>
      <c r="D593" s="196" t="s">
        <v>76</v>
      </c>
      <c r="E593" s="208" t="s">
        <v>2786</v>
      </c>
      <c r="F593" s="208" t="s">
        <v>2787</v>
      </c>
      <c r="G593" s="195"/>
      <c r="H593" s="195"/>
      <c r="I593" s="198"/>
      <c r="J593" s="209">
        <f>BK593</f>
        <v>0</v>
      </c>
      <c r="K593" s="195"/>
      <c r="L593" s="200"/>
      <c r="M593" s="201"/>
      <c r="N593" s="202"/>
      <c r="O593" s="202"/>
      <c r="P593" s="203">
        <f>SUM(P594:P601)</f>
        <v>0</v>
      </c>
      <c r="Q593" s="202"/>
      <c r="R593" s="203">
        <f>SUM(R594:R601)</f>
        <v>0.86024</v>
      </c>
      <c r="S593" s="202"/>
      <c r="T593" s="204">
        <f>SUM(T594:T601)</f>
        <v>0.453096</v>
      </c>
      <c r="AR593" s="205" t="s">
        <v>88</v>
      </c>
      <c r="AT593" s="206" t="s">
        <v>76</v>
      </c>
      <c r="AU593" s="206" t="s">
        <v>85</v>
      </c>
      <c r="AY593" s="205" t="s">
        <v>188</v>
      </c>
      <c r="BK593" s="207">
        <f>SUM(BK594:BK601)</f>
        <v>0</v>
      </c>
    </row>
    <row r="594" spans="1:65" s="2" customFormat="1" ht="16.5" customHeight="1">
      <c r="A594" s="35"/>
      <c r="B594" s="36"/>
      <c r="C594" s="210" t="s">
        <v>3155</v>
      </c>
      <c r="D594" s="210" t="s">
        <v>190</v>
      </c>
      <c r="E594" s="211" t="s">
        <v>2788</v>
      </c>
      <c r="F594" s="212" t="s">
        <v>2789</v>
      </c>
      <c r="G594" s="213" t="s">
        <v>207</v>
      </c>
      <c r="H594" s="214">
        <v>14.616</v>
      </c>
      <c r="I594" s="215"/>
      <c r="J594" s="216">
        <f>ROUND(I594*H594,2)</f>
        <v>0</v>
      </c>
      <c r="K594" s="212" t="s">
        <v>194</v>
      </c>
      <c r="L594" s="40"/>
      <c r="M594" s="217" t="s">
        <v>1</v>
      </c>
      <c r="N594" s="218" t="s">
        <v>42</v>
      </c>
      <c r="O594" s="72"/>
      <c r="P594" s="219">
        <f>O594*H594</f>
        <v>0</v>
      </c>
      <c r="Q594" s="219">
        <v>0</v>
      </c>
      <c r="R594" s="219">
        <f>Q594*H594</f>
        <v>0</v>
      </c>
      <c r="S594" s="219">
        <v>3.1E-2</v>
      </c>
      <c r="T594" s="220">
        <f>S594*H594</f>
        <v>0.453096</v>
      </c>
      <c r="U594" s="35"/>
      <c r="V594" s="35"/>
      <c r="W594" s="35"/>
      <c r="X594" s="35"/>
      <c r="Y594" s="35"/>
      <c r="Z594" s="35"/>
      <c r="AA594" s="35"/>
      <c r="AB594" s="35"/>
      <c r="AC594" s="35"/>
      <c r="AD594" s="35"/>
      <c r="AE594" s="35"/>
      <c r="AR594" s="221" t="s">
        <v>195</v>
      </c>
      <c r="AT594" s="221" t="s">
        <v>190</v>
      </c>
      <c r="AU594" s="221" t="s">
        <v>88</v>
      </c>
      <c r="AY594" s="18" t="s">
        <v>188</v>
      </c>
      <c r="BE594" s="222">
        <f>IF(N594="základní",J594,0)</f>
        <v>0</v>
      </c>
      <c r="BF594" s="222">
        <f>IF(N594="snížená",J594,0)</f>
        <v>0</v>
      </c>
      <c r="BG594" s="222">
        <f>IF(N594="zákl. přenesená",J594,0)</f>
        <v>0</v>
      </c>
      <c r="BH594" s="222">
        <f>IF(N594="sníž. přenesená",J594,0)</f>
        <v>0</v>
      </c>
      <c r="BI594" s="222">
        <f>IF(N594="nulová",J594,0)</f>
        <v>0</v>
      </c>
      <c r="BJ594" s="18" t="s">
        <v>85</v>
      </c>
      <c r="BK594" s="222">
        <f>ROUND(I594*H594,2)</f>
        <v>0</v>
      </c>
      <c r="BL594" s="18" t="s">
        <v>195</v>
      </c>
      <c r="BM594" s="221" t="s">
        <v>3156</v>
      </c>
    </row>
    <row r="595" spans="1:65" s="15" customFormat="1" ht="11.25">
      <c r="B595" s="246"/>
      <c r="C595" s="247"/>
      <c r="D595" s="225" t="s">
        <v>197</v>
      </c>
      <c r="E595" s="248" t="s">
        <v>1</v>
      </c>
      <c r="F595" s="249" t="s">
        <v>2791</v>
      </c>
      <c r="G595" s="247"/>
      <c r="H595" s="248" t="s">
        <v>1</v>
      </c>
      <c r="I595" s="250"/>
      <c r="J595" s="247"/>
      <c r="K595" s="247"/>
      <c r="L595" s="251"/>
      <c r="M595" s="252"/>
      <c r="N595" s="253"/>
      <c r="O595" s="253"/>
      <c r="P595" s="253"/>
      <c r="Q595" s="253"/>
      <c r="R595" s="253"/>
      <c r="S595" s="253"/>
      <c r="T595" s="254"/>
      <c r="AT595" s="255" t="s">
        <v>197</v>
      </c>
      <c r="AU595" s="255" t="s">
        <v>88</v>
      </c>
      <c r="AV595" s="15" t="s">
        <v>85</v>
      </c>
      <c r="AW595" s="15" t="s">
        <v>32</v>
      </c>
      <c r="AX595" s="15" t="s">
        <v>77</v>
      </c>
      <c r="AY595" s="255" t="s">
        <v>188</v>
      </c>
    </row>
    <row r="596" spans="1:65" s="13" customFormat="1" ht="11.25">
      <c r="B596" s="223"/>
      <c r="C596" s="224"/>
      <c r="D596" s="225" t="s">
        <v>197</v>
      </c>
      <c r="E596" s="226" t="s">
        <v>1</v>
      </c>
      <c r="F596" s="227" t="s">
        <v>3157</v>
      </c>
      <c r="G596" s="224"/>
      <c r="H596" s="228">
        <v>14.616</v>
      </c>
      <c r="I596" s="229"/>
      <c r="J596" s="224"/>
      <c r="K596" s="224"/>
      <c r="L596" s="230"/>
      <c r="M596" s="231"/>
      <c r="N596" s="232"/>
      <c r="O596" s="232"/>
      <c r="P596" s="232"/>
      <c r="Q596" s="232"/>
      <c r="R596" s="232"/>
      <c r="S596" s="232"/>
      <c r="T596" s="233"/>
      <c r="AT596" s="234" t="s">
        <v>197</v>
      </c>
      <c r="AU596" s="234" t="s">
        <v>88</v>
      </c>
      <c r="AV596" s="13" t="s">
        <v>88</v>
      </c>
      <c r="AW596" s="13" t="s">
        <v>32</v>
      </c>
      <c r="AX596" s="13" t="s">
        <v>85</v>
      </c>
      <c r="AY596" s="234" t="s">
        <v>188</v>
      </c>
    </row>
    <row r="597" spans="1:65" s="2" customFormat="1" ht="36" customHeight="1">
      <c r="A597" s="35"/>
      <c r="B597" s="36"/>
      <c r="C597" s="210" t="s">
        <v>3158</v>
      </c>
      <c r="D597" s="210" t="s">
        <v>190</v>
      </c>
      <c r="E597" s="211" t="s">
        <v>2922</v>
      </c>
      <c r="F597" s="212" t="s">
        <v>2923</v>
      </c>
      <c r="G597" s="213" t="s">
        <v>193</v>
      </c>
      <c r="H597" s="214">
        <v>15.2</v>
      </c>
      <c r="I597" s="215"/>
      <c r="J597" s="216">
        <f>ROUND(I597*H597,2)</f>
        <v>0</v>
      </c>
      <c r="K597" s="212" t="s">
        <v>194</v>
      </c>
      <c r="L597" s="40"/>
      <c r="M597" s="217" t="s">
        <v>1</v>
      </c>
      <c r="N597" s="218" t="s">
        <v>42</v>
      </c>
      <c r="O597" s="72"/>
      <c r="P597" s="219">
        <f>O597*H597</f>
        <v>0</v>
      </c>
      <c r="Q597" s="219">
        <v>3.3700000000000001E-2</v>
      </c>
      <c r="R597" s="219">
        <f>Q597*H597</f>
        <v>0.51224000000000003</v>
      </c>
      <c r="S597" s="219">
        <v>0</v>
      </c>
      <c r="T597" s="220">
        <f>S597*H597</f>
        <v>0</v>
      </c>
      <c r="U597" s="35"/>
      <c r="V597" s="35"/>
      <c r="W597" s="35"/>
      <c r="X597" s="35"/>
      <c r="Y597" s="35"/>
      <c r="Z597" s="35"/>
      <c r="AA597" s="35"/>
      <c r="AB597" s="35"/>
      <c r="AC597" s="35"/>
      <c r="AD597" s="35"/>
      <c r="AE597" s="35"/>
      <c r="AR597" s="221" t="s">
        <v>195</v>
      </c>
      <c r="AT597" s="221" t="s">
        <v>190</v>
      </c>
      <c r="AU597" s="221" t="s">
        <v>88</v>
      </c>
      <c r="AY597" s="18" t="s">
        <v>188</v>
      </c>
      <c r="BE597" s="222">
        <f>IF(N597="základní",J597,0)</f>
        <v>0</v>
      </c>
      <c r="BF597" s="222">
        <f>IF(N597="snížená",J597,0)</f>
        <v>0</v>
      </c>
      <c r="BG597" s="222">
        <f>IF(N597="zákl. přenesená",J597,0)</f>
        <v>0</v>
      </c>
      <c r="BH597" s="222">
        <f>IF(N597="sníž. přenesená",J597,0)</f>
        <v>0</v>
      </c>
      <c r="BI597" s="222">
        <f>IF(N597="nulová",J597,0)</f>
        <v>0</v>
      </c>
      <c r="BJ597" s="18" t="s">
        <v>85</v>
      </c>
      <c r="BK597" s="222">
        <f>ROUND(I597*H597,2)</f>
        <v>0</v>
      </c>
      <c r="BL597" s="18" t="s">
        <v>195</v>
      </c>
      <c r="BM597" s="221" t="s">
        <v>3159</v>
      </c>
    </row>
    <row r="598" spans="1:65" s="13" customFormat="1" ht="11.25">
      <c r="B598" s="223"/>
      <c r="C598" s="224"/>
      <c r="D598" s="225" t="s">
        <v>197</v>
      </c>
      <c r="E598" s="226" t="s">
        <v>1</v>
      </c>
      <c r="F598" s="227" t="s">
        <v>3160</v>
      </c>
      <c r="G598" s="224"/>
      <c r="H598" s="228">
        <v>15.2</v>
      </c>
      <c r="I598" s="229"/>
      <c r="J598" s="224"/>
      <c r="K598" s="224"/>
      <c r="L598" s="230"/>
      <c r="M598" s="231"/>
      <c r="N598" s="232"/>
      <c r="O598" s="232"/>
      <c r="P598" s="232"/>
      <c r="Q598" s="232"/>
      <c r="R598" s="232"/>
      <c r="S598" s="232"/>
      <c r="T598" s="233"/>
      <c r="AT598" s="234" t="s">
        <v>197</v>
      </c>
      <c r="AU598" s="234" t="s">
        <v>88</v>
      </c>
      <c r="AV598" s="13" t="s">
        <v>88</v>
      </c>
      <c r="AW598" s="13" t="s">
        <v>32</v>
      </c>
      <c r="AX598" s="13" t="s">
        <v>85</v>
      </c>
      <c r="AY598" s="234" t="s">
        <v>188</v>
      </c>
    </row>
    <row r="599" spans="1:65" s="2" customFormat="1" ht="36" customHeight="1">
      <c r="A599" s="35"/>
      <c r="B599" s="36"/>
      <c r="C599" s="210" t="s">
        <v>3161</v>
      </c>
      <c r="D599" s="210" t="s">
        <v>190</v>
      </c>
      <c r="E599" s="211" t="s">
        <v>2926</v>
      </c>
      <c r="F599" s="212" t="s">
        <v>2927</v>
      </c>
      <c r="G599" s="213" t="s">
        <v>193</v>
      </c>
      <c r="H599" s="214">
        <v>10</v>
      </c>
      <c r="I599" s="215"/>
      <c r="J599" s="216">
        <f>ROUND(I599*H599,2)</f>
        <v>0</v>
      </c>
      <c r="K599" s="212" t="s">
        <v>194</v>
      </c>
      <c r="L599" s="40"/>
      <c r="M599" s="217" t="s">
        <v>1</v>
      </c>
      <c r="N599" s="218" t="s">
        <v>42</v>
      </c>
      <c r="O599" s="72"/>
      <c r="P599" s="219">
        <f>O599*H599</f>
        <v>0</v>
      </c>
      <c r="Q599" s="219">
        <v>3.4799999999999998E-2</v>
      </c>
      <c r="R599" s="219">
        <f>Q599*H599</f>
        <v>0.34799999999999998</v>
      </c>
      <c r="S599" s="219">
        <v>0</v>
      </c>
      <c r="T599" s="220">
        <f>S599*H599</f>
        <v>0</v>
      </c>
      <c r="U599" s="35"/>
      <c r="V599" s="35"/>
      <c r="W599" s="35"/>
      <c r="X599" s="35"/>
      <c r="Y599" s="35"/>
      <c r="Z599" s="35"/>
      <c r="AA599" s="35"/>
      <c r="AB599" s="35"/>
      <c r="AC599" s="35"/>
      <c r="AD599" s="35"/>
      <c r="AE599" s="35"/>
      <c r="AR599" s="221" t="s">
        <v>195</v>
      </c>
      <c r="AT599" s="221" t="s">
        <v>190</v>
      </c>
      <c r="AU599" s="221" t="s">
        <v>88</v>
      </c>
      <c r="AY599" s="18" t="s">
        <v>188</v>
      </c>
      <c r="BE599" s="222">
        <f>IF(N599="základní",J599,0)</f>
        <v>0</v>
      </c>
      <c r="BF599" s="222">
        <f>IF(N599="snížená",J599,0)</f>
        <v>0</v>
      </c>
      <c r="BG599" s="222">
        <f>IF(N599="zákl. přenesená",J599,0)</f>
        <v>0</v>
      </c>
      <c r="BH599" s="222">
        <f>IF(N599="sníž. přenesená",J599,0)</f>
        <v>0</v>
      </c>
      <c r="BI599" s="222">
        <f>IF(N599="nulová",J599,0)</f>
        <v>0</v>
      </c>
      <c r="BJ599" s="18" t="s">
        <v>85</v>
      </c>
      <c r="BK599" s="222">
        <f>ROUND(I599*H599,2)</f>
        <v>0</v>
      </c>
      <c r="BL599" s="18" t="s">
        <v>195</v>
      </c>
      <c r="BM599" s="221" t="s">
        <v>3162</v>
      </c>
    </row>
    <row r="600" spans="1:65" s="13" customFormat="1" ht="11.25">
      <c r="B600" s="223"/>
      <c r="C600" s="224"/>
      <c r="D600" s="225" t="s">
        <v>197</v>
      </c>
      <c r="E600" s="226" t="s">
        <v>1</v>
      </c>
      <c r="F600" s="227" t="s">
        <v>3163</v>
      </c>
      <c r="G600" s="224"/>
      <c r="H600" s="228">
        <v>10</v>
      </c>
      <c r="I600" s="229"/>
      <c r="J600" s="224"/>
      <c r="K600" s="224"/>
      <c r="L600" s="230"/>
      <c r="M600" s="231"/>
      <c r="N600" s="232"/>
      <c r="O600" s="232"/>
      <c r="P600" s="232"/>
      <c r="Q600" s="232"/>
      <c r="R600" s="232"/>
      <c r="S600" s="232"/>
      <c r="T600" s="233"/>
      <c r="AT600" s="234" t="s">
        <v>197</v>
      </c>
      <c r="AU600" s="234" t="s">
        <v>88</v>
      </c>
      <c r="AV600" s="13" t="s">
        <v>88</v>
      </c>
      <c r="AW600" s="13" t="s">
        <v>32</v>
      </c>
      <c r="AX600" s="13" t="s">
        <v>85</v>
      </c>
      <c r="AY600" s="234" t="s">
        <v>188</v>
      </c>
    </row>
    <row r="601" spans="1:65" s="2" customFormat="1" ht="16.5" customHeight="1">
      <c r="A601" s="35"/>
      <c r="B601" s="36"/>
      <c r="C601" s="210" t="s">
        <v>3164</v>
      </c>
      <c r="D601" s="210" t="s">
        <v>190</v>
      </c>
      <c r="E601" s="211" t="s">
        <v>2819</v>
      </c>
      <c r="F601" s="212" t="s">
        <v>2820</v>
      </c>
      <c r="G601" s="213" t="s">
        <v>246</v>
      </c>
      <c r="H601" s="214">
        <v>0.86</v>
      </c>
      <c r="I601" s="215"/>
      <c r="J601" s="216">
        <f>ROUND(I601*H601,2)</f>
        <v>0</v>
      </c>
      <c r="K601" s="212" t="s">
        <v>202</v>
      </c>
      <c r="L601" s="40"/>
      <c r="M601" s="217" t="s">
        <v>1</v>
      </c>
      <c r="N601" s="218" t="s">
        <v>42</v>
      </c>
      <c r="O601" s="72"/>
      <c r="P601" s="219">
        <f>O601*H601</f>
        <v>0</v>
      </c>
      <c r="Q601" s="219">
        <v>0</v>
      </c>
      <c r="R601" s="219">
        <f>Q601*H601</f>
        <v>0</v>
      </c>
      <c r="S601" s="219">
        <v>0</v>
      </c>
      <c r="T601" s="220">
        <f>S601*H601</f>
        <v>0</v>
      </c>
      <c r="U601" s="35"/>
      <c r="V601" s="35"/>
      <c r="W601" s="35"/>
      <c r="X601" s="35"/>
      <c r="Y601" s="35"/>
      <c r="Z601" s="35"/>
      <c r="AA601" s="35"/>
      <c r="AB601" s="35"/>
      <c r="AC601" s="35"/>
      <c r="AD601" s="35"/>
      <c r="AE601" s="35"/>
      <c r="AR601" s="221" t="s">
        <v>195</v>
      </c>
      <c r="AT601" s="221" t="s">
        <v>190</v>
      </c>
      <c r="AU601" s="221" t="s">
        <v>88</v>
      </c>
      <c r="AY601" s="18" t="s">
        <v>188</v>
      </c>
      <c r="BE601" s="222">
        <f>IF(N601="základní",J601,0)</f>
        <v>0</v>
      </c>
      <c r="BF601" s="222">
        <f>IF(N601="snížená",J601,0)</f>
        <v>0</v>
      </c>
      <c r="BG601" s="222">
        <f>IF(N601="zákl. přenesená",J601,0)</f>
        <v>0</v>
      </c>
      <c r="BH601" s="222">
        <f>IF(N601="sníž. přenesená",J601,0)</f>
        <v>0</v>
      </c>
      <c r="BI601" s="222">
        <f>IF(N601="nulová",J601,0)</f>
        <v>0</v>
      </c>
      <c r="BJ601" s="18" t="s">
        <v>85</v>
      </c>
      <c r="BK601" s="222">
        <f>ROUND(I601*H601,2)</f>
        <v>0</v>
      </c>
      <c r="BL601" s="18" t="s">
        <v>195</v>
      </c>
      <c r="BM601" s="221" t="s">
        <v>3165</v>
      </c>
    </row>
    <row r="602" spans="1:65" s="12" customFormat="1" ht="22.9" customHeight="1">
      <c r="B602" s="194"/>
      <c r="C602" s="195"/>
      <c r="D602" s="196" t="s">
        <v>76</v>
      </c>
      <c r="E602" s="208" t="s">
        <v>2367</v>
      </c>
      <c r="F602" s="208" t="s">
        <v>2368</v>
      </c>
      <c r="G602" s="195"/>
      <c r="H602" s="195"/>
      <c r="I602" s="198"/>
      <c r="J602" s="209">
        <f>BK602</f>
        <v>0</v>
      </c>
      <c r="K602" s="195"/>
      <c r="L602" s="200"/>
      <c r="M602" s="201"/>
      <c r="N602" s="202"/>
      <c r="O602" s="202"/>
      <c r="P602" s="203">
        <f>SUM(P603:P606)</f>
        <v>0</v>
      </c>
      <c r="Q602" s="202"/>
      <c r="R602" s="203">
        <f>SUM(R603:R606)</f>
        <v>0.139209</v>
      </c>
      <c r="S602" s="202"/>
      <c r="T602" s="204">
        <f>SUM(T603:T606)</f>
        <v>0</v>
      </c>
      <c r="AR602" s="205" t="s">
        <v>88</v>
      </c>
      <c r="AT602" s="206" t="s">
        <v>76</v>
      </c>
      <c r="AU602" s="206" t="s">
        <v>85</v>
      </c>
      <c r="AY602" s="205" t="s">
        <v>188</v>
      </c>
      <c r="BK602" s="207">
        <f>SUM(BK603:BK606)</f>
        <v>0</v>
      </c>
    </row>
    <row r="603" spans="1:65" s="2" customFormat="1" ht="16.5" customHeight="1">
      <c r="A603" s="35"/>
      <c r="B603" s="36"/>
      <c r="C603" s="210" t="s">
        <v>3166</v>
      </c>
      <c r="D603" s="210" t="s">
        <v>190</v>
      </c>
      <c r="E603" s="211" t="s">
        <v>2839</v>
      </c>
      <c r="F603" s="212" t="s">
        <v>2840</v>
      </c>
      <c r="G603" s="213" t="s">
        <v>454</v>
      </c>
      <c r="H603" s="214">
        <v>6</v>
      </c>
      <c r="I603" s="215"/>
      <c r="J603" s="216">
        <f>ROUND(I603*H603,2)</f>
        <v>0</v>
      </c>
      <c r="K603" s="212" t="s">
        <v>194</v>
      </c>
      <c r="L603" s="40"/>
      <c r="M603" s="217" t="s">
        <v>1</v>
      </c>
      <c r="N603" s="218" t="s">
        <v>42</v>
      </c>
      <c r="O603" s="72"/>
      <c r="P603" s="219">
        <f>O603*H603</f>
        <v>0</v>
      </c>
      <c r="Q603" s="219">
        <v>2.5000000000000001E-4</v>
      </c>
      <c r="R603" s="219">
        <f>Q603*H603</f>
        <v>1.5E-3</v>
      </c>
      <c r="S603" s="219">
        <v>0</v>
      </c>
      <c r="T603" s="220">
        <f>S603*H603</f>
        <v>0</v>
      </c>
      <c r="U603" s="35"/>
      <c r="V603" s="35"/>
      <c r="W603" s="35"/>
      <c r="X603" s="35"/>
      <c r="Y603" s="35"/>
      <c r="Z603" s="35"/>
      <c r="AA603" s="35"/>
      <c r="AB603" s="35"/>
      <c r="AC603" s="35"/>
      <c r="AD603" s="35"/>
      <c r="AE603" s="35"/>
      <c r="AR603" s="221" t="s">
        <v>195</v>
      </c>
      <c r="AT603" s="221" t="s">
        <v>190</v>
      </c>
      <c r="AU603" s="221" t="s">
        <v>88</v>
      </c>
      <c r="AY603" s="18" t="s">
        <v>188</v>
      </c>
      <c r="BE603" s="222">
        <f>IF(N603="základní",J603,0)</f>
        <v>0</v>
      </c>
      <c r="BF603" s="222">
        <f>IF(N603="snížená",J603,0)</f>
        <v>0</v>
      </c>
      <c r="BG603" s="222">
        <f>IF(N603="zákl. přenesená",J603,0)</f>
        <v>0</v>
      </c>
      <c r="BH603" s="222">
        <f>IF(N603="sníž. přenesená",J603,0)</f>
        <v>0</v>
      </c>
      <c r="BI603" s="222">
        <f>IF(N603="nulová",J603,0)</f>
        <v>0</v>
      </c>
      <c r="BJ603" s="18" t="s">
        <v>85</v>
      </c>
      <c r="BK603" s="222">
        <f>ROUND(I603*H603,2)</f>
        <v>0</v>
      </c>
      <c r="BL603" s="18" t="s">
        <v>195</v>
      </c>
      <c r="BM603" s="221" t="s">
        <v>3167</v>
      </c>
    </row>
    <row r="604" spans="1:65" s="2" customFormat="1" ht="16.5" customHeight="1">
      <c r="A604" s="35"/>
      <c r="B604" s="36"/>
      <c r="C604" s="210" t="s">
        <v>3168</v>
      </c>
      <c r="D604" s="210" t="s">
        <v>190</v>
      </c>
      <c r="E604" s="211" t="s">
        <v>2369</v>
      </c>
      <c r="F604" s="212" t="s">
        <v>2370</v>
      </c>
      <c r="G604" s="213" t="s">
        <v>193</v>
      </c>
      <c r="H604" s="214">
        <v>48.15</v>
      </c>
      <c r="I604" s="215"/>
      <c r="J604" s="216">
        <f>ROUND(I604*H604,2)</f>
        <v>0</v>
      </c>
      <c r="K604" s="212" t="s">
        <v>202</v>
      </c>
      <c r="L604" s="40"/>
      <c r="M604" s="217" t="s">
        <v>1</v>
      </c>
      <c r="N604" s="218" t="s">
        <v>42</v>
      </c>
      <c r="O604" s="72"/>
      <c r="P604" s="219">
        <f>O604*H604</f>
        <v>0</v>
      </c>
      <c r="Q604" s="219">
        <v>2.8600000000000001E-3</v>
      </c>
      <c r="R604" s="219">
        <f>Q604*H604</f>
        <v>0.137709</v>
      </c>
      <c r="S604" s="219">
        <v>0</v>
      </c>
      <c r="T604" s="220">
        <f>S604*H604</f>
        <v>0</v>
      </c>
      <c r="U604" s="35"/>
      <c r="V604" s="35"/>
      <c r="W604" s="35"/>
      <c r="X604" s="35"/>
      <c r="Y604" s="35"/>
      <c r="Z604" s="35"/>
      <c r="AA604" s="35"/>
      <c r="AB604" s="35"/>
      <c r="AC604" s="35"/>
      <c r="AD604" s="35"/>
      <c r="AE604" s="35"/>
      <c r="AR604" s="221" t="s">
        <v>195</v>
      </c>
      <c r="AT604" s="221" t="s">
        <v>190</v>
      </c>
      <c r="AU604" s="221" t="s">
        <v>88</v>
      </c>
      <c r="AY604" s="18" t="s">
        <v>188</v>
      </c>
      <c r="BE604" s="222">
        <f>IF(N604="základní",J604,0)</f>
        <v>0</v>
      </c>
      <c r="BF604" s="222">
        <f>IF(N604="snížená",J604,0)</f>
        <v>0</v>
      </c>
      <c r="BG604" s="222">
        <f>IF(N604="zákl. přenesená",J604,0)</f>
        <v>0</v>
      </c>
      <c r="BH604" s="222">
        <f>IF(N604="sníž. přenesená",J604,0)</f>
        <v>0</v>
      </c>
      <c r="BI604" s="222">
        <f>IF(N604="nulová",J604,0)</f>
        <v>0</v>
      </c>
      <c r="BJ604" s="18" t="s">
        <v>85</v>
      </c>
      <c r="BK604" s="222">
        <f>ROUND(I604*H604,2)</f>
        <v>0</v>
      </c>
      <c r="BL604" s="18" t="s">
        <v>195</v>
      </c>
      <c r="BM604" s="221" t="s">
        <v>3169</v>
      </c>
    </row>
    <row r="605" spans="1:65" s="13" customFormat="1" ht="11.25">
      <c r="B605" s="223"/>
      <c r="C605" s="224"/>
      <c r="D605" s="225" t="s">
        <v>197</v>
      </c>
      <c r="E605" s="226" t="s">
        <v>1</v>
      </c>
      <c r="F605" s="227" t="s">
        <v>3170</v>
      </c>
      <c r="G605" s="224"/>
      <c r="H605" s="228">
        <v>48.15</v>
      </c>
      <c r="I605" s="229"/>
      <c r="J605" s="224"/>
      <c r="K605" s="224"/>
      <c r="L605" s="230"/>
      <c r="M605" s="231"/>
      <c r="N605" s="232"/>
      <c r="O605" s="232"/>
      <c r="P605" s="232"/>
      <c r="Q605" s="232"/>
      <c r="R605" s="232"/>
      <c r="S605" s="232"/>
      <c r="T605" s="233"/>
      <c r="AT605" s="234" t="s">
        <v>197</v>
      </c>
      <c r="AU605" s="234" t="s">
        <v>88</v>
      </c>
      <c r="AV605" s="13" t="s">
        <v>88</v>
      </c>
      <c r="AW605" s="13" t="s">
        <v>32</v>
      </c>
      <c r="AX605" s="13" t="s">
        <v>85</v>
      </c>
      <c r="AY605" s="234" t="s">
        <v>188</v>
      </c>
    </row>
    <row r="606" spans="1:65" s="2" customFormat="1" ht="16.5" customHeight="1">
      <c r="A606" s="35"/>
      <c r="B606" s="36"/>
      <c r="C606" s="210" t="s">
        <v>3171</v>
      </c>
      <c r="D606" s="210" t="s">
        <v>190</v>
      </c>
      <c r="E606" s="211" t="s">
        <v>2844</v>
      </c>
      <c r="F606" s="212" t="s">
        <v>2845</v>
      </c>
      <c r="G606" s="213" t="s">
        <v>246</v>
      </c>
      <c r="H606" s="214">
        <v>0.13900000000000001</v>
      </c>
      <c r="I606" s="215"/>
      <c r="J606" s="216">
        <f>ROUND(I606*H606,2)</f>
        <v>0</v>
      </c>
      <c r="K606" s="212" t="s">
        <v>202</v>
      </c>
      <c r="L606" s="40"/>
      <c r="M606" s="277" t="s">
        <v>1</v>
      </c>
      <c r="N606" s="278" t="s">
        <v>42</v>
      </c>
      <c r="O606" s="279"/>
      <c r="P606" s="280">
        <f>O606*H606</f>
        <v>0</v>
      </c>
      <c r="Q606" s="280">
        <v>0</v>
      </c>
      <c r="R606" s="280">
        <f>Q606*H606</f>
        <v>0</v>
      </c>
      <c r="S606" s="280">
        <v>0</v>
      </c>
      <c r="T606" s="281">
        <f>S606*H606</f>
        <v>0</v>
      </c>
      <c r="U606" s="35"/>
      <c r="V606" s="35"/>
      <c r="W606" s="35"/>
      <c r="X606" s="35"/>
      <c r="Y606" s="35"/>
      <c r="Z606" s="35"/>
      <c r="AA606" s="35"/>
      <c r="AB606" s="35"/>
      <c r="AC606" s="35"/>
      <c r="AD606" s="35"/>
      <c r="AE606" s="35"/>
      <c r="AR606" s="221" t="s">
        <v>195</v>
      </c>
      <c r="AT606" s="221" t="s">
        <v>190</v>
      </c>
      <c r="AU606" s="221" t="s">
        <v>88</v>
      </c>
      <c r="AY606" s="18" t="s">
        <v>188</v>
      </c>
      <c r="BE606" s="222">
        <f>IF(N606="základní",J606,0)</f>
        <v>0</v>
      </c>
      <c r="BF606" s="222">
        <f>IF(N606="snížená",J606,0)</f>
        <v>0</v>
      </c>
      <c r="BG606" s="222">
        <f>IF(N606="zákl. přenesená",J606,0)</f>
        <v>0</v>
      </c>
      <c r="BH606" s="222">
        <f>IF(N606="sníž. přenesená",J606,0)</f>
        <v>0</v>
      </c>
      <c r="BI606" s="222">
        <f>IF(N606="nulová",J606,0)</f>
        <v>0</v>
      </c>
      <c r="BJ606" s="18" t="s">
        <v>85</v>
      </c>
      <c r="BK606" s="222">
        <f>ROUND(I606*H606,2)</f>
        <v>0</v>
      </c>
      <c r="BL606" s="18" t="s">
        <v>195</v>
      </c>
      <c r="BM606" s="221" t="s">
        <v>3172</v>
      </c>
    </row>
    <row r="607" spans="1:65" s="2" customFormat="1" ht="6.95" customHeight="1">
      <c r="A607" s="35"/>
      <c r="B607" s="55"/>
      <c r="C607" s="56"/>
      <c r="D607" s="56"/>
      <c r="E607" s="56"/>
      <c r="F607" s="56"/>
      <c r="G607" s="56"/>
      <c r="H607" s="56"/>
      <c r="I607" s="160"/>
      <c r="J607" s="56"/>
      <c r="K607" s="56"/>
      <c r="L607" s="40"/>
      <c r="M607" s="35"/>
      <c r="O607" s="35"/>
      <c r="P607" s="35"/>
      <c r="Q607" s="35"/>
      <c r="R607" s="35"/>
      <c r="S607" s="35"/>
      <c r="T607" s="35"/>
      <c r="U607" s="35"/>
      <c r="V607" s="35"/>
      <c r="W607" s="35"/>
      <c r="X607" s="35"/>
      <c r="Y607" s="35"/>
      <c r="Z607" s="35"/>
      <c r="AA607" s="35"/>
      <c r="AB607" s="35"/>
      <c r="AC607" s="35"/>
      <c r="AD607" s="35"/>
      <c r="AE607" s="35"/>
    </row>
  </sheetData>
  <sheetProtection algorithmName="SHA-512" hashValue="NAtJ/k8n+y3WFlWKrRDfmNBV2JVwyzRGnsXBQeIx0jzKf1Z61Etyotpz2FGRrmGRYdxgU6Ihub4dNZAc22Zm9Q==" saltValue="tvWpyMWCXfUyDwIEZGIRdDUlP+smbeWkK4lpq66M+9Bw19QMXlbeVhLLLBBN/S3+vmozJZ15MLynqr3gUn+hvw==" spinCount="100000" sheet="1" objects="1" scenarios="1" formatColumns="0" formatRows="0" autoFilter="0"/>
  <autoFilter ref="C162:K606"/>
  <mergeCells count="9">
    <mergeCell ref="E87:H87"/>
    <mergeCell ref="E153:H153"/>
    <mergeCell ref="E155:H155"/>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4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121</v>
      </c>
      <c r="AZ2" s="117" t="s">
        <v>1685</v>
      </c>
      <c r="BA2" s="117" t="s">
        <v>1</v>
      </c>
      <c r="BB2" s="117" t="s">
        <v>1</v>
      </c>
      <c r="BC2" s="117" t="s">
        <v>3173</v>
      </c>
      <c r="BD2" s="117" t="s">
        <v>88</v>
      </c>
    </row>
    <row r="3" spans="1:56" s="1" customFormat="1" ht="6.95" customHeight="1">
      <c r="B3" s="118"/>
      <c r="C3" s="119"/>
      <c r="D3" s="119"/>
      <c r="E3" s="119"/>
      <c r="F3" s="119"/>
      <c r="G3" s="119"/>
      <c r="H3" s="119"/>
      <c r="I3" s="120"/>
      <c r="J3" s="119"/>
      <c r="K3" s="119"/>
      <c r="L3" s="21"/>
      <c r="AT3" s="18" t="s">
        <v>88</v>
      </c>
      <c r="AZ3" s="117" t="s">
        <v>3174</v>
      </c>
      <c r="BA3" s="117" t="s">
        <v>1</v>
      </c>
      <c r="BB3" s="117" t="s">
        <v>1</v>
      </c>
      <c r="BC3" s="117" t="s">
        <v>3175</v>
      </c>
      <c r="BD3" s="117" t="s">
        <v>88</v>
      </c>
    </row>
    <row r="4" spans="1:56" s="1" customFormat="1" ht="24.95" customHeight="1">
      <c r="B4" s="21"/>
      <c r="D4" s="121" t="s">
        <v>133</v>
      </c>
      <c r="I4" s="116"/>
      <c r="L4" s="21"/>
      <c r="M4" s="122" t="s">
        <v>10</v>
      </c>
      <c r="AT4" s="18" t="s">
        <v>4</v>
      </c>
      <c r="AZ4" s="117" t="s">
        <v>708</v>
      </c>
      <c r="BA4" s="117" t="s">
        <v>1</v>
      </c>
      <c r="BB4" s="117" t="s">
        <v>1</v>
      </c>
      <c r="BC4" s="117" t="s">
        <v>3176</v>
      </c>
      <c r="BD4" s="117" t="s">
        <v>88</v>
      </c>
    </row>
    <row r="5" spans="1:56" s="1" customFormat="1" ht="6.95" customHeight="1">
      <c r="B5" s="21"/>
      <c r="I5" s="116"/>
      <c r="L5" s="21"/>
      <c r="AZ5" s="117" t="s">
        <v>645</v>
      </c>
      <c r="BA5" s="117" t="s">
        <v>1</v>
      </c>
      <c r="BB5" s="117" t="s">
        <v>1</v>
      </c>
      <c r="BC5" s="117" t="s">
        <v>88</v>
      </c>
      <c r="BD5" s="117" t="s">
        <v>88</v>
      </c>
    </row>
    <row r="6" spans="1:56" s="1" customFormat="1" ht="12" customHeight="1">
      <c r="B6" s="21"/>
      <c r="D6" s="123" t="s">
        <v>16</v>
      </c>
      <c r="I6" s="116"/>
      <c r="L6" s="21"/>
      <c r="AZ6" s="117" t="s">
        <v>597</v>
      </c>
      <c r="BA6" s="117" t="s">
        <v>1</v>
      </c>
      <c r="BB6" s="117" t="s">
        <v>1</v>
      </c>
      <c r="BC6" s="117" t="s">
        <v>146</v>
      </c>
      <c r="BD6" s="117" t="s">
        <v>88</v>
      </c>
    </row>
    <row r="7" spans="1:56" s="1" customFormat="1" ht="16.5" customHeight="1">
      <c r="B7" s="21"/>
      <c r="E7" s="333" t="str">
        <f>'Rekapitulace stavby'!K6</f>
        <v>HOSPODAŘENÍ SE SRÁŽKOVÝMI VODAMI - ZŠ NA VÝSLUNÍ Č.P. 2047</v>
      </c>
      <c r="F7" s="334"/>
      <c r="G7" s="334"/>
      <c r="H7" s="334"/>
      <c r="I7" s="116"/>
      <c r="L7" s="21"/>
      <c r="AZ7" s="117" t="s">
        <v>142</v>
      </c>
      <c r="BA7" s="117" t="s">
        <v>1</v>
      </c>
      <c r="BB7" s="117" t="s">
        <v>1</v>
      </c>
      <c r="BC7" s="117" t="s">
        <v>3177</v>
      </c>
      <c r="BD7" s="117" t="s">
        <v>88</v>
      </c>
    </row>
    <row r="8" spans="1:5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c r="AZ8" s="117" t="s">
        <v>726</v>
      </c>
      <c r="BA8" s="117" t="s">
        <v>1</v>
      </c>
      <c r="BB8" s="117" t="s">
        <v>1</v>
      </c>
      <c r="BC8" s="117" t="s">
        <v>3178</v>
      </c>
      <c r="BD8" s="117" t="s">
        <v>88</v>
      </c>
    </row>
    <row r="9" spans="1:56" s="2" customFormat="1" ht="16.5" customHeight="1">
      <c r="A9" s="35"/>
      <c r="B9" s="40"/>
      <c r="C9" s="35"/>
      <c r="D9" s="35"/>
      <c r="E9" s="335" t="s">
        <v>3179</v>
      </c>
      <c r="F9" s="336"/>
      <c r="G9" s="336"/>
      <c r="H9" s="336"/>
      <c r="I9" s="124"/>
      <c r="J9" s="35"/>
      <c r="K9" s="35"/>
      <c r="L9" s="52"/>
      <c r="S9" s="35"/>
      <c r="T9" s="35"/>
      <c r="U9" s="35"/>
      <c r="V9" s="35"/>
      <c r="W9" s="35"/>
      <c r="X9" s="35"/>
      <c r="Y9" s="35"/>
      <c r="Z9" s="35"/>
      <c r="AA9" s="35"/>
      <c r="AB9" s="35"/>
      <c r="AC9" s="35"/>
      <c r="AD9" s="35"/>
      <c r="AE9" s="35"/>
      <c r="AZ9" s="117" t="s">
        <v>729</v>
      </c>
      <c r="BA9" s="117" t="s">
        <v>1</v>
      </c>
      <c r="BB9" s="117" t="s">
        <v>1</v>
      </c>
      <c r="BC9" s="117" t="s">
        <v>3180</v>
      </c>
      <c r="BD9" s="117" t="s">
        <v>88</v>
      </c>
    </row>
    <row r="10" spans="1:5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c r="AZ10" s="117" t="s">
        <v>3181</v>
      </c>
      <c r="BA10" s="117" t="s">
        <v>1</v>
      </c>
      <c r="BB10" s="117" t="s">
        <v>1</v>
      </c>
      <c r="BC10" s="117" t="s">
        <v>2115</v>
      </c>
      <c r="BD10" s="117" t="s">
        <v>88</v>
      </c>
    </row>
    <row r="11" spans="1:56" s="2" customFormat="1" ht="12" customHeight="1">
      <c r="A11" s="35"/>
      <c r="B11" s="40"/>
      <c r="C11" s="35"/>
      <c r="D11" s="123" t="s">
        <v>18</v>
      </c>
      <c r="E11" s="35"/>
      <c r="F11" s="111" t="s">
        <v>87</v>
      </c>
      <c r="G11" s="35"/>
      <c r="H11" s="35"/>
      <c r="I11" s="125" t="s">
        <v>19</v>
      </c>
      <c r="J11" s="111" t="s">
        <v>1</v>
      </c>
      <c r="K11" s="35"/>
      <c r="L11" s="52"/>
      <c r="S11" s="35"/>
      <c r="T11" s="35"/>
      <c r="U11" s="35"/>
      <c r="V11" s="35"/>
      <c r="W11" s="35"/>
      <c r="X11" s="35"/>
      <c r="Y11" s="35"/>
      <c r="Z11" s="35"/>
      <c r="AA11" s="35"/>
      <c r="AB11" s="35"/>
      <c r="AC11" s="35"/>
      <c r="AD11" s="35"/>
      <c r="AE11" s="35"/>
      <c r="AZ11" s="117" t="s">
        <v>3182</v>
      </c>
      <c r="BA11" s="117" t="s">
        <v>1</v>
      </c>
      <c r="BB11" s="117" t="s">
        <v>1</v>
      </c>
      <c r="BC11" s="117" t="s">
        <v>3061</v>
      </c>
      <c r="BD11" s="117" t="s">
        <v>88</v>
      </c>
    </row>
    <row r="12" spans="1:5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c r="AZ12" s="117" t="s">
        <v>3183</v>
      </c>
      <c r="BA12" s="117" t="s">
        <v>1</v>
      </c>
      <c r="BB12" s="117" t="s">
        <v>1</v>
      </c>
      <c r="BC12" s="117" t="s">
        <v>3184</v>
      </c>
      <c r="BD12" s="117" t="s">
        <v>88</v>
      </c>
    </row>
    <row r="13" spans="1:5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c r="AZ13" s="117" t="s">
        <v>153</v>
      </c>
      <c r="BA13" s="117" t="s">
        <v>1</v>
      </c>
      <c r="BB13" s="117" t="s">
        <v>1</v>
      </c>
      <c r="BC13" s="117" t="s">
        <v>3185</v>
      </c>
      <c r="BD13" s="117" t="s">
        <v>88</v>
      </c>
    </row>
    <row r="14" spans="1:5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c r="AZ14" s="117" t="s">
        <v>745</v>
      </c>
      <c r="BA14" s="117" t="s">
        <v>1</v>
      </c>
      <c r="BB14" s="117" t="s">
        <v>1</v>
      </c>
      <c r="BC14" s="117" t="s">
        <v>3186</v>
      </c>
      <c r="BD14" s="117" t="s">
        <v>88</v>
      </c>
    </row>
    <row r="15" spans="1:5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c r="AZ15" s="117" t="s">
        <v>3187</v>
      </c>
      <c r="BA15" s="117" t="s">
        <v>1</v>
      </c>
      <c r="BB15" s="117" t="s">
        <v>1</v>
      </c>
      <c r="BC15" s="117" t="s">
        <v>3188</v>
      </c>
      <c r="BD15" s="117" t="s">
        <v>88</v>
      </c>
    </row>
    <row r="16" spans="1:5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c r="AZ16" s="117" t="s">
        <v>3189</v>
      </c>
      <c r="BA16" s="117" t="s">
        <v>1</v>
      </c>
      <c r="BB16" s="117" t="s">
        <v>1</v>
      </c>
      <c r="BC16" s="117" t="s">
        <v>3190</v>
      </c>
      <c r="BD16" s="117" t="s">
        <v>88</v>
      </c>
    </row>
    <row r="17" spans="1:31"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3" t="s">
        <v>33</v>
      </c>
      <c r="E23" s="35"/>
      <c r="F23" s="35"/>
      <c r="G23" s="35"/>
      <c r="H23" s="35"/>
      <c r="I23" s="125" t="s">
        <v>25</v>
      </c>
      <c r="J23" s="111"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
        <v>34</v>
      </c>
      <c r="F24" s="35"/>
      <c r="G24" s="35"/>
      <c r="H24" s="35"/>
      <c r="I24" s="125" t="s">
        <v>27</v>
      </c>
      <c r="J24" s="111"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31"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31"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31" s="2" customFormat="1" ht="25.35" customHeight="1">
      <c r="A30" s="35"/>
      <c r="B30" s="40"/>
      <c r="C30" s="35"/>
      <c r="D30" s="133" t="s">
        <v>37</v>
      </c>
      <c r="E30" s="35"/>
      <c r="F30" s="35"/>
      <c r="G30" s="35"/>
      <c r="H30" s="35"/>
      <c r="I30" s="124"/>
      <c r="J30" s="134">
        <f>ROUND(J129,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ROUND((SUM(BE129:BE343)),  2)</f>
        <v>0</v>
      </c>
      <c r="G33" s="35"/>
      <c r="H33" s="35"/>
      <c r="I33" s="139">
        <v>0.21</v>
      </c>
      <c r="J33" s="138">
        <f>ROUND(((SUM(BE129:BE343))*I33),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ROUND((SUM(BF129:BF343)),  2)</f>
        <v>0</v>
      </c>
      <c r="G34" s="35"/>
      <c r="H34" s="35"/>
      <c r="I34" s="139">
        <v>0.15</v>
      </c>
      <c r="J34" s="138">
        <f>ROUND(((SUM(BF129:BF343))*I34),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ROUND((SUM(BG129:BG343)),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ROUND((SUM(BH129:BH343)),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ROUND((SUM(BI129:BI343)),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SO 05 - PROPUSTNÁ ZPEVNĚNÁ PLOCHA V ATRIU</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J129</f>
        <v>0</v>
      </c>
      <c r="K96" s="37"/>
      <c r="L96" s="52"/>
      <c r="S96" s="35"/>
      <c r="T96" s="35"/>
      <c r="U96" s="35"/>
      <c r="V96" s="35"/>
      <c r="W96" s="35"/>
      <c r="X96" s="35"/>
      <c r="Y96" s="35"/>
      <c r="Z96" s="35"/>
      <c r="AA96" s="35"/>
      <c r="AB96" s="35"/>
      <c r="AC96" s="35"/>
      <c r="AD96" s="35"/>
      <c r="AE96" s="35"/>
      <c r="AU96" s="18" t="s">
        <v>166</v>
      </c>
    </row>
    <row r="97" spans="1:31" s="9" customFormat="1" ht="24.95" customHeight="1">
      <c r="B97" s="169"/>
      <c r="C97" s="170"/>
      <c r="D97" s="171" t="s">
        <v>167</v>
      </c>
      <c r="E97" s="172"/>
      <c r="F97" s="172"/>
      <c r="G97" s="172"/>
      <c r="H97" s="172"/>
      <c r="I97" s="173"/>
      <c r="J97" s="174">
        <f>J130</f>
        <v>0</v>
      </c>
      <c r="K97" s="170"/>
      <c r="L97" s="175"/>
    </row>
    <row r="98" spans="1:31" s="10" customFormat="1" ht="19.899999999999999" customHeight="1">
      <c r="B98" s="176"/>
      <c r="C98" s="105"/>
      <c r="D98" s="177" t="s">
        <v>168</v>
      </c>
      <c r="E98" s="178"/>
      <c r="F98" s="178"/>
      <c r="G98" s="178"/>
      <c r="H98" s="178"/>
      <c r="I98" s="179"/>
      <c r="J98" s="180">
        <f>J131</f>
        <v>0</v>
      </c>
      <c r="K98" s="105"/>
      <c r="L98" s="181"/>
    </row>
    <row r="99" spans="1:31" s="10" customFormat="1" ht="19.899999999999999" customHeight="1">
      <c r="B99" s="176"/>
      <c r="C99" s="105"/>
      <c r="D99" s="177" t="s">
        <v>831</v>
      </c>
      <c r="E99" s="178"/>
      <c r="F99" s="178"/>
      <c r="G99" s="178"/>
      <c r="H99" s="178"/>
      <c r="I99" s="179"/>
      <c r="J99" s="180">
        <f>J242</f>
        <v>0</v>
      </c>
      <c r="K99" s="105"/>
      <c r="L99" s="181"/>
    </row>
    <row r="100" spans="1:31" s="10" customFormat="1" ht="19.899999999999999" customHeight="1">
      <c r="B100" s="176"/>
      <c r="C100" s="105"/>
      <c r="D100" s="177" t="s">
        <v>832</v>
      </c>
      <c r="E100" s="178"/>
      <c r="F100" s="178"/>
      <c r="G100" s="178"/>
      <c r="H100" s="178"/>
      <c r="I100" s="179"/>
      <c r="J100" s="180">
        <f>J261</f>
        <v>0</v>
      </c>
      <c r="K100" s="105"/>
      <c r="L100" s="181"/>
    </row>
    <row r="101" spans="1:31" s="10" customFormat="1" ht="19.899999999999999" customHeight="1">
      <c r="B101" s="176"/>
      <c r="C101" s="105"/>
      <c r="D101" s="177" t="s">
        <v>1357</v>
      </c>
      <c r="E101" s="178"/>
      <c r="F101" s="178"/>
      <c r="G101" s="178"/>
      <c r="H101" s="178"/>
      <c r="I101" s="179"/>
      <c r="J101" s="180">
        <f>J271</f>
        <v>0</v>
      </c>
      <c r="K101" s="105"/>
      <c r="L101" s="181"/>
    </row>
    <row r="102" spans="1:31" s="10" customFormat="1" ht="19.899999999999999" customHeight="1">
      <c r="B102" s="176"/>
      <c r="C102" s="105"/>
      <c r="D102" s="177" t="s">
        <v>171</v>
      </c>
      <c r="E102" s="178"/>
      <c r="F102" s="178"/>
      <c r="G102" s="178"/>
      <c r="H102" s="178"/>
      <c r="I102" s="179"/>
      <c r="J102" s="180">
        <f>J278</f>
        <v>0</v>
      </c>
      <c r="K102" s="105"/>
      <c r="L102" s="181"/>
    </row>
    <row r="103" spans="1:31" s="10" customFormat="1" ht="19.899999999999999" customHeight="1">
      <c r="B103" s="176"/>
      <c r="C103" s="105"/>
      <c r="D103" s="177" t="s">
        <v>833</v>
      </c>
      <c r="E103" s="178"/>
      <c r="F103" s="178"/>
      <c r="G103" s="178"/>
      <c r="H103" s="178"/>
      <c r="I103" s="179"/>
      <c r="J103" s="180">
        <f>J288</f>
        <v>0</v>
      </c>
      <c r="K103" s="105"/>
      <c r="L103" s="181"/>
    </row>
    <row r="104" spans="1:31" s="10" customFormat="1" ht="19.899999999999999" customHeight="1">
      <c r="B104" s="176"/>
      <c r="C104" s="105"/>
      <c r="D104" s="177" t="s">
        <v>172</v>
      </c>
      <c r="E104" s="178"/>
      <c r="F104" s="178"/>
      <c r="G104" s="178"/>
      <c r="H104" s="178"/>
      <c r="I104" s="179"/>
      <c r="J104" s="180">
        <f>J305</f>
        <v>0</v>
      </c>
      <c r="K104" s="105"/>
      <c r="L104" s="181"/>
    </row>
    <row r="105" spans="1:31" s="9" customFormat="1" ht="24.95" customHeight="1">
      <c r="B105" s="169"/>
      <c r="C105" s="170"/>
      <c r="D105" s="171" t="s">
        <v>1472</v>
      </c>
      <c r="E105" s="172"/>
      <c r="F105" s="172"/>
      <c r="G105" s="172"/>
      <c r="H105" s="172"/>
      <c r="I105" s="173"/>
      <c r="J105" s="174">
        <f>J307</f>
        <v>0</v>
      </c>
      <c r="K105" s="170"/>
      <c r="L105" s="175"/>
    </row>
    <row r="106" spans="1:31" s="10" customFormat="1" ht="19.899999999999999" customHeight="1">
      <c r="B106" s="176"/>
      <c r="C106" s="105"/>
      <c r="D106" s="177" t="s">
        <v>1473</v>
      </c>
      <c r="E106" s="178"/>
      <c r="F106" s="178"/>
      <c r="G106" s="178"/>
      <c r="H106" s="178"/>
      <c r="I106" s="179"/>
      <c r="J106" s="180">
        <f>J308</f>
        <v>0</v>
      </c>
      <c r="K106" s="105"/>
      <c r="L106" s="181"/>
    </row>
    <row r="107" spans="1:31" s="10" customFormat="1" ht="19.899999999999999" customHeight="1">
      <c r="B107" s="176"/>
      <c r="C107" s="105"/>
      <c r="D107" s="177" t="s">
        <v>2392</v>
      </c>
      <c r="E107" s="178"/>
      <c r="F107" s="178"/>
      <c r="G107" s="178"/>
      <c r="H107" s="178"/>
      <c r="I107" s="179"/>
      <c r="J107" s="180">
        <f>J324</f>
        <v>0</v>
      </c>
      <c r="K107" s="105"/>
      <c r="L107" s="181"/>
    </row>
    <row r="108" spans="1:31" s="9" customFormat="1" ht="24.95" customHeight="1">
      <c r="B108" s="169"/>
      <c r="C108" s="170"/>
      <c r="D108" s="171" t="s">
        <v>1738</v>
      </c>
      <c r="E108" s="172"/>
      <c r="F108" s="172"/>
      <c r="G108" s="172"/>
      <c r="H108" s="172"/>
      <c r="I108" s="173"/>
      <c r="J108" s="174">
        <f>J337</f>
        <v>0</v>
      </c>
      <c r="K108" s="170"/>
      <c r="L108" s="175"/>
    </row>
    <row r="109" spans="1:31" s="10" customFormat="1" ht="19.899999999999999" customHeight="1">
      <c r="B109" s="176"/>
      <c r="C109" s="105"/>
      <c r="D109" s="177" t="s">
        <v>1739</v>
      </c>
      <c r="E109" s="178"/>
      <c r="F109" s="178"/>
      <c r="G109" s="178"/>
      <c r="H109" s="178"/>
      <c r="I109" s="179"/>
      <c r="J109" s="180">
        <f>J338</f>
        <v>0</v>
      </c>
      <c r="K109" s="105"/>
      <c r="L109" s="181"/>
    </row>
    <row r="110" spans="1:31" s="2" customFormat="1" ht="21.75" customHeight="1">
      <c r="A110" s="35"/>
      <c r="B110" s="36"/>
      <c r="C110" s="37"/>
      <c r="D110" s="37"/>
      <c r="E110" s="37"/>
      <c r="F110" s="37"/>
      <c r="G110" s="37"/>
      <c r="H110" s="37"/>
      <c r="I110" s="124"/>
      <c r="J110" s="37"/>
      <c r="K110" s="37"/>
      <c r="L110" s="52"/>
      <c r="S110" s="35"/>
      <c r="T110" s="35"/>
      <c r="U110" s="35"/>
      <c r="V110" s="35"/>
      <c r="W110" s="35"/>
      <c r="X110" s="35"/>
      <c r="Y110" s="35"/>
      <c r="Z110" s="35"/>
      <c r="AA110" s="35"/>
      <c r="AB110" s="35"/>
      <c r="AC110" s="35"/>
      <c r="AD110" s="35"/>
      <c r="AE110" s="35"/>
    </row>
    <row r="111" spans="1:31" s="2" customFormat="1" ht="6.95" customHeight="1">
      <c r="A111" s="35"/>
      <c r="B111" s="55"/>
      <c r="C111" s="56"/>
      <c r="D111" s="56"/>
      <c r="E111" s="56"/>
      <c r="F111" s="56"/>
      <c r="G111" s="56"/>
      <c r="H111" s="56"/>
      <c r="I111" s="160"/>
      <c r="J111" s="56"/>
      <c r="K111" s="56"/>
      <c r="L111" s="52"/>
      <c r="S111" s="35"/>
      <c r="T111" s="35"/>
      <c r="U111" s="35"/>
      <c r="V111" s="35"/>
      <c r="W111" s="35"/>
      <c r="X111" s="35"/>
      <c r="Y111" s="35"/>
      <c r="Z111" s="35"/>
      <c r="AA111" s="35"/>
      <c r="AB111" s="35"/>
      <c r="AC111" s="35"/>
      <c r="AD111" s="35"/>
      <c r="AE111" s="35"/>
    </row>
    <row r="115" spans="1:31" s="2" customFormat="1" ht="6.95" customHeight="1">
      <c r="A115" s="35"/>
      <c r="B115" s="57"/>
      <c r="C115" s="58"/>
      <c r="D115" s="58"/>
      <c r="E115" s="58"/>
      <c r="F115" s="58"/>
      <c r="G115" s="58"/>
      <c r="H115" s="58"/>
      <c r="I115" s="163"/>
      <c r="J115" s="58"/>
      <c r="K115" s="58"/>
      <c r="L115" s="52"/>
      <c r="S115" s="35"/>
      <c r="T115" s="35"/>
      <c r="U115" s="35"/>
      <c r="V115" s="35"/>
      <c r="W115" s="35"/>
      <c r="X115" s="35"/>
      <c r="Y115" s="35"/>
      <c r="Z115" s="35"/>
      <c r="AA115" s="35"/>
      <c r="AB115" s="35"/>
      <c r="AC115" s="35"/>
      <c r="AD115" s="35"/>
      <c r="AE115" s="35"/>
    </row>
    <row r="116" spans="1:31" s="2" customFormat="1" ht="24.95" customHeight="1">
      <c r="A116" s="35"/>
      <c r="B116" s="36"/>
      <c r="C116" s="24" t="s">
        <v>173</v>
      </c>
      <c r="D116" s="37"/>
      <c r="E116" s="37"/>
      <c r="F116" s="37"/>
      <c r="G116" s="37"/>
      <c r="H116" s="37"/>
      <c r="I116" s="124"/>
      <c r="J116" s="37"/>
      <c r="K116" s="37"/>
      <c r="L116" s="52"/>
      <c r="S116" s="35"/>
      <c r="T116" s="35"/>
      <c r="U116" s="35"/>
      <c r="V116" s="35"/>
      <c r="W116" s="35"/>
      <c r="X116" s="35"/>
      <c r="Y116" s="35"/>
      <c r="Z116" s="35"/>
      <c r="AA116" s="35"/>
      <c r="AB116" s="35"/>
      <c r="AC116" s="35"/>
      <c r="AD116" s="35"/>
      <c r="AE116" s="35"/>
    </row>
    <row r="117" spans="1:31" s="2" customFormat="1" ht="6.95" customHeight="1">
      <c r="A117" s="35"/>
      <c r="B117" s="36"/>
      <c r="C117" s="37"/>
      <c r="D117" s="37"/>
      <c r="E117" s="37"/>
      <c r="F117" s="37"/>
      <c r="G117" s="37"/>
      <c r="H117" s="37"/>
      <c r="I117" s="124"/>
      <c r="J117" s="37"/>
      <c r="K117" s="37"/>
      <c r="L117" s="52"/>
      <c r="S117" s="35"/>
      <c r="T117" s="35"/>
      <c r="U117" s="35"/>
      <c r="V117" s="35"/>
      <c r="W117" s="35"/>
      <c r="X117" s="35"/>
      <c r="Y117" s="35"/>
      <c r="Z117" s="35"/>
      <c r="AA117" s="35"/>
      <c r="AB117" s="35"/>
      <c r="AC117" s="35"/>
      <c r="AD117" s="35"/>
      <c r="AE117" s="35"/>
    </row>
    <row r="118" spans="1:31" s="2" customFormat="1" ht="12" customHeight="1">
      <c r="A118" s="35"/>
      <c r="B118" s="36"/>
      <c r="C118" s="30" t="s">
        <v>16</v>
      </c>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31" s="2" customFormat="1" ht="16.5" customHeight="1">
      <c r="A119" s="35"/>
      <c r="B119" s="36"/>
      <c r="C119" s="37"/>
      <c r="D119" s="37"/>
      <c r="E119" s="340" t="str">
        <f>E7</f>
        <v>HOSPODAŘENÍ SE SRÁŽKOVÝMI VODAMI - ZŠ NA VÝSLUNÍ Č.P. 2047</v>
      </c>
      <c r="F119" s="341"/>
      <c r="G119" s="341"/>
      <c r="H119" s="341"/>
      <c r="I119" s="124"/>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141</v>
      </c>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308" t="str">
        <f>E9</f>
        <v>SO 05 - PROPUSTNÁ ZPEVNĚNÁ PLOCHA V ATRIU</v>
      </c>
      <c r="F121" s="342"/>
      <c r="G121" s="342"/>
      <c r="H121" s="342"/>
      <c r="I121" s="124"/>
      <c r="J121" s="37"/>
      <c r="K121" s="37"/>
      <c r="L121" s="52"/>
      <c r="S121" s="35"/>
      <c r="T121" s="35"/>
      <c r="U121" s="35"/>
      <c r="V121" s="35"/>
      <c r="W121" s="35"/>
      <c r="X121" s="35"/>
      <c r="Y121" s="35"/>
      <c r="Z121" s="35"/>
      <c r="AA121" s="35"/>
      <c r="AB121" s="35"/>
      <c r="AC121" s="35"/>
      <c r="AD121" s="35"/>
      <c r="AE121" s="35"/>
    </row>
    <row r="122" spans="1:31" s="2" customFormat="1" ht="6.95" customHeight="1">
      <c r="A122" s="35"/>
      <c r="B122" s="36"/>
      <c r="C122" s="37"/>
      <c r="D122" s="37"/>
      <c r="E122" s="37"/>
      <c r="F122" s="37"/>
      <c r="G122" s="37"/>
      <c r="H122" s="37"/>
      <c r="I122" s="124"/>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20</v>
      </c>
      <c r="D123" s="37"/>
      <c r="E123" s="37"/>
      <c r="F123" s="28" t="str">
        <f>F12</f>
        <v>UHERSKÝ BROD</v>
      </c>
      <c r="G123" s="37"/>
      <c r="H123" s="37"/>
      <c r="I123" s="125" t="s">
        <v>22</v>
      </c>
      <c r="J123" s="67" t="str">
        <f>IF(J12="","",J12)</f>
        <v>23. 7. 2019</v>
      </c>
      <c r="K123" s="37"/>
      <c r="L123" s="52"/>
      <c r="S123" s="35"/>
      <c r="T123" s="35"/>
      <c r="U123" s="35"/>
      <c r="V123" s="35"/>
      <c r="W123" s="35"/>
      <c r="X123" s="35"/>
      <c r="Y123" s="35"/>
      <c r="Z123" s="35"/>
      <c r="AA123" s="35"/>
      <c r="AB123" s="35"/>
      <c r="AC123" s="35"/>
      <c r="AD123" s="35"/>
      <c r="AE123" s="35"/>
    </row>
    <row r="124" spans="1:31" s="2" customFormat="1" ht="6.95" customHeight="1">
      <c r="A124" s="35"/>
      <c r="B124" s="36"/>
      <c r="C124" s="37"/>
      <c r="D124" s="37"/>
      <c r="E124" s="37"/>
      <c r="F124" s="37"/>
      <c r="G124" s="37"/>
      <c r="H124" s="37"/>
      <c r="I124" s="124"/>
      <c r="J124" s="37"/>
      <c r="K124" s="37"/>
      <c r="L124" s="52"/>
      <c r="S124" s="35"/>
      <c r="T124" s="35"/>
      <c r="U124" s="35"/>
      <c r="V124" s="35"/>
      <c r="W124" s="35"/>
      <c r="X124" s="35"/>
      <c r="Y124" s="35"/>
      <c r="Z124" s="35"/>
      <c r="AA124" s="35"/>
      <c r="AB124" s="35"/>
      <c r="AC124" s="35"/>
      <c r="AD124" s="35"/>
      <c r="AE124" s="35"/>
    </row>
    <row r="125" spans="1:31" s="2" customFormat="1" ht="27.95" customHeight="1">
      <c r="A125" s="35"/>
      <c r="B125" s="36"/>
      <c r="C125" s="30" t="s">
        <v>24</v>
      </c>
      <c r="D125" s="37"/>
      <c r="E125" s="37"/>
      <c r="F125" s="28" t="str">
        <f>E15</f>
        <v>MĚSTO UHERSKÝ BROD</v>
      </c>
      <c r="G125" s="37"/>
      <c r="H125" s="37"/>
      <c r="I125" s="125" t="s">
        <v>30</v>
      </c>
      <c r="J125" s="33" t="str">
        <f>E21</f>
        <v>JV PROJEKT V.H. s.r.o.   Brno</v>
      </c>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28</v>
      </c>
      <c r="D126" s="37"/>
      <c r="E126" s="37"/>
      <c r="F126" s="28" t="str">
        <f>IF(E18="","",E18)</f>
        <v>Vyplň údaj</v>
      </c>
      <c r="G126" s="37"/>
      <c r="H126" s="37"/>
      <c r="I126" s="125" t="s">
        <v>33</v>
      </c>
      <c r="J126" s="33" t="str">
        <f>E24</f>
        <v>Obrtel M.</v>
      </c>
      <c r="K126" s="37"/>
      <c r="L126" s="52"/>
      <c r="S126" s="35"/>
      <c r="T126" s="35"/>
      <c r="U126" s="35"/>
      <c r="V126" s="35"/>
      <c r="W126" s="35"/>
      <c r="X126" s="35"/>
      <c r="Y126" s="35"/>
      <c r="Z126" s="35"/>
      <c r="AA126" s="35"/>
      <c r="AB126" s="35"/>
      <c r="AC126" s="35"/>
      <c r="AD126" s="35"/>
      <c r="AE126" s="35"/>
    </row>
    <row r="127" spans="1:31" s="2" customFormat="1" ht="10.35" customHeight="1">
      <c r="A127" s="35"/>
      <c r="B127" s="36"/>
      <c r="C127" s="37"/>
      <c r="D127" s="37"/>
      <c r="E127" s="37"/>
      <c r="F127" s="37"/>
      <c r="G127" s="37"/>
      <c r="H127" s="37"/>
      <c r="I127" s="124"/>
      <c r="J127" s="37"/>
      <c r="K127" s="37"/>
      <c r="L127" s="52"/>
      <c r="S127" s="35"/>
      <c r="T127" s="35"/>
      <c r="U127" s="35"/>
      <c r="V127" s="35"/>
      <c r="W127" s="35"/>
      <c r="X127" s="35"/>
      <c r="Y127" s="35"/>
      <c r="Z127" s="35"/>
      <c r="AA127" s="35"/>
      <c r="AB127" s="35"/>
      <c r="AC127" s="35"/>
      <c r="AD127" s="35"/>
      <c r="AE127" s="35"/>
    </row>
    <row r="128" spans="1:31" s="11" customFormat="1" ht="29.25" customHeight="1">
      <c r="A128" s="182"/>
      <c r="B128" s="183"/>
      <c r="C128" s="184" t="s">
        <v>174</v>
      </c>
      <c r="D128" s="185" t="s">
        <v>62</v>
      </c>
      <c r="E128" s="185" t="s">
        <v>58</v>
      </c>
      <c r="F128" s="185" t="s">
        <v>59</v>
      </c>
      <c r="G128" s="185" t="s">
        <v>175</v>
      </c>
      <c r="H128" s="185" t="s">
        <v>176</v>
      </c>
      <c r="I128" s="186" t="s">
        <v>177</v>
      </c>
      <c r="J128" s="185" t="s">
        <v>164</v>
      </c>
      <c r="K128" s="187" t="s">
        <v>178</v>
      </c>
      <c r="L128" s="188"/>
      <c r="M128" s="76" t="s">
        <v>1</v>
      </c>
      <c r="N128" s="77" t="s">
        <v>41</v>
      </c>
      <c r="O128" s="77" t="s">
        <v>179</v>
      </c>
      <c r="P128" s="77" t="s">
        <v>180</v>
      </c>
      <c r="Q128" s="77" t="s">
        <v>181</v>
      </c>
      <c r="R128" s="77" t="s">
        <v>182</v>
      </c>
      <c r="S128" s="77" t="s">
        <v>183</v>
      </c>
      <c r="T128" s="78" t="s">
        <v>184</v>
      </c>
      <c r="U128" s="182"/>
      <c r="V128" s="182"/>
      <c r="W128" s="182"/>
      <c r="X128" s="182"/>
      <c r="Y128" s="182"/>
      <c r="Z128" s="182"/>
      <c r="AA128" s="182"/>
      <c r="AB128" s="182"/>
      <c r="AC128" s="182"/>
      <c r="AD128" s="182"/>
      <c r="AE128" s="182"/>
    </row>
    <row r="129" spans="1:65" s="2" customFormat="1" ht="22.9" customHeight="1">
      <c r="A129" s="35"/>
      <c r="B129" s="36"/>
      <c r="C129" s="83" t="s">
        <v>185</v>
      </c>
      <c r="D129" s="37"/>
      <c r="E129" s="37"/>
      <c r="F129" s="37"/>
      <c r="G129" s="37"/>
      <c r="H129" s="37"/>
      <c r="I129" s="124"/>
      <c r="J129" s="189">
        <f>BK129</f>
        <v>0</v>
      </c>
      <c r="K129" s="37"/>
      <c r="L129" s="40"/>
      <c r="M129" s="79"/>
      <c r="N129" s="190"/>
      <c r="O129" s="80"/>
      <c r="P129" s="191">
        <f>P130+P307+P337</f>
        <v>0</v>
      </c>
      <c r="Q129" s="80"/>
      <c r="R129" s="191">
        <f>R130+R307+R337</f>
        <v>76.416653889999992</v>
      </c>
      <c r="S129" s="80"/>
      <c r="T129" s="192">
        <f>T130+T307+T337</f>
        <v>203.16459280000001</v>
      </c>
      <c r="U129" s="35"/>
      <c r="V129" s="35"/>
      <c r="W129" s="35"/>
      <c r="X129" s="35"/>
      <c r="Y129" s="35"/>
      <c r="Z129" s="35"/>
      <c r="AA129" s="35"/>
      <c r="AB129" s="35"/>
      <c r="AC129" s="35"/>
      <c r="AD129" s="35"/>
      <c r="AE129" s="35"/>
      <c r="AT129" s="18" t="s">
        <v>76</v>
      </c>
      <c r="AU129" s="18" t="s">
        <v>166</v>
      </c>
      <c r="BK129" s="193">
        <f>BK130+BK307+BK337</f>
        <v>0</v>
      </c>
    </row>
    <row r="130" spans="1:65" s="12" customFormat="1" ht="25.9" customHeight="1">
      <c r="B130" s="194"/>
      <c r="C130" s="195"/>
      <c r="D130" s="196" t="s">
        <v>76</v>
      </c>
      <c r="E130" s="197" t="s">
        <v>186</v>
      </c>
      <c r="F130" s="197" t="s">
        <v>187</v>
      </c>
      <c r="G130" s="195"/>
      <c r="H130" s="195"/>
      <c r="I130" s="198"/>
      <c r="J130" s="199">
        <f>BK130</f>
        <v>0</v>
      </c>
      <c r="K130" s="195"/>
      <c r="L130" s="200"/>
      <c r="M130" s="201"/>
      <c r="N130" s="202"/>
      <c r="O130" s="202"/>
      <c r="P130" s="203">
        <f>P131+P242+P261+P271+P278+P288+P305</f>
        <v>0</v>
      </c>
      <c r="Q130" s="202"/>
      <c r="R130" s="203">
        <f>R131+R242+R261+R271+R278+R288+R305</f>
        <v>75.732444089999987</v>
      </c>
      <c r="S130" s="202"/>
      <c r="T130" s="204">
        <f>T131+T242+T261+T271+T278+T288+T305</f>
        <v>202.80080000000001</v>
      </c>
      <c r="AR130" s="205" t="s">
        <v>85</v>
      </c>
      <c r="AT130" s="206" t="s">
        <v>76</v>
      </c>
      <c r="AU130" s="206" t="s">
        <v>77</v>
      </c>
      <c r="AY130" s="205" t="s">
        <v>188</v>
      </c>
      <c r="BK130" s="207">
        <f>BK131+BK242+BK261+BK271+BK278+BK288+BK305</f>
        <v>0</v>
      </c>
    </row>
    <row r="131" spans="1:65" s="12" customFormat="1" ht="22.9" customHeight="1">
      <c r="B131" s="194"/>
      <c r="C131" s="195"/>
      <c r="D131" s="196" t="s">
        <v>76</v>
      </c>
      <c r="E131" s="208" t="s">
        <v>85</v>
      </c>
      <c r="F131" s="208" t="s">
        <v>189</v>
      </c>
      <c r="G131" s="195"/>
      <c r="H131" s="195"/>
      <c r="I131" s="198"/>
      <c r="J131" s="209">
        <f>BK131</f>
        <v>0</v>
      </c>
      <c r="K131" s="195"/>
      <c r="L131" s="200"/>
      <c r="M131" s="201"/>
      <c r="N131" s="202"/>
      <c r="O131" s="202"/>
      <c r="P131" s="203">
        <f>SUM(P132:P241)</f>
        <v>0</v>
      </c>
      <c r="Q131" s="202"/>
      <c r="R131" s="203">
        <f>SUM(R132:R241)</f>
        <v>9.2054500000000011E-2</v>
      </c>
      <c r="S131" s="202"/>
      <c r="T131" s="204">
        <f>SUM(T132:T241)</f>
        <v>200.375</v>
      </c>
      <c r="AR131" s="205" t="s">
        <v>85</v>
      </c>
      <c r="AT131" s="206" t="s">
        <v>76</v>
      </c>
      <c r="AU131" s="206" t="s">
        <v>85</v>
      </c>
      <c r="AY131" s="205" t="s">
        <v>188</v>
      </c>
      <c r="BK131" s="207">
        <f>SUM(BK132:BK241)</f>
        <v>0</v>
      </c>
    </row>
    <row r="132" spans="1:65" s="2" customFormat="1" ht="16.5" customHeight="1">
      <c r="A132" s="35"/>
      <c r="B132" s="36"/>
      <c r="C132" s="210" t="s">
        <v>85</v>
      </c>
      <c r="D132" s="210" t="s">
        <v>190</v>
      </c>
      <c r="E132" s="211" t="s">
        <v>3191</v>
      </c>
      <c r="F132" s="212" t="s">
        <v>3192</v>
      </c>
      <c r="G132" s="213" t="s">
        <v>193</v>
      </c>
      <c r="H132" s="214">
        <v>75</v>
      </c>
      <c r="I132" s="215"/>
      <c r="J132" s="216">
        <f>ROUND(I132*H132,2)</f>
        <v>0</v>
      </c>
      <c r="K132" s="212" t="s">
        <v>202</v>
      </c>
      <c r="L132" s="40"/>
      <c r="M132" s="217" t="s">
        <v>1</v>
      </c>
      <c r="N132" s="218" t="s">
        <v>42</v>
      </c>
      <c r="O132" s="72"/>
      <c r="P132" s="219">
        <f>O132*H132</f>
        <v>0</v>
      </c>
      <c r="Q132" s="219">
        <v>0</v>
      </c>
      <c r="R132" s="219">
        <f>Q132*H132</f>
        <v>0</v>
      </c>
      <c r="S132" s="219">
        <v>0.20499999999999999</v>
      </c>
      <c r="T132" s="220">
        <f>S132*H132</f>
        <v>15.374999999999998</v>
      </c>
      <c r="U132" s="35"/>
      <c r="V132" s="35"/>
      <c r="W132" s="35"/>
      <c r="X132" s="35"/>
      <c r="Y132" s="35"/>
      <c r="Z132" s="35"/>
      <c r="AA132" s="35"/>
      <c r="AB132" s="35"/>
      <c r="AC132" s="35"/>
      <c r="AD132" s="35"/>
      <c r="AE132" s="35"/>
      <c r="AR132" s="221" t="s">
        <v>195</v>
      </c>
      <c r="AT132" s="221" t="s">
        <v>190</v>
      </c>
      <c r="AU132" s="221" t="s">
        <v>88</v>
      </c>
      <c r="AY132" s="18" t="s">
        <v>188</v>
      </c>
      <c r="BE132" s="222">
        <f>IF(N132="základní",J132,0)</f>
        <v>0</v>
      </c>
      <c r="BF132" s="222">
        <f>IF(N132="snížená",J132,0)</f>
        <v>0</v>
      </c>
      <c r="BG132" s="222">
        <f>IF(N132="zákl. přenesená",J132,0)</f>
        <v>0</v>
      </c>
      <c r="BH132" s="222">
        <f>IF(N132="sníž. přenesená",J132,0)</f>
        <v>0</v>
      </c>
      <c r="BI132" s="222">
        <f>IF(N132="nulová",J132,0)</f>
        <v>0</v>
      </c>
      <c r="BJ132" s="18" t="s">
        <v>85</v>
      </c>
      <c r="BK132" s="222">
        <f>ROUND(I132*H132,2)</f>
        <v>0</v>
      </c>
      <c r="BL132" s="18" t="s">
        <v>195</v>
      </c>
      <c r="BM132" s="221" t="s">
        <v>196</v>
      </c>
    </row>
    <row r="133" spans="1:65" s="13" customFormat="1" ht="11.25">
      <c r="B133" s="223"/>
      <c r="C133" s="224"/>
      <c r="D133" s="225" t="s">
        <v>197</v>
      </c>
      <c r="E133" s="226" t="s">
        <v>1</v>
      </c>
      <c r="F133" s="227" t="s">
        <v>3193</v>
      </c>
      <c r="G133" s="224"/>
      <c r="H133" s="228">
        <v>75</v>
      </c>
      <c r="I133" s="229"/>
      <c r="J133" s="224"/>
      <c r="K133" s="224"/>
      <c r="L133" s="230"/>
      <c r="M133" s="231"/>
      <c r="N133" s="232"/>
      <c r="O133" s="232"/>
      <c r="P133" s="232"/>
      <c r="Q133" s="232"/>
      <c r="R133" s="232"/>
      <c r="S133" s="232"/>
      <c r="T133" s="233"/>
      <c r="AT133" s="234" t="s">
        <v>197</v>
      </c>
      <c r="AU133" s="234" t="s">
        <v>88</v>
      </c>
      <c r="AV133" s="13" t="s">
        <v>88</v>
      </c>
      <c r="AW133" s="13" t="s">
        <v>32</v>
      </c>
      <c r="AX133" s="13" t="s">
        <v>85</v>
      </c>
      <c r="AY133" s="234" t="s">
        <v>188</v>
      </c>
    </row>
    <row r="134" spans="1:65" s="2" customFormat="1" ht="16.5" customHeight="1">
      <c r="A134" s="35"/>
      <c r="B134" s="36"/>
      <c r="C134" s="210" t="s">
        <v>88</v>
      </c>
      <c r="D134" s="210" t="s">
        <v>190</v>
      </c>
      <c r="E134" s="211" t="s">
        <v>3194</v>
      </c>
      <c r="F134" s="212" t="s">
        <v>3195</v>
      </c>
      <c r="G134" s="213" t="s">
        <v>246</v>
      </c>
      <c r="H134" s="214">
        <v>15.375</v>
      </c>
      <c r="I134" s="215"/>
      <c r="J134" s="216">
        <f>ROUND(I134*H134,2)</f>
        <v>0</v>
      </c>
      <c r="K134" s="212" t="s">
        <v>202</v>
      </c>
      <c r="L134" s="40"/>
      <c r="M134" s="217" t="s">
        <v>1</v>
      </c>
      <c r="N134" s="218" t="s">
        <v>42</v>
      </c>
      <c r="O134" s="72"/>
      <c r="P134" s="219">
        <f>O134*H134</f>
        <v>0</v>
      </c>
      <c r="Q134" s="219">
        <v>0</v>
      </c>
      <c r="R134" s="219">
        <f>Q134*H134</f>
        <v>0</v>
      </c>
      <c r="S134" s="219">
        <v>0</v>
      </c>
      <c r="T134" s="220">
        <f>S134*H134</f>
        <v>0</v>
      </c>
      <c r="U134" s="35"/>
      <c r="V134" s="35"/>
      <c r="W134" s="35"/>
      <c r="X134" s="35"/>
      <c r="Y134" s="35"/>
      <c r="Z134" s="35"/>
      <c r="AA134" s="35"/>
      <c r="AB134" s="35"/>
      <c r="AC134" s="35"/>
      <c r="AD134" s="35"/>
      <c r="AE134" s="35"/>
      <c r="AR134" s="221" t="s">
        <v>195</v>
      </c>
      <c r="AT134" s="221" t="s">
        <v>190</v>
      </c>
      <c r="AU134" s="221" t="s">
        <v>88</v>
      </c>
      <c r="AY134" s="18" t="s">
        <v>188</v>
      </c>
      <c r="BE134" s="222">
        <f>IF(N134="základní",J134,0)</f>
        <v>0</v>
      </c>
      <c r="BF134" s="222">
        <f>IF(N134="snížená",J134,0)</f>
        <v>0</v>
      </c>
      <c r="BG134" s="222">
        <f>IF(N134="zákl. přenesená",J134,0)</f>
        <v>0</v>
      </c>
      <c r="BH134" s="222">
        <f>IF(N134="sníž. přenesená",J134,0)</f>
        <v>0</v>
      </c>
      <c r="BI134" s="222">
        <f>IF(N134="nulová",J134,0)</f>
        <v>0</v>
      </c>
      <c r="BJ134" s="18" t="s">
        <v>85</v>
      </c>
      <c r="BK134" s="222">
        <f>ROUND(I134*H134,2)</f>
        <v>0</v>
      </c>
      <c r="BL134" s="18" t="s">
        <v>195</v>
      </c>
      <c r="BM134" s="221" t="s">
        <v>3196</v>
      </c>
    </row>
    <row r="135" spans="1:65" s="2" customFormat="1" ht="16.5" customHeight="1">
      <c r="A135" s="35"/>
      <c r="B135" s="36"/>
      <c r="C135" s="210" t="s">
        <v>204</v>
      </c>
      <c r="D135" s="210" t="s">
        <v>190</v>
      </c>
      <c r="E135" s="211" t="s">
        <v>3197</v>
      </c>
      <c r="F135" s="212" t="s">
        <v>3198</v>
      </c>
      <c r="G135" s="213" t="s">
        <v>246</v>
      </c>
      <c r="H135" s="214">
        <v>76.875</v>
      </c>
      <c r="I135" s="215"/>
      <c r="J135" s="216">
        <f>ROUND(I135*H135,2)</f>
        <v>0</v>
      </c>
      <c r="K135" s="212" t="s">
        <v>202</v>
      </c>
      <c r="L135" s="40"/>
      <c r="M135" s="217" t="s">
        <v>1</v>
      </c>
      <c r="N135" s="218" t="s">
        <v>42</v>
      </c>
      <c r="O135" s="72"/>
      <c r="P135" s="219">
        <f>O135*H135</f>
        <v>0</v>
      </c>
      <c r="Q135" s="219">
        <v>0</v>
      </c>
      <c r="R135" s="219">
        <f>Q135*H135</f>
        <v>0</v>
      </c>
      <c r="S135" s="219">
        <v>0</v>
      </c>
      <c r="T135" s="220">
        <f>S135*H135</f>
        <v>0</v>
      </c>
      <c r="U135" s="35"/>
      <c r="V135" s="35"/>
      <c r="W135" s="35"/>
      <c r="X135" s="35"/>
      <c r="Y135" s="35"/>
      <c r="Z135" s="35"/>
      <c r="AA135" s="35"/>
      <c r="AB135" s="35"/>
      <c r="AC135" s="35"/>
      <c r="AD135" s="35"/>
      <c r="AE135" s="35"/>
      <c r="AR135" s="221" t="s">
        <v>195</v>
      </c>
      <c r="AT135" s="221" t="s">
        <v>190</v>
      </c>
      <c r="AU135" s="221" t="s">
        <v>88</v>
      </c>
      <c r="AY135" s="18" t="s">
        <v>188</v>
      </c>
      <c r="BE135" s="222">
        <f>IF(N135="základní",J135,0)</f>
        <v>0</v>
      </c>
      <c r="BF135" s="222">
        <f>IF(N135="snížená",J135,0)</f>
        <v>0</v>
      </c>
      <c r="BG135" s="222">
        <f>IF(N135="zákl. přenesená",J135,0)</f>
        <v>0</v>
      </c>
      <c r="BH135" s="222">
        <f>IF(N135="sníž. přenesená",J135,0)</f>
        <v>0</v>
      </c>
      <c r="BI135" s="222">
        <f>IF(N135="nulová",J135,0)</f>
        <v>0</v>
      </c>
      <c r="BJ135" s="18" t="s">
        <v>85</v>
      </c>
      <c r="BK135" s="222">
        <f>ROUND(I135*H135,2)</f>
        <v>0</v>
      </c>
      <c r="BL135" s="18" t="s">
        <v>195</v>
      </c>
      <c r="BM135" s="221" t="s">
        <v>3199</v>
      </c>
    </row>
    <row r="136" spans="1:65" s="13" customFormat="1" ht="11.25">
      <c r="B136" s="223"/>
      <c r="C136" s="224"/>
      <c r="D136" s="225" t="s">
        <v>197</v>
      </c>
      <c r="E136" s="224"/>
      <c r="F136" s="227" t="s">
        <v>3200</v>
      </c>
      <c r="G136" s="224"/>
      <c r="H136" s="228">
        <v>76.875</v>
      </c>
      <c r="I136" s="229"/>
      <c r="J136" s="224"/>
      <c r="K136" s="224"/>
      <c r="L136" s="230"/>
      <c r="M136" s="231"/>
      <c r="N136" s="232"/>
      <c r="O136" s="232"/>
      <c r="P136" s="232"/>
      <c r="Q136" s="232"/>
      <c r="R136" s="232"/>
      <c r="S136" s="232"/>
      <c r="T136" s="233"/>
      <c r="AT136" s="234" t="s">
        <v>197</v>
      </c>
      <c r="AU136" s="234" t="s">
        <v>88</v>
      </c>
      <c r="AV136" s="13" t="s">
        <v>88</v>
      </c>
      <c r="AW136" s="13" t="s">
        <v>4</v>
      </c>
      <c r="AX136" s="13" t="s">
        <v>85</v>
      </c>
      <c r="AY136" s="234" t="s">
        <v>188</v>
      </c>
    </row>
    <row r="137" spans="1:65" s="2" customFormat="1" ht="16.5" customHeight="1">
      <c r="A137" s="35"/>
      <c r="B137" s="36"/>
      <c r="C137" s="210" t="s">
        <v>195</v>
      </c>
      <c r="D137" s="210" t="s">
        <v>190</v>
      </c>
      <c r="E137" s="211" t="s">
        <v>254</v>
      </c>
      <c r="F137" s="212" t="s">
        <v>255</v>
      </c>
      <c r="G137" s="213" t="s">
        <v>246</v>
      </c>
      <c r="H137" s="214">
        <v>15.375</v>
      </c>
      <c r="I137" s="215"/>
      <c r="J137" s="216">
        <f>ROUND(I137*H137,2)</f>
        <v>0</v>
      </c>
      <c r="K137" s="212" t="s">
        <v>194</v>
      </c>
      <c r="L137" s="40"/>
      <c r="M137" s="217" t="s">
        <v>1</v>
      </c>
      <c r="N137" s="218" t="s">
        <v>42</v>
      </c>
      <c r="O137" s="72"/>
      <c r="P137" s="219">
        <f>O137*H137</f>
        <v>0</v>
      </c>
      <c r="Q137" s="219">
        <v>0</v>
      </c>
      <c r="R137" s="219">
        <f>Q137*H137</f>
        <v>0</v>
      </c>
      <c r="S137" s="219">
        <v>0</v>
      </c>
      <c r="T137" s="220">
        <f>S137*H137</f>
        <v>0</v>
      </c>
      <c r="U137" s="35"/>
      <c r="V137" s="35"/>
      <c r="W137" s="35"/>
      <c r="X137" s="35"/>
      <c r="Y137" s="35"/>
      <c r="Z137" s="35"/>
      <c r="AA137" s="35"/>
      <c r="AB137" s="35"/>
      <c r="AC137" s="35"/>
      <c r="AD137" s="35"/>
      <c r="AE137" s="35"/>
      <c r="AR137" s="221" t="s">
        <v>195</v>
      </c>
      <c r="AT137" s="221" t="s">
        <v>190</v>
      </c>
      <c r="AU137" s="221" t="s">
        <v>88</v>
      </c>
      <c r="AY137" s="18" t="s">
        <v>188</v>
      </c>
      <c r="BE137" s="222">
        <f>IF(N137="základní",J137,0)</f>
        <v>0</v>
      </c>
      <c r="BF137" s="222">
        <f>IF(N137="snížená",J137,0)</f>
        <v>0</v>
      </c>
      <c r="BG137" s="222">
        <f>IF(N137="zákl. přenesená",J137,0)</f>
        <v>0</v>
      </c>
      <c r="BH137" s="222">
        <f>IF(N137="sníž. přenesená",J137,0)</f>
        <v>0</v>
      </c>
      <c r="BI137" s="222">
        <f>IF(N137="nulová",J137,0)</f>
        <v>0</v>
      </c>
      <c r="BJ137" s="18" t="s">
        <v>85</v>
      </c>
      <c r="BK137" s="222">
        <f>ROUND(I137*H137,2)</f>
        <v>0</v>
      </c>
      <c r="BL137" s="18" t="s">
        <v>195</v>
      </c>
      <c r="BM137" s="221" t="s">
        <v>3201</v>
      </c>
    </row>
    <row r="138" spans="1:65" s="2" customFormat="1" ht="16.5" customHeight="1">
      <c r="A138" s="35"/>
      <c r="B138" s="36"/>
      <c r="C138" s="210" t="s">
        <v>216</v>
      </c>
      <c r="D138" s="210" t="s">
        <v>190</v>
      </c>
      <c r="E138" s="211" t="s">
        <v>3202</v>
      </c>
      <c r="F138" s="212" t="s">
        <v>3203</v>
      </c>
      <c r="G138" s="213" t="s">
        <v>207</v>
      </c>
      <c r="H138" s="214">
        <v>250</v>
      </c>
      <c r="I138" s="215"/>
      <c r="J138" s="216">
        <f>ROUND(I138*H138,2)</f>
        <v>0</v>
      </c>
      <c r="K138" s="212" t="s">
        <v>202</v>
      </c>
      <c r="L138" s="40"/>
      <c r="M138" s="217" t="s">
        <v>1</v>
      </c>
      <c r="N138" s="218" t="s">
        <v>42</v>
      </c>
      <c r="O138" s="72"/>
      <c r="P138" s="219">
        <f>O138*H138</f>
        <v>0</v>
      </c>
      <c r="Q138" s="219">
        <v>0</v>
      </c>
      <c r="R138" s="219">
        <f>Q138*H138</f>
        <v>0</v>
      </c>
      <c r="S138" s="219">
        <v>0.28999999999999998</v>
      </c>
      <c r="T138" s="220">
        <f>S138*H138</f>
        <v>72.5</v>
      </c>
      <c r="U138" s="35"/>
      <c r="V138" s="35"/>
      <c r="W138" s="35"/>
      <c r="X138" s="35"/>
      <c r="Y138" s="35"/>
      <c r="Z138" s="35"/>
      <c r="AA138" s="35"/>
      <c r="AB138" s="35"/>
      <c r="AC138" s="35"/>
      <c r="AD138" s="35"/>
      <c r="AE138" s="35"/>
      <c r="AR138" s="221" t="s">
        <v>195</v>
      </c>
      <c r="AT138" s="221" t="s">
        <v>190</v>
      </c>
      <c r="AU138" s="221" t="s">
        <v>88</v>
      </c>
      <c r="AY138" s="18" t="s">
        <v>188</v>
      </c>
      <c r="BE138" s="222">
        <f>IF(N138="základní",J138,0)</f>
        <v>0</v>
      </c>
      <c r="BF138" s="222">
        <f>IF(N138="snížená",J138,0)</f>
        <v>0</v>
      </c>
      <c r="BG138" s="222">
        <f>IF(N138="zákl. přenesená",J138,0)</f>
        <v>0</v>
      </c>
      <c r="BH138" s="222">
        <f>IF(N138="sníž. přenesená",J138,0)</f>
        <v>0</v>
      </c>
      <c r="BI138" s="222">
        <f>IF(N138="nulová",J138,0)</f>
        <v>0</v>
      </c>
      <c r="BJ138" s="18" t="s">
        <v>85</v>
      </c>
      <c r="BK138" s="222">
        <f>ROUND(I138*H138,2)</f>
        <v>0</v>
      </c>
      <c r="BL138" s="18" t="s">
        <v>195</v>
      </c>
      <c r="BM138" s="221" t="s">
        <v>1769</v>
      </c>
    </row>
    <row r="139" spans="1:65" s="13" customFormat="1" ht="11.25">
      <c r="B139" s="223"/>
      <c r="C139" s="224"/>
      <c r="D139" s="225" t="s">
        <v>197</v>
      </c>
      <c r="E139" s="226" t="s">
        <v>1</v>
      </c>
      <c r="F139" s="227" t="s">
        <v>3204</v>
      </c>
      <c r="G139" s="224"/>
      <c r="H139" s="228">
        <v>250</v>
      </c>
      <c r="I139" s="229"/>
      <c r="J139" s="224"/>
      <c r="K139" s="224"/>
      <c r="L139" s="230"/>
      <c r="M139" s="231"/>
      <c r="N139" s="232"/>
      <c r="O139" s="232"/>
      <c r="P139" s="232"/>
      <c r="Q139" s="232"/>
      <c r="R139" s="232"/>
      <c r="S139" s="232"/>
      <c r="T139" s="233"/>
      <c r="AT139" s="234" t="s">
        <v>197</v>
      </c>
      <c r="AU139" s="234" t="s">
        <v>88</v>
      </c>
      <c r="AV139" s="13" t="s">
        <v>88</v>
      </c>
      <c r="AW139" s="13" t="s">
        <v>32</v>
      </c>
      <c r="AX139" s="13" t="s">
        <v>85</v>
      </c>
      <c r="AY139" s="234" t="s">
        <v>188</v>
      </c>
    </row>
    <row r="140" spans="1:65" s="2" customFormat="1" ht="16.5" customHeight="1">
      <c r="A140" s="35"/>
      <c r="B140" s="36"/>
      <c r="C140" s="210" t="s">
        <v>221</v>
      </c>
      <c r="D140" s="210" t="s">
        <v>190</v>
      </c>
      <c r="E140" s="211" t="s">
        <v>244</v>
      </c>
      <c r="F140" s="212" t="s">
        <v>245</v>
      </c>
      <c r="G140" s="213" t="s">
        <v>246</v>
      </c>
      <c r="H140" s="214">
        <v>72.5</v>
      </c>
      <c r="I140" s="215"/>
      <c r="J140" s="216">
        <f>ROUND(I140*H140,2)</f>
        <v>0</v>
      </c>
      <c r="K140" s="212" t="s">
        <v>202</v>
      </c>
      <c r="L140" s="40"/>
      <c r="M140" s="217" t="s">
        <v>1</v>
      </c>
      <c r="N140" s="218" t="s">
        <v>42</v>
      </c>
      <c r="O140" s="72"/>
      <c r="P140" s="219">
        <f>O140*H140</f>
        <v>0</v>
      </c>
      <c r="Q140" s="219">
        <v>0</v>
      </c>
      <c r="R140" s="219">
        <f>Q140*H140</f>
        <v>0</v>
      </c>
      <c r="S140" s="219">
        <v>0</v>
      </c>
      <c r="T140" s="220">
        <f>S140*H140</f>
        <v>0</v>
      </c>
      <c r="U140" s="35"/>
      <c r="V140" s="35"/>
      <c r="W140" s="35"/>
      <c r="X140" s="35"/>
      <c r="Y140" s="35"/>
      <c r="Z140" s="35"/>
      <c r="AA140" s="35"/>
      <c r="AB140" s="35"/>
      <c r="AC140" s="35"/>
      <c r="AD140" s="35"/>
      <c r="AE140" s="35"/>
      <c r="AR140" s="221" t="s">
        <v>195</v>
      </c>
      <c r="AT140" s="221" t="s">
        <v>190</v>
      </c>
      <c r="AU140" s="221" t="s">
        <v>88</v>
      </c>
      <c r="AY140" s="18" t="s">
        <v>188</v>
      </c>
      <c r="BE140" s="222">
        <f>IF(N140="základní",J140,0)</f>
        <v>0</v>
      </c>
      <c r="BF140" s="222">
        <f>IF(N140="snížená",J140,0)</f>
        <v>0</v>
      </c>
      <c r="BG140" s="222">
        <f>IF(N140="zákl. přenesená",J140,0)</f>
        <v>0</v>
      </c>
      <c r="BH140" s="222">
        <f>IF(N140="sníž. přenesená",J140,0)</f>
        <v>0</v>
      </c>
      <c r="BI140" s="222">
        <f>IF(N140="nulová",J140,0)</f>
        <v>0</v>
      </c>
      <c r="BJ140" s="18" t="s">
        <v>85</v>
      </c>
      <c r="BK140" s="222">
        <f>ROUND(I140*H140,2)</f>
        <v>0</v>
      </c>
      <c r="BL140" s="18" t="s">
        <v>195</v>
      </c>
      <c r="BM140" s="221" t="s">
        <v>247</v>
      </c>
    </row>
    <row r="141" spans="1:65" s="2" customFormat="1" ht="16.5" customHeight="1">
      <c r="A141" s="35"/>
      <c r="B141" s="36"/>
      <c r="C141" s="210" t="s">
        <v>225</v>
      </c>
      <c r="D141" s="210" t="s">
        <v>190</v>
      </c>
      <c r="E141" s="211" t="s">
        <v>249</v>
      </c>
      <c r="F141" s="212" t="s">
        <v>250</v>
      </c>
      <c r="G141" s="213" t="s">
        <v>246</v>
      </c>
      <c r="H141" s="214">
        <v>362.5</v>
      </c>
      <c r="I141" s="215"/>
      <c r="J141" s="216">
        <f>ROUND(I141*H141,2)</f>
        <v>0</v>
      </c>
      <c r="K141" s="212" t="s">
        <v>202</v>
      </c>
      <c r="L141" s="40"/>
      <c r="M141" s="217" t="s">
        <v>1</v>
      </c>
      <c r="N141" s="218" t="s">
        <v>42</v>
      </c>
      <c r="O141" s="72"/>
      <c r="P141" s="219">
        <f>O141*H141</f>
        <v>0</v>
      </c>
      <c r="Q141" s="219">
        <v>0</v>
      </c>
      <c r="R141" s="219">
        <f>Q141*H141</f>
        <v>0</v>
      </c>
      <c r="S141" s="219">
        <v>0</v>
      </c>
      <c r="T141" s="220">
        <f>S141*H141</f>
        <v>0</v>
      </c>
      <c r="U141" s="35"/>
      <c r="V141" s="35"/>
      <c r="W141" s="35"/>
      <c r="X141" s="35"/>
      <c r="Y141" s="35"/>
      <c r="Z141" s="35"/>
      <c r="AA141" s="35"/>
      <c r="AB141" s="35"/>
      <c r="AC141" s="35"/>
      <c r="AD141" s="35"/>
      <c r="AE141" s="35"/>
      <c r="AR141" s="221" t="s">
        <v>195</v>
      </c>
      <c r="AT141" s="221" t="s">
        <v>190</v>
      </c>
      <c r="AU141" s="221" t="s">
        <v>88</v>
      </c>
      <c r="AY141" s="18" t="s">
        <v>188</v>
      </c>
      <c r="BE141" s="222">
        <f>IF(N141="základní",J141,0)</f>
        <v>0</v>
      </c>
      <c r="BF141" s="222">
        <f>IF(N141="snížená",J141,0)</f>
        <v>0</v>
      </c>
      <c r="BG141" s="222">
        <f>IF(N141="zákl. přenesená",J141,0)</f>
        <v>0</v>
      </c>
      <c r="BH141" s="222">
        <f>IF(N141="sníž. přenesená",J141,0)</f>
        <v>0</v>
      </c>
      <c r="BI141" s="222">
        <f>IF(N141="nulová",J141,0)</f>
        <v>0</v>
      </c>
      <c r="BJ141" s="18" t="s">
        <v>85</v>
      </c>
      <c r="BK141" s="222">
        <f>ROUND(I141*H141,2)</f>
        <v>0</v>
      </c>
      <c r="BL141" s="18" t="s">
        <v>195</v>
      </c>
      <c r="BM141" s="221" t="s">
        <v>251</v>
      </c>
    </row>
    <row r="142" spans="1:65" s="13" customFormat="1" ht="11.25">
      <c r="B142" s="223"/>
      <c r="C142" s="224"/>
      <c r="D142" s="225" t="s">
        <v>197</v>
      </c>
      <c r="E142" s="224"/>
      <c r="F142" s="227" t="s">
        <v>3205</v>
      </c>
      <c r="G142" s="224"/>
      <c r="H142" s="228">
        <v>362.5</v>
      </c>
      <c r="I142" s="229"/>
      <c r="J142" s="224"/>
      <c r="K142" s="224"/>
      <c r="L142" s="230"/>
      <c r="M142" s="231"/>
      <c r="N142" s="232"/>
      <c r="O142" s="232"/>
      <c r="P142" s="232"/>
      <c r="Q142" s="232"/>
      <c r="R142" s="232"/>
      <c r="S142" s="232"/>
      <c r="T142" s="233"/>
      <c r="AT142" s="234" t="s">
        <v>197</v>
      </c>
      <c r="AU142" s="234" t="s">
        <v>88</v>
      </c>
      <c r="AV142" s="13" t="s">
        <v>88</v>
      </c>
      <c r="AW142" s="13" t="s">
        <v>4</v>
      </c>
      <c r="AX142" s="13" t="s">
        <v>85</v>
      </c>
      <c r="AY142" s="234" t="s">
        <v>188</v>
      </c>
    </row>
    <row r="143" spans="1:65" s="2" customFormat="1" ht="16.5" customHeight="1">
      <c r="A143" s="35"/>
      <c r="B143" s="36"/>
      <c r="C143" s="210" t="s">
        <v>229</v>
      </c>
      <c r="D143" s="210" t="s">
        <v>190</v>
      </c>
      <c r="E143" s="211" t="s">
        <v>254</v>
      </c>
      <c r="F143" s="212" t="s">
        <v>255</v>
      </c>
      <c r="G143" s="213" t="s">
        <v>246</v>
      </c>
      <c r="H143" s="214">
        <v>72.5</v>
      </c>
      <c r="I143" s="215"/>
      <c r="J143" s="216">
        <f>ROUND(I143*H143,2)</f>
        <v>0</v>
      </c>
      <c r="K143" s="212" t="s">
        <v>194</v>
      </c>
      <c r="L143" s="40"/>
      <c r="M143" s="217" t="s">
        <v>1</v>
      </c>
      <c r="N143" s="218" t="s">
        <v>42</v>
      </c>
      <c r="O143" s="72"/>
      <c r="P143" s="219">
        <f>O143*H143</f>
        <v>0</v>
      </c>
      <c r="Q143" s="219">
        <v>0</v>
      </c>
      <c r="R143" s="219">
        <f>Q143*H143</f>
        <v>0</v>
      </c>
      <c r="S143" s="219">
        <v>0</v>
      </c>
      <c r="T143" s="220">
        <f>S143*H143</f>
        <v>0</v>
      </c>
      <c r="U143" s="35"/>
      <c r="V143" s="35"/>
      <c r="W143" s="35"/>
      <c r="X143" s="35"/>
      <c r="Y143" s="35"/>
      <c r="Z143" s="35"/>
      <c r="AA143" s="35"/>
      <c r="AB143" s="35"/>
      <c r="AC143" s="35"/>
      <c r="AD143" s="35"/>
      <c r="AE143" s="35"/>
      <c r="AR143" s="221" t="s">
        <v>195</v>
      </c>
      <c r="AT143" s="221" t="s">
        <v>190</v>
      </c>
      <c r="AU143" s="221" t="s">
        <v>88</v>
      </c>
      <c r="AY143" s="18" t="s">
        <v>188</v>
      </c>
      <c r="BE143" s="222">
        <f>IF(N143="základní",J143,0)</f>
        <v>0</v>
      </c>
      <c r="BF143" s="222">
        <f>IF(N143="snížená",J143,0)</f>
        <v>0</v>
      </c>
      <c r="BG143" s="222">
        <f>IF(N143="zákl. přenesená",J143,0)</f>
        <v>0</v>
      </c>
      <c r="BH143" s="222">
        <f>IF(N143="sníž. přenesená",J143,0)</f>
        <v>0</v>
      </c>
      <c r="BI143" s="222">
        <f>IF(N143="nulová",J143,0)</f>
        <v>0</v>
      </c>
      <c r="BJ143" s="18" t="s">
        <v>85</v>
      </c>
      <c r="BK143" s="222">
        <f>ROUND(I143*H143,2)</f>
        <v>0</v>
      </c>
      <c r="BL143" s="18" t="s">
        <v>195</v>
      </c>
      <c r="BM143" s="221" t="s">
        <v>256</v>
      </c>
    </row>
    <row r="144" spans="1:65" s="2" customFormat="1" ht="16.5" customHeight="1">
      <c r="A144" s="35"/>
      <c r="B144" s="36"/>
      <c r="C144" s="210" t="s">
        <v>236</v>
      </c>
      <c r="D144" s="210" t="s">
        <v>190</v>
      </c>
      <c r="E144" s="211" t="s">
        <v>3206</v>
      </c>
      <c r="F144" s="212" t="s">
        <v>3207</v>
      </c>
      <c r="G144" s="213" t="s">
        <v>207</v>
      </c>
      <c r="H144" s="214">
        <v>250</v>
      </c>
      <c r="I144" s="215"/>
      <c r="J144" s="216">
        <f>ROUND(I144*H144,2)</f>
        <v>0</v>
      </c>
      <c r="K144" s="212" t="s">
        <v>202</v>
      </c>
      <c r="L144" s="40"/>
      <c r="M144" s="217" t="s">
        <v>1</v>
      </c>
      <c r="N144" s="218" t="s">
        <v>42</v>
      </c>
      <c r="O144" s="72"/>
      <c r="P144" s="219">
        <f>O144*H144</f>
        <v>0</v>
      </c>
      <c r="Q144" s="219">
        <v>0</v>
      </c>
      <c r="R144" s="219">
        <f>Q144*H144</f>
        <v>0</v>
      </c>
      <c r="S144" s="219">
        <v>0.45</v>
      </c>
      <c r="T144" s="220">
        <f>S144*H144</f>
        <v>112.5</v>
      </c>
      <c r="U144" s="35"/>
      <c r="V144" s="35"/>
      <c r="W144" s="35"/>
      <c r="X144" s="35"/>
      <c r="Y144" s="35"/>
      <c r="Z144" s="35"/>
      <c r="AA144" s="35"/>
      <c r="AB144" s="35"/>
      <c r="AC144" s="35"/>
      <c r="AD144" s="35"/>
      <c r="AE144" s="35"/>
      <c r="AR144" s="221" t="s">
        <v>195</v>
      </c>
      <c r="AT144" s="221" t="s">
        <v>190</v>
      </c>
      <c r="AU144" s="221" t="s">
        <v>88</v>
      </c>
      <c r="AY144" s="18" t="s">
        <v>188</v>
      </c>
      <c r="BE144" s="222">
        <f>IF(N144="základní",J144,0)</f>
        <v>0</v>
      </c>
      <c r="BF144" s="222">
        <f>IF(N144="snížená",J144,0)</f>
        <v>0</v>
      </c>
      <c r="BG144" s="222">
        <f>IF(N144="zákl. přenesená",J144,0)</f>
        <v>0</v>
      </c>
      <c r="BH144" s="222">
        <f>IF(N144="sníž. přenesená",J144,0)</f>
        <v>0</v>
      </c>
      <c r="BI144" s="222">
        <f>IF(N144="nulová",J144,0)</f>
        <v>0</v>
      </c>
      <c r="BJ144" s="18" t="s">
        <v>85</v>
      </c>
      <c r="BK144" s="222">
        <f>ROUND(I144*H144,2)</f>
        <v>0</v>
      </c>
      <c r="BL144" s="18" t="s">
        <v>195</v>
      </c>
      <c r="BM144" s="221" t="s">
        <v>260</v>
      </c>
    </row>
    <row r="145" spans="1:65" s="15" customFormat="1" ht="11.25">
      <c r="B145" s="246"/>
      <c r="C145" s="247"/>
      <c r="D145" s="225" t="s">
        <v>197</v>
      </c>
      <c r="E145" s="248" t="s">
        <v>1</v>
      </c>
      <c r="F145" s="249" t="s">
        <v>1773</v>
      </c>
      <c r="G145" s="247"/>
      <c r="H145" s="248" t="s">
        <v>1</v>
      </c>
      <c r="I145" s="250"/>
      <c r="J145" s="247"/>
      <c r="K145" s="247"/>
      <c r="L145" s="251"/>
      <c r="M145" s="252"/>
      <c r="N145" s="253"/>
      <c r="O145" s="253"/>
      <c r="P145" s="253"/>
      <c r="Q145" s="253"/>
      <c r="R145" s="253"/>
      <c r="S145" s="253"/>
      <c r="T145" s="254"/>
      <c r="AT145" s="255" t="s">
        <v>197</v>
      </c>
      <c r="AU145" s="255" t="s">
        <v>88</v>
      </c>
      <c r="AV145" s="15" t="s">
        <v>85</v>
      </c>
      <c r="AW145" s="15" t="s">
        <v>32</v>
      </c>
      <c r="AX145" s="15" t="s">
        <v>77</v>
      </c>
      <c r="AY145" s="255" t="s">
        <v>188</v>
      </c>
    </row>
    <row r="146" spans="1:65" s="15" customFormat="1" ht="11.25">
      <c r="B146" s="246"/>
      <c r="C146" s="247"/>
      <c r="D146" s="225" t="s">
        <v>197</v>
      </c>
      <c r="E146" s="248" t="s">
        <v>1</v>
      </c>
      <c r="F146" s="249" t="s">
        <v>3208</v>
      </c>
      <c r="G146" s="247"/>
      <c r="H146" s="248" t="s">
        <v>1</v>
      </c>
      <c r="I146" s="250"/>
      <c r="J146" s="247"/>
      <c r="K146" s="247"/>
      <c r="L146" s="251"/>
      <c r="M146" s="252"/>
      <c r="N146" s="253"/>
      <c r="O146" s="253"/>
      <c r="P146" s="253"/>
      <c r="Q146" s="253"/>
      <c r="R146" s="253"/>
      <c r="S146" s="253"/>
      <c r="T146" s="254"/>
      <c r="AT146" s="255" t="s">
        <v>197</v>
      </c>
      <c r="AU146" s="255" t="s">
        <v>88</v>
      </c>
      <c r="AV146" s="15" t="s">
        <v>85</v>
      </c>
      <c r="AW146" s="15" t="s">
        <v>32</v>
      </c>
      <c r="AX146" s="15" t="s">
        <v>77</v>
      </c>
      <c r="AY146" s="255" t="s">
        <v>188</v>
      </c>
    </row>
    <row r="147" spans="1:65" s="13" customFormat="1" ht="11.25">
      <c r="B147" s="223"/>
      <c r="C147" s="224"/>
      <c r="D147" s="225" t="s">
        <v>197</v>
      </c>
      <c r="E147" s="226" t="s">
        <v>1</v>
      </c>
      <c r="F147" s="227" t="s">
        <v>3209</v>
      </c>
      <c r="G147" s="224"/>
      <c r="H147" s="228">
        <v>250</v>
      </c>
      <c r="I147" s="229"/>
      <c r="J147" s="224"/>
      <c r="K147" s="224"/>
      <c r="L147" s="230"/>
      <c r="M147" s="231"/>
      <c r="N147" s="232"/>
      <c r="O147" s="232"/>
      <c r="P147" s="232"/>
      <c r="Q147" s="232"/>
      <c r="R147" s="232"/>
      <c r="S147" s="232"/>
      <c r="T147" s="233"/>
      <c r="AT147" s="234" t="s">
        <v>197</v>
      </c>
      <c r="AU147" s="234" t="s">
        <v>88</v>
      </c>
      <c r="AV147" s="13" t="s">
        <v>88</v>
      </c>
      <c r="AW147" s="13" t="s">
        <v>32</v>
      </c>
      <c r="AX147" s="13" t="s">
        <v>77</v>
      </c>
      <c r="AY147" s="234" t="s">
        <v>188</v>
      </c>
    </row>
    <row r="148" spans="1:65" s="16" customFormat="1" ht="11.25">
      <c r="B148" s="256"/>
      <c r="C148" s="257"/>
      <c r="D148" s="225" t="s">
        <v>197</v>
      </c>
      <c r="E148" s="258" t="s">
        <v>1685</v>
      </c>
      <c r="F148" s="259" t="s">
        <v>212</v>
      </c>
      <c r="G148" s="257"/>
      <c r="H148" s="260">
        <v>250</v>
      </c>
      <c r="I148" s="261"/>
      <c r="J148" s="257"/>
      <c r="K148" s="257"/>
      <c r="L148" s="262"/>
      <c r="M148" s="263"/>
      <c r="N148" s="264"/>
      <c r="O148" s="264"/>
      <c r="P148" s="264"/>
      <c r="Q148" s="264"/>
      <c r="R148" s="264"/>
      <c r="S148" s="264"/>
      <c r="T148" s="265"/>
      <c r="AT148" s="266" t="s">
        <v>197</v>
      </c>
      <c r="AU148" s="266" t="s">
        <v>88</v>
      </c>
      <c r="AV148" s="16" t="s">
        <v>204</v>
      </c>
      <c r="AW148" s="16" t="s">
        <v>32</v>
      </c>
      <c r="AX148" s="16" t="s">
        <v>77</v>
      </c>
      <c r="AY148" s="266" t="s">
        <v>188</v>
      </c>
    </row>
    <row r="149" spans="1:65" s="14" customFormat="1" ht="11.25">
      <c r="B149" s="235"/>
      <c r="C149" s="236"/>
      <c r="D149" s="225" t="s">
        <v>197</v>
      </c>
      <c r="E149" s="237" t="s">
        <v>1</v>
      </c>
      <c r="F149" s="238" t="s">
        <v>199</v>
      </c>
      <c r="G149" s="236"/>
      <c r="H149" s="239">
        <v>250</v>
      </c>
      <c r="I149" s="240"/>
      <c r="J149" s="236"/>
      <c r="K149" s="236"/>
      <c r="L149" s="241"/>
      <c r="M149" s="242"/>
      <c r="N149" s="243"/>
      <c r="O149" s="243"/>
      <c r="P149" s="243"/>
      <c r="Q149" s="243"/>
      <c r="R149" s="243"/>
      <c r="S149" s="243"/>
      <c r="T149" s="244"/>
      <c r="AT149" s="245" t="s">
        <v>197</v>
      </c>
      <c r="AU149" s="245" t="s">
        <v>88</v>
      </c>
      <c r="AV149" s="14" t="s">
        <v>195</v>
      </c>
      <c r="AW149" s="14" t="s">
        <v>32</v>
      </c>
      <c r="AX149" s="14" t="s">
        <v>85</v>
      </c>
      <c r="AY149" s="245" t="s">
        <v>188</v>
      </c>
    </row>
    <row r="150" spans="1:65" s="2" customFormat="1" ht="16.5" customHeight="1">
      <c r="A150" s="35"/>
      <c r="B150" s="36"/>
      <c r="C150" s="210" t="s">
        <v>243</v>
      </c>
      <c r="D150" s="210" t="s">
        <v>190</v>
      </c>
      <c r="E150" s="211" t="s">
        <v>244</v>
      </c>
      <c r="F150" s="212" t="s">
        <v>245</v>
      </c>
      <c r="G150" s="213" t="s">
        <v>246</v>
      </c>
      <c r="H150" s="214">
        <v>112.5</v>
      </c>
      <c r="I150" s="215"/>
      <c r="J150" s="216">
        <f>ROUND(I150*H150,2)</f>
        <v>0</v>
      </c>
      <c r="K150" s="212" t="s">
        <v>202</v>
      </c>
      <c r="L150" s="40"/>
      <c r="M150" s="217" t="s">
        <v>1</v>
      </c>
      <c r="N150" s="218" t="s">
        <v>42</v>
      </c>
      <c r="O150" s="72"/>
      <c r="P150" s="219">
        <f>O150*H150</f>
        <v>0</v>
      </c>
      <c r="Q150" s="219">
        <v>0</v>
      </c>
      <c r="R150" s="219">
        <f>Q150*H150</f>
        <v>0</v>
      </c>
      <c r="S150" s="219">
        <v>0</v>
      </c>
      <c r="T150" s="220">
        <f>S150*H150</f>
        <v>0</v>
      </c>
      <c r="U150" s="35"/>
      <c r="V150" s="35"/>
      <c r="W150" s="35"/>
      <c r="X150" s="35"/>
      <c r="Y150" s="35"/>
      <c r="Z150" s="35"/>
      <c r="AA150" s="35"/>
      <c r="AB150" s="35"/>
      <c r="AC150" s="35"/>
      <c r="AD150" s="35"/>
      <c r="AE150" s="35"/>
      <c r="AR150" s="221" t="s">
        <v>195</v>
      </c>
      <c r="AT150" s="221" t="s">
        <v>190</v>
      </c>
      <c r="AU150" s="221" t="s">
        <v>88</v>
      </c>
      <c r="AY150" s="18" t="s">
        <v>188</v>
      </c>
      <c r="BE150" s="222">
        <f>IF(N150="základní",J150,0)</f>
        <v>0</v>
      </c>
      <c r="BF150" s="222">
        <f>IF(N150="snížená",J150,0)</f>
        <v>0</v>
      </c>
      <c r="BG150" s="222">
        <f>IF(N150="zákl. přenesená",J150,0)</f>
        <v>0</v>
      </c>
      <c r="BH150" s="222">
        <f>IF(N150="sníž. přenesená",J150,0)</f>
        <v>0</v>
      </c>
      <c r="BI150" s="222">
        <f>IF(N150="nulová",J150,0)</f>
        <v>0</v>
      </c>
      <c r="BJ150" s="18" t="s">
        <v>85</v>
      </c>
      <c r="BK150" s="222">
        <f>ROUND(I150*H150,2)</f>
        <v>0</v>
      </c>
      <c r="BL150" s="18" t="s">
        <v>195</v>
      </c>
      <c r="BM150" s="221" t="s">
        <v>268</v>
      </c>
    </row>
    <row r="151" spans="1:65" s="2" customFormat="1" ht="16.5" customHeight="1">
      <c r="A151" s="35"/>
      <c r="B151" s="36"/>
      <c r="C151" s="210" t="s">
        <v>248</v>
      </c>
      <c r="D151" s="210" t="s">
        <v>190</v>
      </c>
      <c r="E151" s="211" t="s">
        <v>249</v>
      </c>
      <c r="F151" s="212" t="s">
        <v>250</v>
      </c>
      <c r="G151" s="213" t="s">
        <v>246</v>
      </c>
      <c r="H151" s="214">
        <v>562.5</v>
      </c>
      <c r="I151" s="215"/>
      <c r="J151" s="216">
        <f>ROUND(I151*H151,2)</f>
        <v>0</v>
      </c>
      <c r="K151" s="212" t="s">
        <v>202</v>
      </c>
      <c r="L151" s="40"/>
      <c r="M151" s="217" t="s">
        <v>1</v>
      </c>
      <c r="N151" s="218" t="s">
        <v>42</v>
      </c>
      <c r="O151" s="72"/>
      <c r="P151" s="219">
        <f>O151*H151</f>
        <v>0</v>
      </c>
      <c r="Q151" s="219">
        <v>0</v>
      </c>
      <c r="R151" s="219">
        <f>Q151*H151</f>
        <v>0</v>
      </c>
      <c r="S151" s="219">
        <v>0</v>
      </c>
      <c r="T151" s="220">
        <f>S151*H151</f>
        <v>0</v>
      </c>
      <c r="U151" s="35"/>
      <c r="V151" s="35"/>
      <c r="W151" s="35"/>
      <c r="X151" s="35"/>
      <c r="Y151" s="35"/>
      <c r="Z151" s="35"/>
      <c r="AA151" s="35"/>
      <c r="AB151" s="35"/>
      <c r="AC151" s="35"/>
      <c r="AD151" s="35"/>
      <c r="AE151" s="35"/>
      <c r="AR151" s="221" t="s">
        <v>195</v>
      </c>
      <c r="AT151" s="221" t="s">
        <v>190</v>
      </c>
      <c r="AU151" s="221" t="s">
        <v>88</v>
      </c>
      <c r="AY151" s="18" t="s">
        <v>188</v>
      </c>
      <c r="BE151" s="222">
        <f>IF(N151="základní",J151,0)</f>
        <v>0</v>
      </c>
      <c r="BF151" s="222">
        <f>IF(N151="snížená",J151,0)</f>
        <v>0</v>
      </c>
      <c r="BG151" s="222">
        <f>IF(N151="zákl. přenesená",J151,0)</f>
        <v>0</v>
      </c>
      <c r="BH151" s="222">
        <f>IF(N151="sníž. přenesená",J151,0)</f>
        <v>0</v>
      </c>
      <c r="BI151" s="222">
        <f>IF(N151="nulová",J151,0)</f>
        <v>0</v>
      </c>
      <c r="BJ151" s="18" t="s">
        <v>85</v>
      </c>
      <c r="BK151" s="222">
        <f>ROUND(I151*H151,2)</f>
        <v>0</v>
      </c>
      <c r="BL151" s="18" t="s">
        <v>195</v>
      </c>
      <c r="BM151" s="221" t="s">
        <v>270</v>
      </c>
    </row>
    <row r="152" spans="1:65" s="13" customFormat="1" ht="11.25">
      <c r="B152" s="223"/>
      <c r="C152" s="224"/>
      <c r="D152" s="225" t="s">
        <v>197</v>
      </c>
      <c r="E152" s="224"/>
      <c r="F152" s="227" t="s">
        <v>3210</v>
      </c>
      <c r="G152" s="224"/>
      <c r="H152" s="228">
        <v>562.5</v>
      </c>
      <c r="I152" s="229"/>
      <c r="J152" s="224"/>
      <c r="K152" s="224"/>
      <c r="L152" s="230"/>
      <c r="M152" s="231"/>
      <c r="N152" s="232"/>
      <c r="O152" s="232"/>
      <c r="P152" s="232"/>
      <c r="Q152" s="232"/>
      <c r="R152" s="232"/>
      <c r="S152" s="232"/>
      <c r="T152" s="233"/>
      <c r="AT152" s="234" t="s">
        <v>197</v>
      </c>
      <c r="AU152" s="234" t="s">
        <v>88</v>
      </c>
      <c r="AV152" s="13" t="s">
        <v>88</v>
      </c>
      <c r="AW152" s="13" t="s">
        <v>4</v>
      </c>
      <c r="AX152" s="13" t="s">
        <v>85</v>
      </c>
      <c r="AY152" s="234" t="s">
        <v>188</v>
      </c>
    </row>
    <row r="153" spans="1:65" s="2" customFormat="1" ht="16.5" customHeight="1">
      <c r="A153" s="35"/>
      <c r="B153" s="36"/>
      <c r="C153" s="210" t="s">
        <v>253</v>
      </c>
      <c r="D153" s="210" t="s">
        <v>190</v>
      </c>
      <c r="E153" s="211" t="s">
        <v>273</v>
      </c>
      <c r="F153" s="212" t="s">
        <v>274</v>
      </c>
      <c r="G153" s="213" t="s">
        <v>246</v>
      </c>
      <c r="H153" s="214">
        <v>112.5</v>
      </c>
      <c r="I153" s="215"/>
      <c r="J153" s="216">
        <f>ROUND(I153*H153,2)</f>
        <v>0</v>
      </c>
      <c r="K153" s="212" t="s">
        <v>194</v>
      </c>
      <c r="L153" s="40"/>
      <c r="M153" s="217" t="s">
        <v>1</v>
      </c>
      <c r="N153" s="218" t="s">
        <v>42</v>
      </c>
      <c r="O153" s="72"/>
      <c r="P153" s="219">
        <f>O153*H153</f>
        <v>0</v>
      </c>
      <c r="Q153" s="219">
        <v>0</v>
      </c>
      <c r="R153" s="219">
        <f>Q153*H153</f>
        <v>0</v>
      </c>
      <c r="S153" s="219">
        <v>0</v>
      </c>
      <c r="T153" s="220">
        <f>S153*H153</f>
        <v>0</v>
      </c>
      <c r="U153" s="35"/>
      <c r="V153" s="35"/>
      <c r="W153" s="35"/>
      <c r="X153" s="35"/>
      <c r="Y153" s="35"/>
      <c r="Z153" s="35"/>
      <c r="AA153" s="35"/>
      <c r="AB153" s="35"/>
      <c r="AC153" s="35"/>
      <c r="AD153" s="35"/>
      <c r="AE153" s="35"/>
      <c r="AR153" s="221" t="s">
        <v>195</v>
      </c>
      <c r="AT153" s="221" t="s">
        <v>190</v>
      </c>
      <c r="AU153" s="221" t="s">
        <v>88</v>
      </c>
      <c r="AY153" s="18" t="s">
        <v>188</v>
      </c>
      <c r="BE153" s="222">
        <f>IF(N153="základní",J153,0)</f>
        <v>0</v>
      </c>
      <c r="BF153" s="222">
        <f>IF(N153="snížená",J153,0)</f>
        <v>0</v>
      </c>
      <c r="BG153" s="222">
        <f>IF(N153="zákl. přenesená",J153,0)</f>
        <v>0</v>
      </c>
      <c r="BH153" s="222">
        <f>IF(N153="sníž. přenesená",J153,0)</f>
        <v>0</v>
      </c>
      <c r="BI153" s="222">
        <f>IF(N153="nulová",J153,0)</f>
        <v>0</v>
      </c>
      <c r="BJ153" s="18" t="s">
        <v>85</v>
      </c>
      <c r="BK153" s="222">
        <f>ROUND(I153*H153,2)</f>
        <v>0</v>
      </c>
      <c r="BL153" s="18" t="s">
        <v>195</v>
      </c>
      <c r="BM153" s="221" t="s">
        <v>275</v>
      </c>
    </row>
    <row r="154" spans="1:65" s="2" customFormat="1" ht="16.5" customHeight="1">
      <c r="A154" s="35"/>
      <c r="B154" s="36"/>
      <c r="C154" s="210" t="s">
        <v>257</v>
      </c>
      <c r="D154" s="210" t="s">
        <v>190</v>
      </c>
      <c r="E154" s="211" t="s">
        <v>641</v>
      </c>
      <c r="F154" s="212" t="s">
        <v>642</v>
      </c>
      <c r="G154" s="213" t="s">
        <v>193</v>
      </c>
      <c r="H154" s="214">
        <v>2.2000000000000002</v>
      </c>
      <c r="I154" s="215"/>
      <c r="J154" s="216">
        <f>ROUND(I154*H154,2)</f>
        <v>0</v>
      </c>
      <c r="K154" s="212" t="s">
        <v>202</v>
      </c>
      <c r="L154" s="40"/>
      <c r="M154" s="217" t="s">
        <v>1</v>
      </c>
      <c r="N154" s="218" t="s">
        <v>42</v>
      </c>
      <c r="O154" s="72"/>
      <c r="P154" s="219">
        <f>O154*H154</f>
        <v>0</v>
      </c>
      <c r="Q154" s="219">
        <v>3.6900000000000002E-2</v>
      </c>
      <c r="R154" s="219">
        <f>Q154*H154</f>
        <v>8.1180000000000016E-2</v>
      </c>
      <c r="S154" s="219">
        <v>0</v>
      </c>
      <c r="T154" s="220">
        <f>S154*H154</f>
        <v>0</v>
      </c>
      <c r="U154" s="35"/>
      <c r="V154" s="35"/>
      <c r="W154" s="35"/>
      <c r="X154" s="35"/>
      <c r="Y154" s="35"/>
      <c r="Z154" s="35"/>
      <c r="AA154" s="35"/>
      <c r="AB154" s="35"/>
      <c r="AC154" s="35"/>
      <c r="AD154" s="35"/>
      <c r="AE154" s="35"/>
      <c r="AR154" s="221" t="s">
        <v>195</v>
      </c>
      <c r="AT154" s="221" t="s">
        <v>190</v>
      </c>
      <c r="AU154" s="221" t="s">
        <v>88</v>
      </c>
      <c r="AY154" s="18" t="s">
        <v>188</v>
      </c>
      <c r="BE154" s="222">
        <f>IF(N154="základní",J154,0)</f>
        <v>0</v>
      </c>
      <c r="BF154" s="222">
        <f>IF(N154="snížená",J154,0)</f>
        <v>0</v>
      </c>
      <c r="BG154" s="222">
        <f>IF(N154="zákl. přenesená",J154,0)</f>
        <v>0</v>
      </c>
      <c r="BH154" s="222">
        <f>IF(N154="sníž. přenesená",J154,0)</f>
        <v>0</v>
      </c>
      <c r="BI154" s="222">
        <f>IF(N154="nulová",J154,0)</f>
        <v>0</v>
      </c>
      <c r="BJ154" s="18" t="s">
        <v>85</v>
      </c>
      <c r="BK154" s="222">
        <f>ROUND(I154*H154,2)</f>
        <v>0</v>
      </c>
      <c r="BL154" s="18" t="s">
        <v>195</v>
      </c>
      <c r="BM154" s="221" t="s">
        <v>3211</v>
      </c>
    </row>
    <row r="155" spans="1:65" s="15" customFormat="1" ht="11.25">
      <c r="B155" s="246"/>
      <c r="C155" s="247"/>
      <c r="D155" s="225" t="s">
        <v>197</v>
      </c>
      <c r="E155" s="248" t="s">
        <v>1</v>
      </c>
      <c r="F155" s="249" t="s">
        <v>1816</v>
      </c>
      <c r="G155" s="247"/>
      <c r="H155" s="248" t="s">
        <v>1</v>
      </c>
      <c r="I155" s="250"/>
      <c r="J155" s="247"/>
      <c r="K155" s="247"/>
      <c r="L155" s="251"/>
      <c r="M155" s="252"/>
      <c r="N155" s="253"/>
      <c r="O155" s="253"/>
      <c r="P155" s="253"/>
      <c r="Q155" s="253"/>
      <c r="R155" s="253"/>
      <c r="S155" s="253"/>
      <c r="T155" s="254"/>
      <c r="AT155" s="255" t="s">
        <v>197</v>
      </c>
      <c r="AU155" s="255" t="s">
        <v>88</v>
      </c>
      <c r="AV155" s="15" t="s">
        <v>85</v>
      </c>
      <c r="AW155" s="15" t="s">
        <v>32</v>
      </c>
      <c r="AX155" s="15" t="s">
        <v>77</v>
      </c>
      <c r="AY155" s="255" t="s">
        <v>188</v>
      </c>
    </row>
    <row r="156" spans="1:65" s="13" customFormat="1" ht="11.25">
      <c r="B156" s="223"/>
      <c r="C156" s="224"/>
      <c r="D156" s="225" t="s">
        <v>197</v>
      </c>
      <c r="E156" s="226" t="s">
        <v>1</v>
      </c>
      <c r="F156" s="227" t="s">
        <v>3212</v>
      </c>
      <c r="G156" s="224"/>
      <c r="H156" s="228">
        <v>2</v>
      </c>
      <c r="I156" s="229"/>
      <c r="J156" s="224"/>
      <c r="K156" s="224"/>
      <c r="L156" s="230"/>
      <c r="M156" s="231"/>
      <c r="N156" s="232"/>
      <c r="O156" s="232"/>
      <c r="P156" s="232"/>
      <c r="Q156" s="232"/>
      <c r="R156" s="232"/>
      <c r="S156" s="232"/>
      <c r="T156" s="233"/>
      <c r="AT156" s="234" t="s">
        <v>197</v>
      </c>
      <c r="AU156" s="234" t="s">
        <v>88</v>
      </c>
      <c r="AV156" s="13" t="s">
        <v>88</v>
      </c>
      <c r="AW156" s="13" t="s">
        <v>32</v>
      </c>
      <c r="AX156" s="13" t="s">
        <v>77</v>
      </c>
      <c r="AY156" s="234" t="s">
        <v>188</v>
      </c>
    </row>
    <row r="157" spans="1:65" s="14" customFormat="1" ht="11.25">
      <c r="B157" s="235"/>
      <c r="C157" s="236"/>
      <c r="D157" s="225" t="s">
        <v>197</v>
      </c>
      <c r="E157" s="237" t="s">
        <v>645</v>
      </c>
      <c r="F157" s="238" t="s">
        <v>199</v>
      </c>
      <c r="G157" s="236"/>
      <c r="H157" s="239">
        <v>2</v>
      </c>
      <c r="I157" s="240"/>
      <c r="J157" s="236"/>
      <c r="K157" s="236"/>
      <c r="L157" s="241"/>
      <c r="M157" s="242"/>
      <c r="N157" s="243"/>
      <c r="O157" s="243"/>
      <c r="P157" s="243"/>
      <c r="Q157" s="243"/>
      <c r="R157" s="243"/>
      <c r="S157" s="243"/>
      <c r="T157" s="244"/>
      <c r="AT157" s="245" t="s">
        <v>197</v>
      </c>
      <c r="AU157" s="245" t="s">
        <v>88</v>
      </c>
      <c r="AV157" s="14" t="s">
        <v>195</v>
      </c>
      <c r="AW157" s="14" t="s">
        <v>32</v>
      </c>
      <c r="AX157" s="14" t="s">
        <v>77</v>
      </c>
      <c r="AY157" s="245" t="s">
        <v>188</v>
      </c>
    </row>
    <row r="158" spans="1:65" s="15" customFormat="1" ht="11.25">
      <c r="B158" s="246"/>
      <c r="C158" s="247"/>
      <c r="D158" s="225" t="s">
        <v>197</v>
      </c>
      <c r="E158" s="248" t="s">
        <v>1</v>
      </c>
      <c r="F158" s="249" t="s">
        <v>646</v>
      </c>
      <c r="G158" s="247"/>
      <c r="H158" s="248" t="s">
        <v>1</v>
      </c>
      <c r="I158" s="250"/>
      <c r="J158" s="247"/>
      <c r="K158" s="247"/>
      <c r="L158" s="251"/>
      <c r="M158" s="252"/>
      <c r="N158" s="253"/>
      <c r="O158" s="253"/>
      <c r="P158" s="253"/>
      <c r="Q158" s="253"/>
      <c r="R158" s="253"/>
      <c r="S158" s="253"/>
      <c r="T158" s="254"/>
      <c r="AT158" s="255" t="s">
        <v>197</v>
      </c>
      <c r="AU158" s="255" t="s">
        <v>88</v>
      </c>
      <c r="AV158" s="15" t="s">
        <v>85</v>
      </c>
      <c r="AW158" s="15" t="s">
        <v>32</v>
      </c>
      <c r="AX158" s="15" t="s">
        <v>77</v>
      </c>
      <c r="AY158" s="255" t="s">
        <v>188</v>
      </c>
    </row>
    <row r="159" spans="1:65" s="13" customFormat="1" ht="11.25">
      <c r="B159" s="223"/>
      <c r="C159" s="224"/>
      <c r="D159" s="225" t="s">
        <v>197</v>
      </c>
      <c r="E159" s="226" t="s">
        <v>1</v>
      </c>
      <c r="F159" s="227" t="s">
        <v>3213</v>
      </c>
      <c r="G159" s="224"/>
      <c r="H159" s="228">
        <v>2.2000000000000002</v>
      </c>
      <c r="I159" s="229"/>
      <c r="J159" s="224"/>
      <c r="K159" s="224"/>
      <c r="L159" s="230"/>
      <c r="M159" s="231"/>
      <c r="N159" s="232"/>
      <c r="O159" s="232"/>
      <c r="P159" s="232"/>
      <c r="Q159" s="232"/>
      <c r="R159" s="232"/>
      <c r="S159" s="232"/>
      <c r="T159" s="233"/>
      <c r="AT159" s="234" t="s">
        <v>197</v>
      </c>
      <c r="AU159" s="234" t="s">
        <v>88</v>
      </c>
      <c r="AV159" s="13" t="s">
        <v>88</v>
      </c>
      <c r="AW159" s="13" t="s">
        <v>32</v>
      </c>
      <c r="AX159" s="13" t="s">
        <v>77</v>
      </c>
      <c r="AY159" s="234" t="s">
        <v>188</v>
      </c>
    </row>
    <row r="160" spans="1:65" s="14" customFormat="1" ht="11.25">
      <c r="B160" s="235"/>
      <c r="C160" s="236"/>
      <c r="D160" s="225" t="s">
        <v>197</v>
      </c>
      <c r="E160" s="237" t="s">
        <v>597</v>
      </c>
      <c r="F160" s="238" t="s">
        <v>199</v>
      </c>
      <c r="G160" s="236"/>
      <c r="H160" s="239">
        <v>2.2000000000000002</v>
      </c>
      <c r="I160" s="240"/>
      <c r="J160" s="236"/>
      <c r="K160" s="236"/>
      <c r="L160" s="241"/>
      <c r="M160" s="242"/>
      <c r="N160" s="243"/>
      <c r="O160" s="243"/>
      <c r="P160" s="243"/>
      <c r="Q160" s="243"/>
      <c r="R160" s="243"/>
      <c r="S160" s="243"/>
      <c r="T160" s="244"/>
      <c r="AT160" s="245" t="s">
        <v>197</v>
      </c>
      <c r="AU160" s="245" t="s">
        <v>88</v>
      </c>
      <c r="AV160" s="14" t="s">
        <v>195</v>
      </c>
      <c r="AW160" s="14" t="s">
        <v>32</v>
      </c>
      <c r="AX160" s="14" t="s">
        <v>85</v>
      </c>
      <c r="AY160" s="245" t="s">
        <v>188</v>
      </c>
    </row>
    <row r="161" spans="1:65" s="2" customFormat="1" ht="16.5" customHeight="1">
      <c r="A161" s="35"/>
      <c r="B161" s="36"/>
      <c r="C161" s="210" t="s">
        <v>263</v>
      </c>
      <c r="D161" s="210" t="s">
        <v>190</v>
      </c>
      <c r="E161" s="211" t="s">
        <v>283</v>
      </c>
      <c r="F161" s="212" t="s">
        <v>284</v>
      </c>
      <c r="G161" s="213" t="s">
        <v>285</v>
      </c>
      <c r="H161" s="214">
        <v>1.694</v>
      </c>
      <c r="I161" s="215"/>
      <c r="J161" s="216">
        <f>ROUND(I161*H161,2)</f>
        <v>0</v>
      </c>
      <c r="K161" s="212" t="s">
        <v>202</v>
      </c>
      <c r="L161" s="40"/>
      <c r="M161" s="217" t="s">
        <v>1</v>
      </c>
      <c r="N161" s="218" t="s">
        <v>42</v>
      </c>
      <c r="O161" s="72"/>
      <c r="P161" s="219">
        <f>O161*H161</f>
        <v>0</v>
      </c>
      <c r="Q161" s="219">
        <v>0</v>
      </c>
      <c r="R161" s="219">
        <f>Q161*H161</f>
        <v>0</v>
      </c>
      <c r="S161" s="219">
        <v>0</v>
      </c>
      <c r="T161" s="220">
        <f>S161*H161</f>
        <v>0</v>
      </c>
      <c r="U161" s="35"/>
      <c r="V161" s="35"/>
      <c r="W161" s="35"/>
      <c r="X161" s="35"/>
      <c r="Y161" s="35"/>
      <c r="Z161" s="35"/>
      <c r="AA161" s="35"/>
      <c r="AB161" s="35"/>
      <c r="AC161" s="35"/>
      <c r="AD161" s="35"/>
      <c r="AE161" s="35"/>
      <c r="AR161" s="221" t="s">
        <v>195</v>
      </c>
      <c r="AT161" s="221" t="s">
        <v>190</v>
      </c>
      <c r="AU161" s="221" t="s">
        <v>88</v>
      </c>
      <c r="AY161" s="18" t="s">
        <v>188</v>
      </c>
      <c r="BE161" s="222">
        <f>IF(N161="základní",J161,0)</f>
        <v>0</v>
      </c>
      <c r="BF161" s="222">
        <f>IF(N161="snížená",J161,0)</f>
        <v>0</v>
      </c>
      <c r="BG161" s="222">
        <f>IF(N161="zákl. přenesená",J161,0)</f>
        <v>0</v>
      </c>
      <c r="BH161" s="222">
        <f>IF(N161="sníž. přenesená",J161,0)</f>
        <v>0</v>
      </c>
      <c r="BI161" s="222">
        <f>IF(N161="nulová",J161,0)</f>
        <v>0</v>
      </c>
      <c r="BJ161" s="18" t="s">
        <v>85</v>
      </c>
      <c r="BK161" s="222">
        <f>ROUND(I161*H161,2)</f>
        <v>0</v>
      </c>
      <c r="BL161" s="18" t="s">
        <v>195</v>
      </c>
      <c r="BM161" s="221" t="s">
        <v>3214</v>
      </c>
    </row>
    <row r="162" spans="1:65" s="15" customFormat="1" ht="11.25">
      <c r="B162" s="246"/>
      <c r="C162" s="247"/>
      <c r="D162" s="225" t="s">
        <v>197</v>
      </c>
      <c r="E162" s="248" t="s">
        <v>1</v>
      </c>
      <c r="F162" s="249" t="s">
        <v>1805</v>
      </c>
      <c r="G162" s="247"/>
      <c r="H162" s="248" t="s">
        <v>1</v>
      </c>
      <c r="I162" s="250"/>
      <c r="J162" s="247"/>
      <c r="K162" s="247"/>
      <c r="L162" s="251"/>
      <c r="M162" s="252"/>
      <c r="N162" s="253"/>
      <c r="O162" s="253"/>
      <c r="P162" s="253"/>
      <c r="Q162" s="253"/>
      <c r="R162" s="253"/>
      <c r="S162" s="253"/>
      <c r="T162" s="254"/>
      <c r="AT162" s="255" t="s">
        <v>197</v>
      </c>
      <c r="AU162" s="255" t="s">
        <v>88</v>
      </c>
      <c r="AV162" s="15" t="s">
        <v>85</v>
      </c>
      <c r="AW162" s="15" t="s">
        <v>32</v>
      </c>
      <c r="AX162" s="15" t="s">
        <v>77</v>
      </c>
      <c r="AY162" s="255" t="s">
        <v>188</v>
      </c>
    </row>
    <row r="163" spans="1:65" s="13" customFormat="1" ht="11.25">
      <c r="B163" s="223"/>
      <c r="C163" s="224"/>
      <c r="D163" s="225" t="s">
        <v>197</v>
      </c>
      <c r="E163" s="226" t="s">
        <v>1</v>
      </c>
      <c r="F163" s="227" t="s">
        <v>3215</v>
      </c>
      <c r="G163" s="224"/>
      <c r="H163" s="228">
        <v>1.694</v>
      </c>
      <c r="I163" s="229"/>
      <c r="J163" s="224"/>
      <c r="K163" s="224"/>
      <c r="L163" s="230"/>
      <c r="M163" s="231"/>
      <c r="N163" s="232"/>
      <c r="O163" s="232"/>
      <c r="P163" s="232"/>
      <c r="Q163" s="232"/>
      <c r="R163" s="232"/>
      <c r="S163" s="232"/>
      <c r="T163" s="233"/>
      <c r="AT163" s="234" t="s">
        <v>197</v>
      </c>
      <c r="AU163" s="234" t="s">
        <v>88</v>
      </c>
      <c r="AV163" s="13" t="s">
        <v>88</v>
      </c>
      <c r="AW163" s="13" t="s">
        <v>32</v>
      </c>
      <c r="AX163" s="13" t="s">
        <v>85</v>
      </c>
      <c r="AY163" s="234" t="s">
        <v>188</v>
      </c>
    </row>
    <row r="164" spans="1:65" s="2" customFormat="1" ht="16.5" customHeight="1">
      <c r="A164" s="35"/>
      <c r="B164" s="36"/>
      <c r="C164" s="210" t="s">
        <v>8</v>
      </c>
      <c r="D164" s="210" t="s">
        <v>190</v>
      </c>
      <c r="E164" s="211" t="s">
        <v>857</v>
      </c>
      <c r="F164" s="212" t="s">
        <v>858</v>
      </c>
      <c r="G164" s="213" t="s">
        <v>285</v>
      </c>
      <c r="H164" s="214">
        <v>43.499000000000002</v>
      </c>
      <c r="I164" s="215"/>
      <c r="J164" s="216">
        <f>ROUND(I164*H164,2)</f>
        <v>0</v>
      </c>
      <c r="K164" s="212" t="s">
        <v>202</v>
      </c>
      <c r="L164" s="40"/>
      <c r="M164" s="217" t="s">
        <v>1</v>
      </c>
      <c r="N164" s="218" t="s">
        <v>42</v>
      </c>
      <c r="O164" s="72"/>
      <c r="P164" s="219">
        <f>O164*H164</f>
        <v>0</v>
      </c>
      <c r="Q164" s="219">
        <v>0</v>
      </c>
      <c r="R164" s="219">
        <f>Q164*H164</f>
        <v>0</v>
      </c>
      <c r="S164" s="219">
        <v>0</v>
      </c>
      <c r="T164" s="220">
        <f>S164*H164</f>
        <v>0</v>
      </c>
      <c r="U164" s="35"/>
      <c r="V164" s="35"/>
      <c r="W164" s="35"/>
      <c r="X164" s="35"/>
      <c r="Y164" s="35"/>
      <c r="Z164" s="35"/>
      <c r="AA164" s="35"/>
      <c r="AB164" s="35"/>
      <c r="AC164" s="35"/>
      <c r="AD164" s="35"/>
      <c r="AE164" s="35"/>
      <c r="AR164" s="221" t="s">
        <v>195</v>
      </c>
      <c r="AT164" s="221" t="s">
        <v>190</v>
      </c>
      <c r="AU164" s="221" t="s">
        <v>88</v>
      </c>
      <c r="AY164" s="18" t="s">
        <v>188</v>
      </c>
      <c r="BE164" s="222">
        <f>IF(N164="základní",J164,0)</f>
        <v>0</v>
      </c>
      <c r="BF164" s="222">
        <f>IF(N164="snížená",J164,0)</f>
        <v>0</v>
      </c>
      <c r="BG164" s="222">
        <f>IF(N164="zákl. přenesená",J164,0)</f>
        <v>0</v>
      </c>
      <c r="BH164" s="222">
        <f>IF(N164="sníž. přenesená",J164,0)</f>
        <v>0</v>
      </c>
      <c r="BI164" s="222">
        <f>IF(N164="nulová",J164,0)</f>
        <v>0</v>
      </c>
      <c r="BJ164" s="18" t="s">
        <v>85</v>
      </c>
      <c r="BK164" s="222">
        <f>ROUND(I164*H164,2)</f>
        <v>0</v>
      </c>
      <c r="BL164" s="18" t="s">
        <v>195</v>
      </c>
      <c r="BM164" s="221" t="s">
        <v>3216</v>
      </c>
    </row>
    <row r="165" spans="1:65" s="15" customFormat="1" ht="11.25">
      <c r="B165" s="246"/>
      <c r="C165" s="247"/>
      <c r="D165" s="225" t="s">
        <v>197</v>
      </c>
      <c r="E165" s="248" t="s">
        <v>1</v>
      </c>
      <c r="F165" s="249" t="s">
        <v>3217</v>
      </c>
      <c r="G165" s="247"/>
      <c r="H165" s="248" t="s">
        <v>1</v>
      </c>
      <c r="I165" s="250"/>
      <c r="J165" s="247"/>
      <c r="K165" s="247"/>
      <c r="L165" s="251"/>
      <c r="M165" s="252"/>
      <c r="N165" s="253"/>
      <c r="O165" s="253"/>
      <c r="P165" s="253"/>
      <c r="Q165" s="253"/>
      <c r="R165" s="253"/>
      <c r="S165" s="253"/>
      <c r="T165" s="254"/>
      <c r="AT165" s="255" t="s">
        <v>197</v>
      </c>
      <c r="AU165" s="255" t="s">
        <v>88</v>
      </c>
      <c r="AV165" s="15" t="s">
        <v>85</v>
      </c>
      <c r="AW165" s="15" t="s">
        <v>32</v>
      </c>
      <c r="AX165" s="15" t="s">
        <v>77</v>
      </c>
      <c r="AY165" s="255" t="s">
        <v>188</v>
      </c>
    </row>
    <row r="166" spans="1:65" s="13" customFormat="1" ht="11.25">
      <c r="B166" s="223"/>
      <c r="C166" s="224"/>
      <c r="D166" s="225" t="s">
        <v>197</v>
      </c>
      <c r="E166" s="226" t="s">
        <v>1</v>
      </c>
      <c r="F166" s="227" t="s">
        <v>3218</v>
      </c>
      <c r="G166" s="224"/>
      <c r="H166" s="228">
        <v>232</v>
      </c>
      <c r="I166" s="229"/>
      <c r="J166" s="224"/>
      <c r="K166" s="224"/>
      <c r="L166" s="230"/>
      <c r="M166" s="231"/>
      <c r="N166" s="232"/>
      <c r="O166" s="232"/>
      <c r="P166" s="232"/>
      <c r="Q166" s="232"/>
      <c r="R166" s="232"/>
      <c r="S166" s="232"/>
      <c r="T166" s="233"/>
      <c r="AT166" s="234" t="s">
        <v>197</v>
      </c>
      <c r="AU166" s="234" t="s">
        <v>88</v>
      </c>
      <c r="AV166" s="13" t="s">
        <v>88</v>
      </c>
      <c r="AW166" s="13" t="s">
        <v>32</v>
      </c>
      <c r="AX166" s="13" t="s">
        <v>77</v>
      </c>
      <c r="AY166" s="234" t="s">
        <v>188</v>
      </c>
    </row>
    <row r="167" spans="1:65" s="14" customFormat="1" ht="11.25">
      <c r="B167" s="235"/>
      <c r="C167" s="236"/>
      <c r="D167" s="225" t="s">
        <v>197</v>
      </c>
      <c r="E167" s="237" t="s">
        <v>3189</v>
      </c>
      <c r="F167" s="238" t="s">
        <v>199</v>
      </c>
      <c r="G167" s="236"/>
      <c r="H167" s="239">
        <v>232</v>
      </c>
      <c r="I167" s="240"/>
      <c r="J167" s="236"/>
      <c r="K167" s="236"/>
      <c r="L167" s="241"/>
      <c r="M167" s="242"/>
      <c r="N167" s="243"/>
      <c r="O167" s="243"/>
      <c r="P167" s="243"/>
      <c r="Q167" s="243"/>
      <c r="R167" s="243"/>
      <c r="S167" s="243"/>
      <c r="T167" s="244"/>
      <c r="AT167" s="245" t="s">
        <v>197</v>
      </c>
      <c r="AU167" s="245" t="s">
        <v>88</v>
      </c>
      <c r="AV167" s="14" t="s">
        <v>195</v>
      </c>
      <c r="AW167" s="14" t="s">
        <v>32</v>
      </c>
      <c r="AX167" s="14" t="s">
        <v>77</v>
      </c>
      <c r="AY167" s="245" t="s">
        <v>188</v>
      </c>
    </row>
    <row r="168" spans="1:65" s="15" customFormat="1" ht="11.25">
      <c r="B168" s="246"/>
      <c r="C168" s="247"/>
      <c r="D168" s="225" t="s">
        <v>197</v>
      </c>
      <c r="E168" s="248" t="s">
        <v>1</v>
      </c>
      <c r="F168" s="249" t="s">
        <v>3219</v>
      </c>
      <c r="G168" s="247"/>
      <c r="H168" s="248" t="s">
        <v>1</v>
      </c>
      <c r="I168" s="250"/>
      <c r="J168" s="247"/>
      <c r="K168" s="247"/>
      <c r="L168" s="251"/>
      <c r="M168" s="252"/>
      <c r="N168" s="253"/>
      <c r="O168" s="253"/>
      <c r="P168" s="253"/>
      <c r="Q168" s="253"/>
      <c r="R168" s="253"/>
      <c r="S168" s="253"/>
      <c r="T168" s="254"/>
      <c r="AT168" s="255" t="s">
        <v>197</v>
      </c>
      <c r="AU168" s="255" t="s">
        <v>88</v>
      </c>
      <c r="AV168" s="15" t="s">
        <v>85</v>
      </c>
      <c r="AW168" s="15" t="s">
        <v>32</v>
      </c>
      <c r="AX168" s="15" t="s">
        <v>77</v>
      </c>
      <c r="AY168" s="255" t="s">
        <v>188</v>
      </c>
    </row>
    <row r="169" spans="1:65" s="13" customFormat="1" ht="11.25">
      <c r="B169" s="223"/>
      <c r="C169" s="224"/>
      <c r="D169" s="225" t="s">
        <v>197</v>
      </c>
      <c r="E169" s="226" t="s">
        <v>1</v>
      </c>
      <c r="F169" s="227" t="s">
        <v>3220</v>
      </c>
      <c r="G169" s="224"/>
      <c r="H169" s="228">
        <v>118.32</v>
      </c>
      <c r="I169" s="229"/>
      <c r="J169" s="224"/>
      <c r="K169" s="224"/>
      <c r="L169" s="230"/>
      <c r="M169" s="231"/>
      <c r="N169" s="232"/>
      <c r="O169" s="232"/>
      <c r="P169" s="232"/>
      <c r="Q169" s="232"/>
      <c r="R169" s="232"/>
      <c r="S169" s="232"/>
      <c r="T169" s="233"/>
      <c r="AT169" s="234" t="s">
        <v>197</v>
      </c>
      <c r="AU169" s="234" t="s">
        <v>88</v>
      </c>
      <c r="AV169" s="13" t="s">
        <v>88</v>
      </c>
      <c r="AW169" s="13" t="s">
        <v>32</v>
      </c>
      <c r="AX169" s="13" t="s">
        <v>77</v>
      </c>
      <c r="AY169" s="234" t="s">
        <v>188</v>
      </c>
    </row>
    <row r="170" spans="1:65" s="15" customFormat="1" ht="11.25">
      <c r="B170" s="246"/>
      <c r="C170" s="247"/>
      <c r="D170" s="225" t="s">
        <v>197</v>
      </c>
      <c r="E170" s="248" t="s">
        <v>1</v>
      </c>
      <c r="F170" s="249" t="s">
        <v>3221</v>
      </c>
      <c r="G170" s="247"/>
      <c r="H170" s="248" t="s">
        <v>1</v>
      </c>
      <c r="I170" s="250"/>
      <c r="J170" s="247"/>
      <c r="K170" s="247"/>
      <c r="L170" s="251"/>
      <c r="M170" s="252"/>
      <c r="N170" s="253"/>
      <c r="O170" s="253"/>
      <c r="P170" s="253"/>
      <c r="Q170" s="253"/>
      <c r="R170" s="253"/>
      <c r="S170" s="253"/>
      <c r="T170" s="254"/>
      <c r="AT170" s="255" t="s">
        <v>197</v>
      </c>
      <c r="AU170" s="255" t="s">
        <v>88</v>
      </c>
      <c r="AV170" s="15" t="s">
        <v>85</v>
      </c>
      <c r="AW170" s="15" t="s">
        <v>32</v>
      </c>
      <c r="AX170" s="15" t="s">
        <v>77</v>
      </c>
      <c r="AY170" s="255" t="s">
        <v>188</v>
      </c>
    </row>
    <row r="171" spans="1:65" s="15" customFormat="1" ht="11.25">
      <c r="B171" s="246"/>
      <c r="C171" s="247"/>
      <c r="D171" s="225" t="s">
        <v>197</v>
      </c>
      <c r="E171" s="248" t="s">
        <v>1</v>
      </c>
      <c r="F171" s="249" t="s">
        <v>3222</v>
      </c>
      <c r="G171" s="247"/>
      <c r="H171" s="248" t="s">
        <v>1</v>
      </c>
      <c r="I171" s="250"/>
      <c r="J171" s="247"/>
      <c r="K171" s="247"/>
      <c r="L171" s="251"/>
      <c r="M171" s="252"/>
      <c r="N171" s="253"/>
      <c r="O171" s="253"/>
      <c r="P171" s="253"/>
      <c r="Q171" s="253"/>
      <c r="R171" s="253"/>
      <c r="S171" s="253"/>
      <c r="T171" s="254"/>
      <c r="AT171" s="255" t="s">
        <v>197</v>
      </c>
      <c r="AU171" s="255" t="s">
        <v>88</v>
      </c>
      <c r="AV171" s="15" t="s">
        <v>85</v>
      </c>
      <c r="AW171" s="15" t="s">
        <v>32</v>
      </c>
      <c r="AX171" s="15" t="s">
        <v>77</v>
      </c>
      <c r="AY171" s="255" t="s">
        <v>188</v>
      </c>
    </row>
    <row r="172" spans="1:65" s="13" customFormat="1" ht="11.25">
      <c r="B172" s="223"/>
      <c r="C172" s="224"/>
      <c r="D172" s="225" t="s">
        <v>197</v>
      </c>
      <c r="E172" s="226" t="s">
        <v>1</v>
      </c>
      <c r="F172" s="227" t="s">
        <v>3223</v>
      </c>
      <c r="G172" s="224"/>
      <c r="H172" s="228">
        <v>4.4459999999999997</v>
      </c>
      <c r="I172" s="229"/>
      <c r="J172" s="224"/>
      <c r="K172" s="224"/>
      <c r="L172" s="230"/>
      <c r="M172" s="231"/>
      <c r="N172" s="232"/>
      <c r="O172" s="232"/>
      <c r="P172" s="232"/>
      <c r="Q172" s="232"/>
      <c r="R172" s="232"/>
      <c r="S172" s="232"/>
      <c r="T172" s="233"/>
      <c r="AT172" s="234" t="s">
        <v>197</v>
      </c>
      <c r="AU172" s="234" t="s">
        <v>88</v>
      </c>
      <c r="AV172" s="13" t="s">
        <v>88</v>
      </c>
      <c r="AW172" s="13" t="s">
        <v>32</v>
      </c>
      <c r="AX172" s="13" t="s">
        <v>77</v>
      </c>
      <c r="AY172" s="234" t="s">
        <v>188</v>
      </c>
    </row>
    <row r="173" spans="1:65" s="15" customFormat="1" ht="11.25">
      <c r="B173" s="246"/>
      <c r="C173" s="247"/>
      <c r="D173" s="225" t="s">
        <v>197</v>
      </c>
      <c r="E173" s="248" t="s">
        <v>1</v>
      </c>
      <c r="F173" s="249" t="s">
        <v>3224</v>
      </c>
      <c r="G173" s="247"/>
      <c r="H173" s="248" t="s">
        <v>1</v>
      </c>
      <c r="I173" s="250"/>
      <c r="J173" s="247"/>
      <c r="K173" s="247"/>
      <c r="L173" s="251"/>
      <c r="M173" s="252"/>
      <c r="N173" s="253"/>
      <c r="O173" s="253"/>
      <c r="P173" s="253"/>
      <c r="Q173" s="253"/>
      <c r="R173" s="253"/>
      <c r="S173" s="253"/>
      <c r="T173" s="254"/>
      <c r="AT173" s="255" t="s">
        <v>197</v>
      </c>
      <c r="AU173" s="255" t="s">
        <v>88</v>
      </c>
      <c r="AV173" s="15" t="s">
        <v>85</v>
      </c>
      <c r="AW173" s="15" t="s">
        <v>32</v>
      </c>
      <c r="AX173" s="15" t="s">
        <v>77</v>
      </c>
      <c r="AY173" s="255" t="s">
        <v>188</v>
      </c>
    </row>
    <row r="174" spans="1:65" s="13" customFormat="1" ht="11.25">
      <c r="B174" s="223"/>
      <c r="C174" s="224"/>
      <c r="D174" s="225" t="s">
        <v>197</v>
      </c>
      <c r="E174" s="226" t="s">
        <v>1</v>
      </c>
      <c r="F174" s="227" t="s">
        <v>3225</v>
      </c>
      <c r="G174" s="224"/>
      <c r="H174" s="228">
        <v>25.838999999999999</v>
      </c>
      <c r="I174" s="229"/>
      <c r="J174" s="224"/>
      <c r="K174" s="224"/>
      <c r="L174" s="230"/>
      <c r="M174" s="231"/>
      <c r="N174" s="232"/>
      <c r="O174" s="232"/>
      <c r="P174" s="232"/>
      <c r="Q174" s="232"/>
      <c r="R174" s="232"/>
      <c r="S174" s="232"/>
      <c r="T174" s="233"/>
      <c r="AT174" s="234" t="s">
        <v>197</v>
      </c>
      <c r="AU174" s="234" t="s">
        <v>88</v>
      </c>
      <c r="AV174" s="13" t="s">
        <v>88</v>
      </c>
      <c r="AW174" s="13" t="s">
        <v>32</v>
      </c>
      <c r="AX174" s="13" t="s">
        <v>77</v>
      </c>
      <c r="AY174" s="234" t="s">
        <v>188</v>
      </c>
    </row>
    <row r="175" spans="1:65" s="13" customFormat="1" ht="11.25">
      <c r="B175" s="223"/>
      <c r="C175" s="224"/>
      <c r="D175" s="225" t="s">
        <v>197</v>
      </c>
      <c r="E175" s="226" t="s">
        <v>1</v>
      </c>
      <c r="F175" s="227" t="s">
        <v>3226</v>
      </c>
      <c r="G175" s="224"/>
      <c r="H175" s="228">
        <v>0.22700000000000001</v>
      </c>
      <c r="I175" s="229"/>
      <c r="J175" s="224"/>
      <c r="K175" s="224"/>
      <c r="L175" s="230"/>
      <c r="M175" s="231"/>
      <c r="N175" s="232"/>
      <c r="O175" s="232"/>
      <c r="P175" s="232"/>
      <c r="Q175" s="232"/>
      <c r="R175" s="232"/>
      <c r="S175" s="232"/>
      <c r="T175" s="233"/>
      <c r="AT175" s="234" t="s">
        <v>197</v>
      </c>
      <c r="AU175" s="234" t="s">
        <v>88</v>
      </c>
      <c r="AV175" s="13" t="s">
        <v>88</v>
      </c>
      <c r="AW175" s="13" t="s">
        <v>32</v>
      </c>
      <c r="AX175" s="13" t="s">
        <v>77</v>
      </c>
      <c r="AY175" s="234" t="s">
        <v>188</v>
      </c>
    </row>
    <row r="176" spans="1:65" s="15" customFormat="1" ht="11.25">
      <c r="B176" s="246"/>
      <c r="C176" s="247"/>
      <c r="D176" s="225" t="s">
        <v>197</v>
      </c>
      <c r="E176" s="248" t="s">
        <v>1</v>
      </c>
      <c r="F176" s="249" t="s">
        <v>3227</v>
      </c>
      <c r="G176" s="247"/>
      <c r="H176" s="248" t="s">
        <v>1</v>
      </c>
      <c r="I176" s="250"/>
      <c r="J176" s="247"/>
      <c r="K176" s="247"/>
      <c r="L176" s="251"/>
      <c r="M176" s="252"/>
      <c r="N176" s="253"/>
      <c r="O176" s="253"/>
      <c r="P176" s="253"/>
      <c r="Q176" s="253"/>
      <c r="R176" s="253"/>
      <c r="S176" s="253"/>
      <c r="T176" s="254"/>
      <c r="AT176" s="255" t="s">
        <v>197</v>
      </c>
      <c r="AU176" s="255" t="s">
        <v>88</v>
      </c>
      <c r="AV176" s="15" t="s">
        <v>85</v>
      </c>
      <c r="AW176" s="15" t="s">
        <v>32</v>
      </c>
      <c r="AX176" s="15" t="s">
        <v>77</v>
      </c>
      <c r="AY176" s="255" t="s">
        <v>188</v>
      </c>
    </row>
    <row r="177" spans="1:65" s="13" customFormat="1" ht="11.25">
      <c r="B177" s="223"/>
      <c r="C177" s="224"/>
      <c r="D177" s="225" t="s">
        <v>197</v>
      </c>
      <c r="E177" s="226" t="s">
        <v>1</v>
      </c>
      <c r="F177" s="227" t="s">
        <v>3228</v>
      </c>
      <c r="G177" s="224"/>
      <c r="H177" s="228">
        <v>0.32500000000000001</v>
      </c>
      <c r="I177" s="229"/>
      <c r="J177" s="224"/>
      <c r="K177" s="224"/>
      <c r="L177" s="230"/>
      <c r="M177" s="231"/>
      <c r="N177" s="232"/>
      <c r="O177" s="232"/>
      <c r="P177" s="232"/>
      <c r="Q177" s="232"/>
      <c r="R177" s="232"/>
      <c r="S177" s="232"/>
      <c r="T177" s="233"/>
      <c r="AT177" s="234" t="s">
        <v>197</v>
      </c>
      <c r="AU177" s="234" t="s">
        <v>88</v>
      </c>
      <c r="AV177" s="13" t="s">
        <v>88</v>
      </c>
      <c r="AW177" s="13" t="s">
        <v>32</v>
      </c>
      <c r="AX177" s="13" t="s">
        <v>77</v>
      </c>
      <c r="AY177" s="234" t="s">
        <v>188</v>
      </c>
    </row>
    <row r="178" spans="1:65" s="16" customFormat="1" ht="11.25">
      <c r="B178" s="256"/>
      <c r="C178" s="257"/>
      <c r="D178" s="225" t="s">
        <v>197</v>
      </c>
      <c r="E178" s="258" t="s">
        <v>155</v>
      </c>
      <c r="F178" s="259" t="s">
        <v>212</v>
      </c>
      <c r="G178" s="257"/>
      <c r="H178" s="260">
        <v>149.15700000000001</v>
      </c>
      <c r="I178" s="261"/>
      <c r="J178" s="257"/>
      <c r="K178" s="257"/>
      <c r="L178" s="262"/>
      <c r="M178" s="263"/>
      <c r="N178" s="264"/>
      <c r="O178" s="264"/>
      <c r="P178" s="264"/>
      <c r="Q178" s="264"/>
      <c r="R178" s="264"/>
      <c r="S178" s="264"/>
      <c r="T178" s="265"/>
      <c r="AT178" s="266" t="s">
        <v>197</v>
      </c>
      <c r="AU178" s="266" t="s">
        <v>88</v>
      </c>
      <c r="AV178" s="16" t="s">
        <v>204</v>
      </c>
      <c r="AW178" s="16" t="s">
        <v>32</v>
      </c>
      <c r="AX178" s="16" t="s">
        <v>77</v>
      </c>
      <c r="AY178" s="266" t="s">
        <v>188</v>
      </c>
    </row>
    <row r="179" spans="1:65" s="15" customFormat="1" ht="11.25">
      <c r="B179" s="246"/>
      <c r="C179" s="247"/>
      <c r="D179" s="225" t="s">
        <v>197</v>
      </c>
      <c r="E179" s="248" t="s">
        <v>1</v>
      </c>
      <c r="F179" s="249" t="s">
        <v>3229</v>
      </c>
      <c r="G179" s="247"/>
      <c r="H179" s="248" t="s">
        <v>1</v>
      </c>
      <c r="I179" s="250"/>
      <c r="J179" s="247"/>
      <c r="K179" s="247"/>
      <c r="L179" s="251"/>
      <c r="M179" s="252"/>
      <c r="N179" s="253"/>
      <c r="O179" s="253"/>
      <c r="P179" s="253"/>
      <c r="Q179" s="253"/>
      <c r="R179" s="253"/>
      <c r="S179" s="253"/>
      <c r="T179" s="254"/>
      <c r="AT179" s="255" t="s">
        <v>197</v>
      </c>
      <c r="AU179" s="255" t="s">
        <v>88</v>
      </c>
      <c r="AV179" s="15" t="s">
        <v>85</v>
      </c>
      <c r="AW179" s="15" t="s">
        <v>32</v>
      </c>
      <c r="AX179" s="15" t="s">
        <v>77</v>
      </c>
      <c r="AY179" s="255" t="s">
        <v>188</v>
      </c>
    </row>
    <row r="180" spans="1:65" s="13" customFormat="1" ht="11.25">
      <c r="B180" s="223"/>
      <c r="C180" s="224"/>
      <c r="D180" s="225" t="s">
        <v>197</v>
      </c>
      <c r="E180" s="226" t="s">
        <v>1</v>
      </c>
      <c r="F180" s="227" t="s">
        <v>3230</v>
      </c>
      <c r="G180" s="224"/>
      <c r="H180" s="228">
        <v>-1.1759999999999999</v>
      </c>
      <c r="I180" s="229"/>
      <c r="J180" s="224"/>
      <c r="K180" s="224"/>
      <c r="L180" s="230"/>
      <c r="M180" s="231"/>
      <c r="N180" s="232"/>
      <c r="O180" s="232"/>
      <c r="P180" s="232"/>
      <c r="Q180" s="232"/>
      <c r="R180" s="232"/>
      <c r="S180" s="232"/>
      <c r="T180" s="233"/>
      <c r="AT180" s="234" t="s">
        <v>197</v>
      </c>
      <c r="AU180" s="234" t="s">
        <v>88</v>
      </c>
      <c r="AV180" s="13" t="s">
        <v>88</v>
      </c>
      <c r="AW180" s="13" t="s">
        <v>32</v>
      </c>
      <c r="AX180" s="13" t="s">
        <v>77</v>
      </c>
      <c r="AY180" s="234" t="s">
        <v>188</v>
      </c>
    </row>
    <row r="181" spans="1:65" s="15" customFormat="1" ht="11.25">
      <c r="B181" s="246"/>
      <c r="C181" s="247"/>
      <c r="D181" s="225" t="s">
        <v>197</v>
      </c>
      <c r="E181" s="248" t="s">
        <v>1</v>
      </c>
      <c r="F181" s="249" t="s">
        <v>3231</v>
      </c>
      <c r="G181" s="247"/>
      <c r="H181" s="248" t="s">
        <v>1</v>
      </c>
      <c r="I181" s="250"/>
      <c r="J181" s="247"/>
      <c r="K181" s="247"/>
      <c r="L181" s="251"/>
      <c r="M181" s="252"/>
      <c r="N181" s="253"/>
      <c r="O181" s="253"/>
      <c r="P181" s="253"/>
      <c r="Q181" s="253"/>
      <c r="R181" s="253"/>
      <c r="S181" s="253"/>
      <c r="T181" s="254"/>
      <c r="AT181" s="255" t="s">
        <v>197</v>
      </c>
      <c r="AU181" s="255" t="s">
        <v>88</v>
      </c>
      <c r="AV181" s="15" t="s">
        <v>85</v>
      </c>
      <c r="AW181" s="15" t="s">
        <v>32</v>
      </c>
      <c r="AX181" s="15" t="s">
        <v>77</v>
      </c>
      <c r="AY181" s="255" t="s">
        <v>188</v>
      </c>
    </row>
    <row r="182" spans="1:65" s="13" customFormat="1" ht="11.25">
      <c r="B182" s="223"/>
      <c r="C182" s="224"/>
      <c r="D182" s="225" t="s">
        <v>197</v>
      </c>
      <c r="E182" s="226" t="s">
        <v>1</v>
      </c>
      <c r="F182" s="227" t="s">
        <v>3232</v>
      </c>
      <c r="G182" s="224"/>
      <c r="H182" s="228">
        <v>-85.84</v>
      </c>
      <c r="I182" s="229"/>
      <c r="J182" s="224"/>
      <c r="K182" s="224"/>
      <c r="L182" s="230"/>
      <c r="M182" s="231"/>
      <c r="N182" s="232"/>
      <c r="O182" s="232"/>
      <c r="P182" s="232"/>
      <c r="Q182" s="232"/>
      <c r="R182" s="232"/>
      <c r="S182" s="232"/>
      <c r="T182" s="233"/>
      <c r="AT182" s="234" t="s">
        <v>197</v>
      </c>
      <c r="AU182" s="234" t="s">
        <v>88</v>
      </c>
      <c r="AV182" s="13" t="s">
        <v>88</v>
      </c>
      <c r="AW182" s="13" t="s">
        <v>32</v>
      </c>
      <c r="AX182" s="13" t="s">
        <v>77</v>
      </c>
      <c r="AY182" s="234" t="s">
        <v>188</v>
      </c>
    </row>
    <row r="183" spans="1:65" s="14" customFormat="1" ht="11.25">
      <c r="B183" s="235"/>
      <c r="C183" s="236"/>
      <c r="D183" s="225" t="s">
        <v>197</v>
      </c>
      <c r="E183" s="237" t="s">
        <v>153</v>
      </c>
      <c r="F183" s="238" t="s">
        <v>199</v>
      </c>
      <c r="G183" s="236"/>
      <c r="H183" s="239">
        <v>62.140999999999998</v>
      </c>
      <c r="I183" s="240"/>
      <c r="J183" s="236"/>
      <c r="K183" s="236"/>
      <c r="L183" s="241"/>
      <c r="M183" s="242"/>
      <c r="N183" s="243"/>
      <c r="O183" s="243"/>
      <c r="P183" s="243"/>
      <c r="Q183" s="243"/>
      <c r="R183" s="243"/>
      <c r="S183" s="243"/>
      <c r="T183" s="244"/>
      <c r="AT183" s="245" t="s">
        <v>197</v>
      </c>
      <c r="AU183" s="245" t="s">
        <v>88</v>
      </c>
      <c r="AV183" s="14" t="s">
        <v>195</v>
      </c>
      <c r="AW183" s="14" t="s">
        <v>32</v>
      </c>
      <c r="AX183" s="14" t="s">
        <v>77</v>
      </c>
      <c r="AY183" s="245" t="s">
        <v>188</v>
      </c>
    </row>
    <row r="184" spans="1:65" s="13" customFormat="1" ht="11.25">
      <c r="B184" s="223"/>
      <c r="C184" s="224"/>
      <c r="D184" s="225" t="s">
        <v>197</v>
      </c>
      <c r="E184" s="226" t="s">
        <v>1</v>
      </c>
      <c r="F184" s="227" t="s">
        <v>3233</v>
      </c>
      <c r="G184" s="224"/>
      <c r="H184" s="228">
        <v>43.499000000000002</v>
      </c>
      <c r="I184" s="229"/>
      <c r="J184" s="224"/>
      <c r="K184" s="224"/>
      <c r="L184" s="230"/>
      <c r="M184" s="231"/>
      <c r="N184" s="232"/>
      <c r="O184" s="232"/>
      <c r="P184" s="232"/>
      <c r="Q184" s="232"/>
      <c r="R184" s="232"/>
      <c r="S184" s="232"/>
      <c r="T184" s="233"/>
      <c r="AT184" s="234" t="s">
        <v>197</v>
      </c>
      <c r="AU184" s="234" t="s">
        <v>88</v>
      </c>
      <c r="AV184" s="13" t="s">
        <v>88</v>
      </c>
      <c r="AW184" s="13" t="s">
        <v>32</v>
      </c>
      <c r="AX184" s="13" t="s">
        <v>85</v>
      </c>
      <c r="AY184" s="234" t="s">
        <v>188</v>
      </c>
    </row>
    <row r="185" spans="1:65" s="2" customFormat="1" ht="16.5" customHeight="1">
      <c r="A185" s="35"/>
      <c r="B185" s="36"/>
      <c r="C185" s="210" t="s">
        <v>269</v>
      </c>
      <c r="D185" s="210" t="s">
        <v>190</v>
      </c>
      <c r="E185" s="211" t="s">
        <v>910</v>
      </c>
      <c r="F185" s="212" t="s">
        <v>911</v>
      </c>
      <c r="G185" s="213" t="s">
        <v>285</v>
      </c>
      <c r="H185" s="214">
        <v>19.574000000000002</v>
      </c>
      <c r="I185" s="215"/>
      <c r="J185" s="216">
        <f>ROUND(I185*H185,2)</f>
        <v>0</v>
      </c>
      <c r="K185" s="212" t="s">
        <v>202</v>
      </c>
      <c r="L185" s="40"/>
      <c r="M185" s="217" t="s">
        <v>1</v>
      </c>
      <c r="N185" s="218" t="s">
        <v>42</v>
      </c>
      <c r="O185" s="72"/>
      <c r="P185" s="219">
        <f>O185*H185</f>
        <v>0</v>
      </c>
      <c r="Q185" s="219">
        <v>0</v>
      </c>
      <c r="R185" s="219">
        <f>Q185*H185</f>
        <v>0</v>
      </c>
      <c r="S185" s="219">
        <v>0</v>
      </c>
      <c r="T185" s="220">
        <f>S185*H185</f>
        <v>0</v>
      </c>
      <c r="U185" s="35"/>
      <c r="V185" s="35"/>
      <c r="W185" s="35"/>
      <c r="X185" s="35"/>
      <c r="Y185" s="35"/>
      <c r="Z185" s="35"/>
      <c r="AA185" s="35"/>
      <c r="AB185" s="35"/>
      <c r="AC185" s="35"/>
      <c r="AD185" s="35"/>
      <c r="AE185" s="35"/>
      <c r="AR185" s="221" t="s">
        <v>195</v>
      </c>
      <c r="AT185" s="221" t="s">
        <v>190</v>
      </c>
      <c r="AU185" s="221" t="s">
        <v>88</v>
      </c>
      <c r="AY185" s="18" t="s">
        <v>188</v>
      </c>
      <c r="BE185" s="222">
        <f>IF(N185="základní",J185,0)</f>
        <v>0</v>
      </c>
      <c r="BF185" s="222">
        <f>IF(N185="snížená",J185,0)</f>
        <v>0</v>
      </c>
      <c r="BG185" s="222">
        <f>IF(N185="zákl. přenesená",J185,0)</f>
        <v>0</v>
      </c>
      <c r="BH185" s="222">
        <f>IF(N185="sníž. přenesená",J185,0)</f>
        <v>0</v>
      </c>
      <c r="BI185" s="222">
        <f>IF(N185="nulová",J185,0)</f>
        <v>0</v>
      </c>
      <c r="BJ185" s="18" t="s">
        <v>85</v>
      </c>
      <c r="BK185" s="222">
        <f>ROUND(I185*H185,2)</f>
        <v>0</v>
      </c>
      <c r="BL185" s="18" t="s">
        <v>195</v>
      </c>
      <c r="BM185" s="221" t="s">
        <v>3234</v>
      </c>
    </row>
    <row r="186" spans="1:65" s="13" customFormat="1" ht="11.25">
      <c r="B186" s="223"/>
      <c r="C186" s="224"/>
      <c r="D186" s="225" t="s">
        <v>197</v>
      </c>
      <c r="E186" s="226" t="s">
        <v>1</v>
      </c>
      <c r="F186" s="227" t="s">
        <v>332</v>
      </c>
      <c r="G186" s="224"/>
      <c r="H186" s="228">
        <v>19.574000000000002</v>
      </c>
      <c r="I186" s="229"/>
      <c r="J186" s="224"/>
      <c r="K186" s="224"/>
      <c r="L186" s="230"/>
      <c r="M186" s="231"/>
      <c r="N186" s="232"/>
      <c r="O186" s="232"/>
      <c r="P186" s="232"/>
      <c r="Q186" s="232"/>
      <c r="R186" s="232"/>
      <c r="S186" s="232"/>
      <c r="T186" s="233"/>
      <c r="AT186" s="234" t="s">
        <v>197</v>
      </c>
      <c r="AU186" s="234" t="s">
        <v>88</v>
      </c>
      <c r="AV186" s="13" t="s">
        <v>88</v>
      </c>
      <c r="AW186" s="13" t="s">
        <v>32</v>
      </c>
      <c r="AX186" s="13" t="s">
        <v>85</v>
      </c>
      <c r="AY186" s="234" t="s">
        <v>188</v>
      </c>
    </row>
    <row r="187" spans="1:65" s="2" customFormat="1" ht="16.5" customHeight="1">
      <c r="A187" s="35"/>
      <c r="B187" s="36"/>
      <c r="C187" s="210" t="s">
        <v>272</v>
      </c>
      <c r="D187" s="210" t="s">
        <v>190</v>
      </c>
      <c r="E187" s="211" t="s">
        <v>914</v>
      </c>
      <c r="F187" s="212" t="s">
        <v>915</v>
      </c>
      <c r="G187" s="213" t="s">
        <v>285</v>
      </c>
      <c r="H187" s="214">
        <v>15.535</v>
      </c>
      <c r="I187" s="215"/>
      <c r="J187" s="216">
        <f>ROUND(I187*H187,2)</f>
        <v>0</v>
      </c>
      <c r="K187" s="212" t="s">
        <v>202</v>
      </c>
      <c r="L187" s="40"/>
      <c r="M187" s="217" t="s">
        <v>1</v>
      </c>
      <c r="N187" s="218" t="s">
        <v>42</v>
      </c>
      <c r="O187" s="72"/>
      <c r="P187" s="219">
        <f>O187*H187</f>
        <v>0</v>
      </c>
      <c r="Q187" s="219">
        <v>0</v>
      </c>
      <c r="R187" s="219">
        <f>Q187*H187</f>
        <v>0</v>
      </c>
      <c r="S187" s="219">
        <v>0</v>
      </c>
      <c r="T187" s="220">
        <f>S187*H187</f>
        <v>0</v>
      </c>
      <c r="U187" s="35"/>
      <c r="V187" s="35"/>
      <c r="W187" s="35"/>
      <c r="X187" s="35"/>
      <c r="Y187" s="35"/>
      <c r="Z187" s="35"/>
      <c r="AA187" s="35"/>
      <c r="AB187" s="35"/>
      <c r="AC187" s="35"/>
      <c r="AD187" s="35"/>
      <c r="AE187" s="35"/>
      <c r="AR187" s="221" t="s">
        <v>195</v>
      </c>
      <c r="AT187" s="221" t="s">
        <v>190</v>
      </c>
      <c r="AU187" s="221" t="s">
        <v>88</v>
      </c>
      <c r="AY187" s="18" t="s">
        <v>188</v>
      </c>
      <c r="BE187" s="222">
        <f>IF(N187="základní",J187,0)</f>
        <v>0</v>
      </c>
      <c r="BF187" s="222">
        <f>IF(N187="snížená",J187,0)</f>
        <v>0</v>
      </c>
      <c r="BG187" s="222">
        <f>IF(N187="zákl. přenesená",J187,0)</f>
        <v>0</v>
      </c>
      <c r="BH187" s="222">
        <f>IF(N187="sníž. přenesená",J187,0)</f>
        <v>0</v>
      </c>
      <c r="BI187" s="222">
        <f>IF(N187="nulová",J187,0)</f>
        <v>0</v>
      </c>
      <c r="BJ187" s="18" t="s">
        <v>85</v>
      </c>
      <c r="BK187" s="222">
        <f>ROUND(I187*H187,2)</f>
        <v>0</v>
      </c>
      <c r="BL187" s="18" t="s">
        <v>195</v>
      </c>
      <c r="BM187" s="221" t="s">
        <v>3235</v>
      </c>
    </row>
    <row r="188" spans="1:65" s="13" customFormat="1" ht="11.25">
      <c r="B188" s="223"/>
      <c r="C188" s="224"/>
      <c r="D188" s="225" t="s">
        <v>197</v>
      </c>
      <c r="E188" s="226" t="s">
        <v>1</v>
      </c>
      <c r="F188" s="227" t="s">
        <v>3236</v>
      </c>
      <c r="G188" s="224"/>
      <c r="H188" s="228">
        <v>15.535</v>
      </c>
      <c r="I188" s="229"/>
      <c r="J188" s="224"/>
      <c r="K188" s="224"/>
      <c r="L188" s="230"/>
      <c r="M188" s="231"/>
      <c r="N188" s="232"/>
      <c r="O188" s="232"/>
      <c r="P188" s="232"/>
      <c r="Q188" s="232"/>
      <c r="R188" s="232"/>
      <c r="S188" s="232"/>
      <c r="T188" s="233"/>
      <c r="AT188" s="234" t="s">
        <v>197</v>
      </c>
      <c r="AU188" s="234" t="s">
        <v>88</v>
      </c>
      <c r="AV188" s="13" t="s">
        <v>88</v>
      </c>
      <c r="AW188" s="13" t="s">
        <v>32</v>
      </c>
      <c r="AX188" s="13" t="s">
        <v>85</v>
      </c>
      <c r="AY188" s="234" t="s">
        <v>188</v>
      </c>
    </row>
    <row r="189" spans="1:65" s="2" customFormat="1" ht="16.5" customHeight="1">
      <c r="A189" s="35"/>
      <c r="B189" s="36"/>
      <c r="C189" s="210" t="s">
        <v>276</v>
      </c>
      <c r="D189" s="210" t="s">
        <v>190</v>
      </c>
      <c r="E189" s="211" t="s">
        <v>924</v>
      </c>
      <c r="F189" s="212" t="s">
        <v>925</v>
      </c>
      <c r="G189" s="213" t="s">
        <v>285</v>
      </c>
      <c r="H189" s="214">
        <v>6.9909999999999997</v>
      </c>
      <c r="I189" s="215"/>
      <c r="J189" s="216">
        <f>ROUND(I189*H189,2)</f>
        <v>0</v>
      </c>
      <c r="K189" s="212" t="s">
        <v>202</v>
      </c>
      <c r="L189" s="40"/>
      <c r="M189" s="217" t="s">
        <v>1</v>
      </c>
      <c r="N189" s="218" t="s">
        <v>42</v>
      </c>
      <c r="O189" s="72"/>
      <c r="P189" s="219">
        <f>O189*H189</f>
        <v>0</v>
      </c>
      <c r="Q189" s="219">
        <v>0</v>
      </c>
      <c r="R189" s="219">
        <f>Q189*H189</f>
        <v>0</v>
      </c>
      <c r="S189" s="219">
        <v>0</v>
      </c>
      <c r="T189" s="220">
        <f>S189*H189</f>
        <v>0</v>
      </c>
      <c r="U189" s="35"/>
      <c r="V189" s="35"/>
      <c r="W189" s="35"/>
      <c r="X189" s="35"/>
      <c r="Y189" s="35"/>
      <c r="Z189" s="35"/>
      <c r="AA189" s="35"/>
      <c r="AB189" s="35"/>
      <c r="AC189" s="35"/>
      <c r="AD189" s="35"/>
      <c r="AE189" s="35"/>
      <c r="AR189" s="221" t="s">
        <v>195</v>
      </c>
      <c r="AT189" s="221" t="s">
        <v>190</v>
      </c>
      <c r="AU189" s="221" t="s">
        <v>88</v>
      </c>
      <c r="AY189" s="18" t="s">
        <v>188</v>
      </c>
      <c r="BE189" s="222">
        <f>IF(N189="základní",J189,0)</f>
        <v>0</v>
      </c>
      <c r="BF189" s="222">
        <f>IF(N189="snížená",J189,0)</f>
        <v>0</v>
      </c>
      <c r="BG189" s="222">
        <f>IF(N189="zákl. přenesená",J189,0)</f>
        <v>0</v>
      </c>
      <c r="BH189" s="222">
        <f>IF(N189="sníž. přenesená",J189,0)</f>
        <v>0</v>
      </c>
      <c r="BI189" s="222">
        <f>IF(N189="nulová",J189,0)</f>
        <v>0</v>
      </c>
      <c r="BJ189" s="18" t="s">
        <v>85</v>
      </c>
      <c r="BK189" s="222">
        <f>ROUND(I189*H189,2)</f>
        <v>0</v>
      </c>
      <c r="BL189" s="18" t="s">
        <v>195</v>
      </c>
      <c r="BM189" s="221" t="s">
        <v>3237</v>
      </c>
    </row>
    <row r="190" spans="1:65" s="13" customFormat="1" ht="11.25">
      <c r="B190" s="223"/>
      <c r="C190" s="224"/>
      <c r="D190" s="225" t="s">
        <v>197</v>
      </c>
      <c r="E190" s="226" t="s">
        <v>1</v>
      </c>
      <c r="F190" s="227" t="s">
        <v>341</v>
      </c>
      <c r="G190" s="224"/>
      <c r="H190" s="228">
        <v>6.9909999999999997</v>
      </c>
      <c r="I190" s="229"/>
      <c r="J190" s="224"/>
      <c r="K190" s="224"/>
      <c r="L190" s="230"/>
      <c r="M190" s="231"/>
      <c r="N190" s="232"/>
      <c r="O190" s="232"/>
      <c r="P190" s="232"/>
      <c r="Q190" s="232"/>
      <c r="R190" s="232"/>
      <c r="S190" s="232"/>
      <c r="T190" s="233"/>
      <c r="AT190" s="234" t="s">
        <v>197</v>
      </c>
      <c r="AU190" s="234" t="s">
        <v>88</v>
      </c>
      <c r="AV190" s="13" t="s">
        <v>88</v>
      </c>
      <c r="AW190" s="13" t="s">
        <v>32</v>
      </c>
      <c r="AX190" s="13" t="s">
        <v>85</v>
      </c>
      <c r="AY190" s="234" t="s">
        <v>188</v>
      </c>
    </row>
    <row r="191" spans="1:65" s="2" customFormat="1" ht="16.5" customHeight="1">
      <c r="A191" s="35"/>
      <c r="B191" s="36"/>
      <c r="C191" s="210" t="s">
        <v>282</v>
      </c>
      <c r="D191" s="210" t="s">
        <v>190</v>
      </c>
      <c r="E191" s="211" t="s">
        <v>928</v>
      </c>
      <c r="F191" s="212" t="s">
        <v>929</v>
      </c>
      <c r="G191" s="213" t="s">
        <v>285</v>
      </c>
      <c r="H191" s="214">
        <v>3.1070000000000002</v>
      </c>
      <c r="I191" s="215"/>
      <c r="J191" s="216">
        <f>ROUND(I191*H191,2)</f>
        <v>0</v>
      </c>
      <c r="K191" s="212" t="s">
        <v>202</v>
      </c>
      <c r="L191" s="40"/>
      <c r="M191" s="217" t="s">
        <v>1</v>
      </c>
      <c r="N191" s="218" t="s">
        <v>42</v>
      </c>
      <c r="O191" s="72"/>
      <c r="P191" s="219">
        <f>O191*H191</f>
        <v>0</v>
      </c>
      <c r="Q191" s="219">
        <v>3.5000000000000001E-3</v>
      </c>
      <c r="R191" s="219">
        <f>Q191*H191</f>
        <v>1.08745E-2</v>
      </c>
      <c r="S191" s="219">
        <v>0</v>
      </c>
      <c r="T191" s="220">
        <f>S191*H191</f>
        <v>0</v>
      </c>
      <c r="U191" s="35"/>
      <c r="V191" s="35"/>
      <c r="W191" s="35"/>
      <c r="X191" s="35"/>
      <c r="Y191" s="35"/>
      <c r="Z191" s="35"/>
      <c r="AA191" s="35"/>
      <c r="AB191" s="35"/>
      <c r="AC191" s="35"/>
      <c r="AD191" s="35"/>
      <c r="AE191" s="35"/>
      <c r="AR191" s="221" t="s">
        <v>195</v>
      </c>
      <c r="AT191" s="221" t="s">
        <v>190</v>
      </c>
      <c r="AU191" s="221" t="s">
        <v>88</v>
      </c>
      <c r="AY191" s="18" t="s">
        <v>188</v>
      </c>
      <c r="BE191" s="222">
        <f>IF(N191="základní",J191,0)</f>
        <v>0</v>
      </c>
      <c r="BF191" s="222">
        <f>IF(N191="snížená",J191,0)</f>
        <v>0</v>
      </c>
      <c r="BG191" s="222">
        <f>IF(N191="zákl. přenesená",J191,0)</f>
        <v>0</v>
      </c>
      <c r="BH191" s="222">
        <f>IF(N191="sníž. přenesená",J191,0)</f>
        <v>0</v>
      </c>
      <c r="BI191" s="222">
        <f>IF(N191="nulová",J191,0)</f>
        <v>0</v>
      </c>
      <c r="BJ191" s="18" t="s">
        <v>85</v>
      </c>
      <c r="BK191" s="222">
        <f>ROUND(I191*H191,2)</f>
        <v>0</v>
      </c>
      <c r="BL191" s="18" t="s">
        <v>195</v>
      </c>
      <c r="BM191" s="221" t="s">
        <v>3238</v>
      </c>
    </row>
    <row r="192" spans="1:65" s="13" customFormat="1" ht="11.25">
      <c r="B192" s="223"/>
      <c r="C192" s="224"/>
      <c r="D192" s="225" t="s">
        <v>197</v>
      </c>
      <c r="E192" s="226" t="s">
        <v>1</v>
      </c>
      <c r="F192" s="227" t="s">
        <v>3239</v>
      </c>
      <c r="G192" s="224"/>
      <c r="H192" s="228">
        <v>3.1070000000000002</v>
      </c>
      <c r="I192" s="229"/>
      <c r="J192" s="224"/>
      <c r="K192" s="224"/>
      <c r="L192" s="230"/>
      <c r="M192" s="231"/>
      <c r="N192" s="232"/>
      <c r="O192" s="232"/>
      <c r="P192" s="232"/>
      <c r="Q192" s="232"/>
      <c r="R192" s="232"/>
      <c r="S192" s="232"/>
      <c r="T192" s="233"/>
      <c r="AT192" s="234" t="s">
        <v>197</v>
      </c>
      <c r="AU192" s="234" t="s">
        <v>88</v>
      </c>
      <c r="AV192" s="13" t="s">
        <v>88</v>
      </c>
      <c r="AW192" s="13" t="s">
        <v>32</v>
      </c>
      <c r="AX192" s="13" t="s">
        <v>85</v>
      </c>
      <c r="AY192" s="234" t="s">
        <v>188</v>
      </c>
    </row>
    <row r="193" spans="1:65" s="2" customFormat="1" ht="16.5" customHeight="1">
      <c r="A193" s="35"/>
      <c r="B193" s="36"/>
      <c r="C193" s="210" t="s">
        <v>288</v>
      </c>
      <c r="D193" s="210" t="s">
        <v>190</v>
      </c>
      <c r="E193" s="211" t="s">
        <v>370</v>
      </c>
      <c r="F193" s="212" t="s">
        <v>371</v>
      </c>
      <c r="G193" s="213" t="s">
        <v>285</v>
      </c>
      <c r="H193" s="214">
        <v>52.707000000000001</v>
      </c>
      <c r="I193" s="215"/>
      <c r="J193" s="216">
        <f>ROUND(I193*H193,2)</f>
        <v>0</v>
      </c>
      <c r="K193" s="212" t="s">
        <v>202</v>
      </c>
      <c r="L193" s="40"/>
      <c r="M193" s="217" t="s">
        <v>1</v>
      </c>
      <c r="N193" s="218" t="s">
        <v>42</v>
      </c>
      <c r="O193" s="72"/>
      <c r="P193" s="219">
        <f>O193*H193</f>
        <v>0</v>
      </c>
      <c r="Q193" s="219">
        <v>0</v>
      </c>
      <c r="R193" s="219">
        <f>Q193*H193</f>
        <v>0</v>
      </c>
      <c r="S193" s="219">
        <v>0</v>
      </c>
      <c r="T193" s="220">
        <f>S193*H193</f>
        <v>0</v>
      </c>
      <c r="U193" s="35"/>
      <c r="V193" s="35"/>
      <c r="W193" s="35"/>
      <c r="X193" s="35"/>
      <c r="Y193" s="35"/>
      <c r="Z193" s="35"/>
      <c r="AA193" s="35"/>
      <c r="AB193" s="35"/>
      <c r="AC193" s="35"/>
      <c r="AD193" s="35"/>
      <c r="AE193" s="35"/>
      <c r="AR193" s="221" t="s">
        <v>195</v>
      </c>
      <c r="AT193" s="221" t="s">
        <v>190</v>
      </c>
      <c r="AU193" s="221" t="s">
        <v>88</v>
      </c>
      <c r="AY193" s="18" t="s">
        <v>188</v>
      </c>
      <c r="BE193" s="222">
        <f>IF(N193="základní",J193,0)</f>
        <v>0</v>
      </c>
      <c r="BF193" s="222">
        <f>IF(N193="snížená",J193,0)</f>
        <v>0</v>
      </c>
      <c r="BG193" s="222">
        <f>IF(N193="zákl. přenesená",J193,0)</f>
        <v>0</v>
      </c>
      <c r="BH193" s="222">
        <f>IF(N193="sníž. přenesená",J193,0)</f>
        <v>0</v>
      </c>
      <c r="BI193" s="222">
        <f>IF(N193="nulová",J193,0)</f>
        <v>0</v>
      </c>
      <c r="BJ193" s="18" t="s">
        <v>85</v>
      </c>
      <c r="BK193" s="222">
        <f>ROUND(I193*H193,2)</f>
        <v>0</v>
      </c>
      <c r="BL193" s="18" t="s">
        <v>195</v>
      </c>
      <c r="BM193" s="221" t="s">
        <v>3240</v>
      </c>
    </row>
    <row r="194" spans="1:65" s="13" customFormat="1" ht="11.25">
      <c r="B194" s="223"/>
      <c r="C194" s="224"/>
      <c r="D194" s="225" t="s">
        <v>197</v>
      </c>
      <c r="E194" s="226" t="s">
        <v>1</v>
      </c>
      <c r="F194" s="227" t="s">
        <v>3241</v>
      </c>
      <c r="G194" s="224"/>
      <c r="H194" s="228">
        <v>62.140999999999998</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1:65" s="13" customFormat="1" ht="11.25">
      <c r="B195" s="223"/>
      <c r="C195" s="224"/>
      <c r="D195" s="225" t="s">
        <v>197</v>
      </c>
      <c r="E195" s="226" t="s">
        <v>1</v>
      </c>
      <c r="F195" s="227" t="s">
        <v>3242</v>
      </c>
      <c r="G195" s="224"/>
      <c r="H195" s="228">
        <v>-6.66</v>
      </c>
      <c r="I195" s="229"/>
      <c r="J195" s="224"/>
      <c r="K195" s="224"/>
      <c r="L195" s="230"/>
      <c r="M195" s="231"/>
      <c r="N195" s="232"/>
      <c r="O195" s="232"/>
      <c r="P195" s="232"/>
      <c r="Q195" s="232"/>
      <c r="R195" s="232"/>
      <c r="S195" s="232"/>
      <c r="T195" s="233"/>
      <c r="AT195" s="234" t="s">
        <v>197</v>
      </c>
      <c r="AU195" s="234" t="s">
        <v>88</v>
      </c>
      <c r="AV195" s="13" t="s">
        <v>88</v>
      </c>
      <c r="AW195" s="13" t="s">
        <v>32</v>
      </c>
      <c r="AX195" s="13" t="s">
        <v>77</v>
      </c>
      <c r="AY195" s="234" t="s">
        <v>188</v>
      </c>
    </row>
    <row r="196" spans="1:65" s="14" customFormat="1" ht="11.25">
      <c r="B196" s="235"/>
      <c r="C196" s="236"/>
      <c r="D196" s="225" t="s">
        <v>197</v>
      </c>
      <c r="E196" s="237" t="s">
        <v>142</v>
      </c>
      <c r="F196" s="238" t="s">
        <v>199</v>
      </c>
      <c r="G196" s="236"/>
      <c r="H196" s="239">
        <v>55.481000000000002</v>
      </c>
      <c r="I196" s="240"/>
      <c r="J196" s="236"/>
      <c r="K196" s="236"/>
      <c r="L196" s="241"/>
      <c r="M196" s="242"/>
      <c r="N196" s="243"/>
      <c r="O196" s="243"/>
      <c r="P196" s="243"/>
      <c r="Q196" s="243"/>
      <c r="R196" s="243"/>
      <c r="S196" s="243"/>
      <c r="T196" s="244"/>
      <c r="AT196" s="245" t="s">
        <v>197</v>
      </c>
      <c r="AU196" s="245" t="s">
        <v>88</v>
      </c>
      <c r="AV196" s="14" t="s">
        <v>195</v>
      </c>
      <c r="AW196" s="14" t="s">
        <v>32</v>
      </c>
      <c r="AX196" s="14" t="s">
        <v>77</v>
      </c>
      <c r="AY196" s="245" t="s">
        <v>188</v>
      </c>
    </row>
    <row r="197" spans="1:65" s="13" customFormat="1" ht="11.25">
      <c r="B197" s="223"/>
      <c r="C197" s="224"/>
      <c r="D197" s="225" t="s">
        <v>197</v>
      </c>
      <c r="E197" s="226" t="s">
        <v>1</v>
      </c>
      <c r="F197" s="227" t="s">
        <v>3243</v>
      </c>
      <c r="G197" s="224"/>
      <c r="H197" s="228">
        <v>52.707000000000001</v>
      </c>
      <c r="I197" s="229"/>
      <c r="J197" s="224"/>
      <c r="K197" s="224"/>
      <c r="L197" s="230"/>
      <c r="M197" s="231"/>
      <c r="N197" s="232"/>
      <c r="O197" s="232"/>
      <c r="P197" s="232"/>
      <c r="Q197" s="232"/>
      <c r="R197" s="232"/>
      <c r="S197" s="232"/>
      <c r="T197" s="233"/>
      <c r="AT197" s="234" t="s">
        <v>197</v>
      </c>
      <c r="AU197" s="234" t="s">
        <v>88</v>
      </c>
      <c r="AV197" s="13" t="s">
        <v>88</v>
      </c>
      <c r="AW197" s="13" t="s">
        <v>32</v>
      </c>
      <c r="AX197" s="13" t="s">
        <v>85</v>
      </c>
      <c r="AY197" s="234" t="s">
        <v>188</v>
      </c>
    </row>
    <row r="198" spans="1:65" s="2" customFormat="1" ht="16.5" customHeight="1">
      <c r="A198" s="35"/>
      <c r="B198" s="36"/>
      <c r="C198" s="210" t="s">
        <v>7</v>
      </c>
      <c r="D198" s="210" t="s">
        <v>190</v>
      </c>
      <c r="E198" s="211" t="s">
        <v>376</v>
      </c>
      <c r="F198" s="212" t="s">
        <v>377</v>
      </c>
      <c r="G198" s="213" t="s">
        <v>285</v>
      </c>
      <c r="H198" s="214">
        <v>2.774</v>
      </c>
      <c r="I198" s="215"/>
      <c r="J198" s="216">
        <f>ROUND(I198*H198,2)</f>
        <v>0</v>
      </c>
      <c r="K198" s="212" t="s">
        <v>202</v>
      </c>
      <c r="L198" s="40"/>
      <c r="M198" s="217" t="s">
        <v>1</v>
      </c>
      <c r="N198" s="218" t="s">
        <v>42</v>
      </c>
      <c r="O198" s="72"/>
      <c r="P198" s="219">
        <f>O198*H198</f>
        <v>0</v>
      </c>
      <c r="Q198" s="219">
        <v>0</v>
      </c>
      <c r="R198" s="219">
        <f>Q198*H198</f>
        <v>0</v>
      </c>
      <c r="S198" s="219">
        <v>0</v>
      </c>
      <c r="T198" s="220">
        <f>S198*H198</f>
        <v>0</v>
      </c>
      <c r="U198" s="35"/>
      <c r="V198" s="35"/>
      <c r="W198" s="35"/>
      <c r="X198" s="35"/>
      <c r="Y198" s="35"/>
      <c r="Z198" s="35"/>
      <c r="AA198" s="35"/>
      <c r="AB198" s="35"/>
      <c r="AC198" s="35"/>
      <c r="AD198" s="35"/>
      <c r="AE198" s="35"/>
      <c r="AR198" s="221" t="s">
        <v>195</v>
      </c>
      <c r="AT198" s="221" t="s">
        <v>190</v>
      </c>
      <c r="AU198" s="221" t="s">
        <v>88</v>
      </c>
      <c r="AY198" s="18" t="s">
        <v>188</v>
      </c>
      <c r="BE198" s="222">
        <f>IF(N198="základní",J198,0)</f>
        <v>0</v>
      </c>
      <c r="BF198" s="222">
        <f>IF(N198="snížená",J198,0)</f>
        <v>0</v>
      </c>
      <c r="BG198" s="222">
        <f>IF(N198="zákl. přenesená",J198,0)</f>
        <v>0</v>
      </c>
      <c r="BH198" s="222">
        <f>IF(N198="sníž. přenesená",J198,0)</f>
        <v>0</v>
      </c>
      <c r="BI198" s="222">
        <f>IF(N198="nulová",J198,0)</f>
        <v>0</v>
      </c>
      <c r="BJ198" s="18" t="s">
        <v>85</v>
      </c>
      <c r="BK198" s="222">
        <f>ROUND(I198*H198,2)</f>
        <v>0</v>
      </c>
      <c r="BL198" s="18" t="s">
        <v>195</v>
      </c>
      <c r="BM198" s="221" t="s">
        <v>3244</v>
      </c>
    </row>
    <row r="199" spans="1:65" s="13" customFormat="1" ht="11.25">
      <c r="B199" s="223"/>
      <c r="C199" s="224"/>
      <c r="D199" s="225" t="s">
        <v>197</v>
      </c>
      <c r="E199" s="226" t="s">
        <v>1</v>
      </c>
      <c r="F199" s="227" t="s">
        <v>3245</v>
      </c>
      <c r="G199" s="224"/>
      <c r="H199" s="228">
        <v>2.774</v>
      </c>
      <c r="I199" s="229"/>
      <c r="J199" s="224"/>
      <c r="K199" s="224"/>
      <c r="L199" s="230"/>
      <c r="M199" s="231"/>
      <c r="N199" s="232"/>
      <c r="O199" s="232"/>
      <c r="P199" s="232"/>
      <c r="Q199" s="232"/>
      <c r="R199" s="232"/>
      <c r="S199" s="232"/>
      <c r="T199" s="233"/>
      <c r="AT199" s="234" t="s">
        <v>197</v>
      </c>
      <c r="AU199" s="234" t="s">
        <v>88</v>
      </c>
      <c r="AV199" s="13" t="s">
        <v>88</v>
      </c>
      <c r="AW199" s="13" t="s">
        <v>32</v>
      </c>
      <c r="AX199" s="13" t="s">
        <v>85</v>
      </c>
      <c r="AY199" s="234" t="s">
        <v>188</v>
      </c>
    </row>
    <row r="200" spans="1:65" s="2" customFormat="1" ht="16.5" customHeight="1">
      <c r="A200" s="35"/>
      <c r="B200" s="36"/>
      <c r="C200" s="210" t="s">
        <v>297</v>
      </c>
      <c r="D200" s="210" t="s">
        <v>190</v>
      </c>
      <c r="E200" s="211" t="s">
        <v>381</v>
      </c>
      <c r="F200" s="212" t="s">
        <v>382</v>
      </c>
      <c r="G200" s="213" t="s">
        <v>285</v>
      </c>
      <c r="H200" s="214">
        <v>48.823</v>
      </c>
      <c r="I200" s="215"/>
      <c r="J200" s="216">
        <f>ROUND(I200*H200,2)</f>
        <v>0</v>
      </c>
      <c r="K200" s="212" t="s">
        <v>194</v>
      </c>
      <c r="L200" s="40"/>
      <c r="M200" s="217" t="s">
        <v>1</v>
      </c>
      <c r="N200" s="218" t="s">
        <v>42</v>
      </c>
      <c r="O200" s="72"/>
      <c r="P200" s="219">
        <f>O200*H200</f>
        <v>0</v>
      </c>
      <c r="Q200" s="219">
        <v>0</v>
      </c>
      <c r="R200" s="219">
        <f>Q200*H200</f>
        <v>0</v>
      </c>
      <c r="S200" s="219">
        <v>0</v>
      </c>
      <c r="T200" s="220">
        <f>S200*H200</f>
        <v>0</v>
      </c>
      <c r="U200" s="35"/>
      <c r="V200" s="35"/>
      <c r="W200" s="35"/>
      <c r="X200" s="35"/>
      <c r="Y200" s="35"/>
      <c r="Z200" s="35"/>
      <c r="AA200" s="35"/>
      <c r="AB200" s="35"/>
      <c r="AC200" s="35"/>
      <c r="AD200" s="35"/>
      <c r="AE200" s="35"/>
      <c r="AR200" s="221" t="s">
        <v>195</v>
      </c>
      <c r="AT200" s="221" t="s">
        <v>190</v>
      </c>
      <c r="AU200" s="221" t="s">
        <v>88</v>
      </c>
      <c r="AY200" s="18" t="s">
        <v>188</v>
      </c>
      <c r="BE200" s="222">
        <f>IF(N200="základní",J200,0)</f>
        <v>0</v>
      </c>
      <c r="BF200" s="222">
        <f>IF(N200="snížená",J200,0)</f>
        <v>0</v>
      </c>
      <c r="BG200" s="222">
        <f>IF(N200="zákl. přenesená",J200,0)</f>
        <v>0</v>
      </c>
      <c r="BH200" s="222">
        <f>IF(N200="sníž. přenesená",J200,0)</f>
        <v>0</v>
      </c>
      <c r="BI200" s="222">
        <f>IF(N200="nulová",J200,0)</f>
        <v>0</v>
      </c>
      <c r="BJ200" s="18" t="s">
        <v>85</v>
      </c>
      <c r="BK200" s="222">
        <f>ROUND(I200*H200,2)</f>
        <v>0</v>
      </c>
      <c r="BL200" s="18" t="s">
        <v>195</v>
      </c>
      <c r="BM200" s="221" t="s">
        <v>3246</v>
      </c>
    </row>
    <row r="201" spans="1:65" s="13" customFormat="1" ht="11.25">
      <c r="B201" s="223"/>
      <c r="C201" s="224"/>
      <c r="D201" s="225" t="s">
        <v>197</v>
      </c>
      <c r="E201" s="226" t="s">
        <v>1</v>
      </c>
      <c r="F201" s="227" t="s">
        <v>384</v>
      </c>
      <c r="G201" s="224"/>
      <c r="H201" s="228">
        <v>48.823</v>
      </c>
      <c r="I201" s="229"/>
      <c r="J201" s="224"/>
      <c r="K201" s="224"/>
      <c r="L201" s="230"/>
      <c r="M201" s="231"/>
      <c r="N201" s="232"/>
      <c r="O201" s="232"/>
      <c r="P201" s="232"/>
      <c r="Q201" s="232"/>
      <c r="R201" s="232"/>
      <c r="S201" s="232"/>
      <c r="T201" s="233"/>
      <c r="AT201" s="234" t="s">
        <v>197</v>
      </c>
      <c r="AU201" s="234" t="s">
        <v>88</v>
      </c>
      <c r="AV201" s="13" t="s">
        <v>88</v>
      </c>
      <c r="AW201" s="13" t="s">
        <v>32</v>
      </c>
      <c r="AX201" s="13" t="s">
        <v>85</v>
      </c>
      <c r="AY201" s="234" t="s">
        <v>188</v>
      </c>
    </row>
    <row r="202" spans="1:65" s="2" customFormat="1" ht="16.5" customHeight="1">
      <c r="A202" s="35"/>
      <c r="B202" s="36"/>
      <c r="C202" s="210" t="s">
        <v>302</v>
      </c>
      <c r="D202" s="210" t="s">
        <v>190</v>
      </c>
      <c r="E202" s="211" t="s">
        <v>386</v>
      </c>
      <c r="F202" s="212" t="s">
        <v>387</v>
      </c>
      <c r="G202" s="213" t="s">
        <v>285</v>
      </c>
      <c r="H202" s="214">
        <v>6.6580000000000004</v>
      </c>
      <c r="I202" s="215"/>
      <c r="J202" s="216">
        <f>ROUND(I202*H202,2)</f>
        <v>0</v>
      </c>
      <c r="K202" s="212" t="s">
        <v>194</v>
      </c>
      <c r="L202" s="40"/>
      <c r="M202" s="217" t="s">
        <v>1</v>
      </c>
      <c r="N202" s="218" t="s">
        <v>42</v>
      </c>
      <c r="O202" s="72"/>
      <c r="P202" s="219">
        <f>O202*H202</f>
        <v>0</v>
      </c>
      <c r="Q202" s="219">
        <v>0</v>
      </c>
      <c r="R202" s="219">
        <f>Q202*H202</f>
        <v>0</v>
      </c>
      <c r="S202" s="219">
        <v>0</v>
      </c>
      <c r="T202" s="220">
        <f>S202*H202</f>
        <v>0</v>
      </c>
      <c r="U202" s="35"/>
      <c r="V202" s="35"/>
      <c r="W202" s="35"/>
      <c r="X202" s="35"/>
      <c r="Y202" s="35"/>
      <c r="Z202" s="35"/>
      <c r="AA202" s="35"/>
      <c r="AB202" s="35"/>
      <c r="AC202" s="35"/>
      <c r="AD202" s="35"/>
      <c r="AE202" s="35"/>
      <c r="AR202" s="221" t="s">
        <v>195</v>
      </c>
      <c r="AT202" s="221" t="s">
        <v>190</v>
      </c>
      <c r="AU202" s="221" t="s">
        <v>88</v>
      </c>
      <c r="AY202" s="18" t="s">
        <v>188</v>
      </c>
      <c r="BE202" s="222">
        <f>IF(N202="základní",J202,0)</f>
        <v>0</v>
      </c>
      <c r="BF202" s="222">
        <f>IF(N202="snížená",J202,0)</f>
        <v>0</v>
      </c>
      <c r="BG202" s="222">
        <f>IF(N202="zákl. přenesená",J202,0)</f>
        <v>0</v>
      </c>
      <c r="BH202" s="222">
        <f>IF(N202="sníž. přenesená",J202,0)</f>
        <v>0</v>
      </c>
      <c r="BI202" s="222">
        <f>IF(N202="nulová",J202,0)</f>
        <v>0</v>
      </c>
      <c r="BJ202" s="18" t="s">
        <v>85</v>
      </c>
      <c r="BK202" s="222">
        <f>ROUND(I202*H202,2)</f>
        <v>0</v>
      </c>
      <c r="BL202" s="18" t="s">
        <v>195</v>
      </c>
      <c r="BM202" s="221" t="s">
        <v>3247</v>
      </c>
    </row>
    <row r="203" spans="1:65" s="13" customFormat="1" ht="11.25">
      <c r="B203" s="223"/>
      <c r="C203" s="224"/>
      <c r="D203" s="225" t="s">
        <v>197</v>
      </c>
      <c r="E203" s="226" t="s">
        <v>1</v>
      </c>
      <c r="F203" s="227" t="s">
        <v>389</v>
      </c>
      <c r="G203" s="224"/>
      <c r="H203" s="228">
        <v>6.6580000000000004</v>
      </c>
      <c r="I203" s="229"/>
      <c r="J203" s="224"/>
      <c r="K203" s="224"/>
      <c r="L203" s="230"/>
      <c r="M203" s="231"/>
      <c r="N203" s="232"/>
      <c r="O203" s="232"/>
      <c r="P203" s="232"/>
      <c r="Q203" s="232"/>
      <c r="R203" s="232"/>
      <c r="S203" s="232"/>
      <c r="T203" s="233"/>
      <c r="AT203" s="234" t="s">
        <v>197</v>
      </c>
      <c r="AU203" s="234" t="s">
        <v>88</v>
      </c>
      <c r="AV203" s="13" t="s">
        <v>88</v>
      </c>
      <c r="AW203" s="13" t="s">
        <v>32</v>
      </c>
      <c r="AX203" s="13" t="s">
        <v>85</v>
      </c>
      <c r="AY203" s="234" t="s">
        <v>188</v>
      </c>
    </row>
    <row r="204" spans="1:65" s="2" customFormat="1" ht="16.5" customHeight="1">
      <c r="A204" s="35"/>
      <c r="B204" s="36"/>
      <c r="C204" s="210" t="s">
        <v>307</v>
      </c>
      <c r="D204" s="210" t="s">
        <v>190</v>
      </c>
      <c r="E204" s="211" t="s">
        <v>1011</v>
      </c>
      <c r="F204" s="212" t="s">
        <v>1012</v>
      </c>
      <c r="G204" s="213" t="s">
        <v>285</v>
      </c>
      <c r="H204" s="214">
        <v>6.66</v>
      </c>
      <c r="I204" s="215"/>
      <c r="J204" s="216">
        <f>ROUND(I204*H204,2)</f>
        <v>0</v>
      </c>
      <c r="K204" s="212" t="s">
        <v>202</v>
      </c>
      <c r="L204" s="40"/>
      <c r="M204" s="217" t="s">
        <v>1</v>
      </c>
      <c r="N204" s="218" t="s">
        <v>42</v>
      </c>
      <c r="O204" s="72"/>
      <c r="P204" s="219">
        <f>O204*H204</f>
        <v>0</v>
      </c>
      <c r="Q204" s="219">
        <v>0</v>
      </c>
      <c r="R204" s="219">
        <f>Q204*H204</f>
        <v>0</v>
      </c>
      <c r="S204" s="219">
        <v>0</v>
      </c>
      <c r="T204" s="220">
        <f>S204*H204</f>
        <v>0</v>
      </c>
      <c r="U204" s="35"/>
      <c r="V204" s="35"/>
      <c r="W204" s="35"/>
      <c r="X204" s="35"/>
      <c r="Y204" s="35"/>
      <c r="Z204" s="35"/>
      <c r="AA204" s="35"/>
      <c r="AB204" s="35"/>
      <c r="AC204" s="35"/>
      <c r="AD204" s="35"/>
      <c r="AE204" s="35"/>
      <c r="AR204" s="221" t="s">
        <v>195</v>
      </c>
      <c r="AT204" s="221" t="s">
        <v>190</v>
      </c>
      <c r="AU204" s="221" t="s">
        <v>88</v>
      </c>
      <c r="AY204" s="18" t="s">
        <v>188</v>
      </c>
      <c r="BE204" s="222">
        <f>IF(N204="základní",J204,0)</f>
        <v>0</v>
      </c>
      <c r="BF204" s="222">
        <f>IF(N204="snížená",J204,0)</f>
        <v>0</v>
      </c>
      <c r="BG204" s="222">
        <f>IF(N204="zákl. přenesená",J204,0)</f>
        <v>0</v>
      </c>
      <c r="BH204" s="222">
        <f>IF(N204="sníž. přenesená",J204,0)</f>
        <v>0</v>
      </c>
      <c r="BI204" s="222">
        <f>IF(N204="nulová",J204,0)</f>
        <v>0</v>
      </c>
      <c r="BJ204" s="18" t="s">
        <v>85</v>
      </c>
      <c r="BK204" s="222">
        <f>ROUND(I204*H204,2)</f>
        <v>0</v>
      </c>
      <c r="BL204" s="18" t="s">
        <v>195</v>
      </c>
      <c r="BM204" s="221" t="s">
        <v>3248</v>
      </c>
    </row>
    <row r="205" spans="1:65" s="15" customFormat="1" ht="11.25">
      <c r="B205" s="246"/>
      <c r="C205" s="247"/>
      <c r="D205" s="225" t="s">
        <v>197</v>
      </c>
      <c r="E205" s="248" t="s">
        <v>1</v>
      </c>
      <c r="F205" s="249" t="s">
        <v>3249</v>
      </c>
      <c r="G205" s="247"/>
      <c r="H205" s="248" t="s">
        <v>1</v>
      </c>
      <c r="I205" s="250"/>
      <c r="J205" s="247"/>
      <c r="K205" s="247"/>
      <c r="L205" s="251"/>
      <c r="M205" s="252"/>
      <c r="N205" s="253"/>
      <c r="O205" s="253"/>
      <c r="P205" s="253"/>
      <c r="Q205" s="253"/>
      <c r="R205" s="253"/>
      <c r="S205" s="253"/>
      <c r="T205" s="254"/>
      <c r="AT205" s="255" t="s">
        <v>197</v>
      </c>
      <c r="AU205" s="255" t="s">
        <v>88</v>
      </c>
      <c r="AV205" s="15" t="s">
        <v>85</v>
      </c>
      <c r="AW205" s="15" t="s">
        <v>32</v>
      </c>
      <c r="AX205" s="15" t="s">
        <v>77</v>
      </c>
      <c r="AY205" s="255" t="s">
        <v>188</v>
      </c>
    </row>
    <row r="206" spans="1:65" s="13" customFormat="1" ht="11.25">
      <c r="B206" s="223"/>
      <c r="C206" s="224"/>
      <c r="D206" s="225" t="s">
        <v>197</v>
      </c>
      <c r="E206" s="226" t="s">
        <v>1</v>
      </c>
      <c r="F206" s="227" t="s">
        <v>3250</v>
      </c>
      <c r="G206" s="224"/>
      <c r="H206" s="228">
        <v>6.66</v>
      </c>
      <c r="I206" s="229"/>
      <c r="J206" s="224"/>
      <c r="K206" s="224"/>
      <c r="L206" s="230"/>
      <c r="M206" s="231"/>
      <c r="N206" s="232"/>
      <c r="O206" s="232"/>
      <c r="P206" s="232"/>
      <c r="Q206" s="232"/>
      <c r="R206" s="232"/>
      <c r="S206" s="232"/>
      <c r="T206" s="233"/>
      <c r="AT206" s="234" t="s">
        <v>197</v>
      </c>
      <c r="AU206" s="234" t="s">
        <v>88</v>
      </c>
      <c r="AV206" s="13" t="s">
        <v>88</v>
      </c>
      <c r="AW206" s="13" t="s">
        <v>32</v>
      </c>
      <c r="AX206" s="13" t="s">
        <v>77</v>
      </c>
      <c r="AY206" s="234" t="s">
        <v>188</v>
      </c>
    </row>
    <row r="207" spans="1:65" s="14" customFormat="1" ht="11.25">
      <c r="B207" s="235"/>
      <c r="C207" s="236"/>
      <c r="D207" s="225" t="s">
        <v>197</v>
      </c>
      <c r="E207" s="237" t="s">
        <v>3187</v>
      </c>
      <c r="F207" s="238" t="s">
        <v>199</v>
      </c>
      <c r="G207" s="236"/>
      <c r="H207" s="239">
        <v>6.66</v>
      </c>
      <c r="I207" s="240"/>
      <c r="J207" s="236"/>
      <c r="K207" s="236"/>
      <c r="L207" s="241"/>
      <c r="M207" s="242"/>
      <c r="N207" s="243"/>
      <c r="O207" s="243"/>
      <c r="P207" s="243"/>
      <c r="Q207" s="243"/>
      <c r="R207" s="243"/>
      <c r="S207" s="243"/>
      <c r="T207" s="244"/>
      <c r="AT207" s="245" t="s">
        <v>197</v>
      </c>
      <c r="AU207" s="245" t="s">
        <v>88</v>
      </c>
      <c r="AV207" s="14" t="s">
        <v>195</v>
      </c>
      <c r="AW207" s="14" t="s">
        <v>32</v>
      </c>
      <c r="AX207" s="14" t="s">
        <v>85</v>
      </c>
      <c r="AY207" s="245" t="s">
        <v>188</v>
      </c>
    </row>
    <row r="208" spans="1:65" s="2" customFormat="1" ht="16.5" customHeight="1">
      <c r="A208" s="35"/>
      <c r="B208" s="36"/>
      <c r="C208" s="210" t="s">
        <v>312</v>
      </c>
      <c r="D208" s="210" t="s">
        <v>190</v>
      </c>
      <c r="E208" s="211" t="s">
        <v>1011</v>
      </c>
      <c r="F208" s="212" t="s">
        <v>1012</v>
      </c>
      <c r="G208" s="213" t="s">
        <v>285</v>
      </c>
      <c r="H208" s="214">
        <v>120.357</v>
      </c>
      <c r="I208" s="215"/>
      <c r="J208" s="216">
        <f>ROUND(I208*H208,2)</f>
        <v>0</v>
      </c>
      <c r="K208" s="212" t="s">
        <v>202</v>
      </c>
      <c r="L208" s="40"/>
      <c r="M208" s="217" t="s">
        <v>1</v>
      </c>
      <c r="N208" s="218" t="s">
        <v>42</v>
      </c>
      <c r="O208" s="72"/>
      <c r="P208" s="219">
        <f>O208*H208</f>
        <v>0</v>
      </c>
      <c r="Q208" s="219">
        <v>0</v>
      </c>
      <c r="R208" s="219">
        <f>Q208*H208</f>
        <v>0</v>
      </c>
      <c r="S208" s="219">
        <v>0</v>
      </c>
      <c r="T208" s="220">
        <f>S208*H208</f>
        <v>0</v>
      </c>
      <c r="U208" s="35"/>
      <c r="V208" s="35"/>
      <c r="W208" s="35"/>
      <c r="X208" s="35"/>
      <c r="Y208" s="35"/>
      <c r="Z208" s="35"/>
      <c r="AA208" s="35"/>
      <c r="AB208" s="35"/>
      <c r="AC208" s="35"/>
      <c r="AD208" s="35"/>
      <c r="AE208" s="35"/>
      <c r="AR208" s="221" t="s">
        <v>195</v>
      </c>
      <c r="AT208" s="221" t="s">
        <v>190</v>
      </c>
      <c r="AU208" s="221" t="s">
        <v>88</v>
      </c>
      <c r="AY208" s="18" t="s">
        <v>188</v>
      </c>
      <c r="BE208" s="222">
        <f>IF(N208="základní",J208,0)</f>
        <v>0</v>
      </c>
      <c r="BF208" s="222">
        <f>IF(N208="snížená",J208,0)</f>
        <v>0</v>
      </c>
      <c r="BG208" s="222">
        <f>IF(N208="zákl. přenesená",J208,0)</f>
        <v>0</v>
      </c>
      <c r="BH208" s="222">
        <f>IF(N208="sníž. přenesená",J208,0)</f>
        <v>0</v>
      </c>
      <c r="BI208" s="222">
        <f>IF(N208="nulová",J208,0)</f>
        <v>0</v>
      </c>
      <c r="BJ208" s="18" t="s">
        <v>85</v>
      </c>
      <c r="BK208" s="222">
        <f>ROUND(I208*H208,2)</f>
        <v>0</v>
      </c>
      <c r="BL208" s="18" t="s">
        <v>195</v>
      </c>
      <c r="BM208" s="221" t="s">
        <v>3251</v>
      </c>
    </row>
    <row r="209" spans="2:51" s="15" customFormat="1" ht="11.25">
      <c r="B209" s="246"/>
      <c r="C209" s="247"/>
      <c r="D209" s="225" t="s">
        <v>197</v>
      </c>
      <c r="E209" s="248" t="s">
        <v>1</v>
      </c>
      <c r="F209" s="249" t="s">
        <v>1014</v>
      </c>
      <c r="G209" s="247"/>
      <c r="H209" s="248" t="s">
        <v>1</v>
      </c>
      <c r="I209" s="250"/>
      <c r="J209" s="247"/>
      <c r="K209" s="247"/>
      <c r="L209" s="251"/>
      <c r="M209" s="252"/>
      <c r="N209" s="253"/>
      <c r="O209" s="253"/>
      <c r="P209" s="253"/>
      <c r="Q209" s="253"/>
      <c r="R209" s="253"/>
      <c r="S209" s="253"/>
      <c r="T209" s="254"/>
      <c r="AT209" s="255" t="s">
        <v>197</v>
      </c>
      <c r="AU209" s="255" t="s">
        <v>88</v>
      </c>
      <c r="AV209" s="15" t="s">
        <v>85</v>
      </c>
      <c r="AW209" s="15" t="s">
        <v>32</v>
      </c>
      <c r="AX209" s="15" t="s">
        <v>77</v>
      </c>
      <c r="AY209" s="255" t="s">
        <v>188</v>
      </c>
    </row>
    <row r="210" spans="2:51" s="13" customFormat="1" ht="11.25">
      <c r="B210" s="223"/>
      <c r="C210" s="224"/>
      <c r="D210" s="225" t="s">
        <v>197</v>
      </c>
      <c r="E210" s="226" t="s">
        <v>1</v>
      </c>
      <c r="F210" s="227" t="s">
        <v>3252</v>
      </c>
      <c r="G210" s="224"/>
      <c r="H210" s="228">
        <v>23.2</v>
      </c>
      <c r="I210" s="229"/>
      <c r="J210" s="224"/>
      <c r="K210" s="224"/>
      <c r="L210" s="230"/>
      <c r="M210" s="231"/>
      <c r="N210" s="232"/>
      <c r="O210" s="232"/>
      <c r="P210" s="232"/>
      <c r="Q210" s="232"/>
      <c r="R210" s="232"/>
      <c r="S210" s="232"/>
      <c r="T210" s="233"/>
      <c r="AT210" s="234" t="s">
        <v>197</v>
      </c>
      <c r="AU210" s="234" t="s">
        <v>88</v>
      </c>
      <c r="AV210" s="13" t="s">
        <v>88</v>
      </c>
      <c r="AW210" s="13" t="s">
        <v>32</v>
      </c>
      <c r="AX210" s="13" t="s">
        <v>77</v>
      </c>
      <c r="AY210" s="234" t="s">
        <v>188</v>
      </c>
    </row>
    <row r="211" spans="2:51" s="13" customFormat="1" ht="11.25">
      <c r="B211" s="223"/>
      <c r="C211" s="224"/>
      <c r="D211" s="225" t="s">
        <v>197</v>
      </c>
      <c r="E211" s="226" t="s">
        <v>1</v>
      </c>
      <c r="F211" s="227" t="s">
        <v>3253</v>
      </c>
      <c r="G211" s="224"/>
      <c r="H211" s="228">
        <v>1.6950000000000001</v>
      </c>
      <c r="I211" s="229"/>
      <c r="J211" s="224"/>
      <c r="K211" s="224"/>
      <c r="L211" s="230"/>
      <c r="M211" s="231"/>
      <c r="N211" s="232"/>
      <c r="O211" s="232"/>
      <c r="P211" s="232"/>
      <c r="Q211" s="232"/>
      <c r="R211" s="232"/>
      <c r="S211" s="232"/>
      <c r="T211" s="233"/>
      <c r="AT211" s="234" t="s">
        <v>197</v>
      </c>
      <c r="AU211" s="234" t="s">
        <v>88</v>
      </c>
      <c r="AV211" s="13" t="s">
        <v>88</v>
      </c>
      <c r="AW211" s="13" t="s">
        <v>32</v>
      </c>
      <c r="AX211" s="13" t="s">
        <v>77</v>
      </c>
      <c r="AY211" s="234" t="s">
        <v>188</v>
      </c>
    </row>
    <row r="212" spans="2:51" s="15" customFormat="1" ht="11.25">
      <c r="B212" s="246"/>
      <c r="C212" s="247"/>
      <c r="D212" s="225" t="s">
        <v>197</v>
      </c>
      <c r="E212" s="248" t="s">
        <v>1</v>
      </c>
      <c r="F212" s="249" t="s">
        <v>3254</v>
      </c>
      <c r="G212" s="247"/>
      <c r="H212" s="248" t="s">
        <v>1</v>
      </c>
      <c r="I212" s="250"/>
      <c r="J212" s="247"/>
      <c r="K212" s="247"/>
      <c r="L212" s="251"/>
      <c r="M212" s="252"/>
      <c r="N212" s="253"/>
      <c r="O212" s="253"/>
      <c r="P212" s="253"/>
      <c r="Q212" s="253"/>
      <c r="R212" s="253"/>
      <c r="S212" s="253"/>
      <c r="T212" s="254"/>
      <c r="AT212" s="255" t="s">
        <v>197</v>
      </c>
      <c r="AU212" s="255" t="s">
        <v>88</v>
      </c>
      <c r="AV212" s="15" t="s">
        <v>85</v>
      </c>
      <c r="AW212" s="15" t="s">
        <v>32</v>
      </c>
      <c r="AX212" s="15" t="s">
        <v>77</v>
      </c>
      <c r="AY212" s="255" t="s">
        <v>188</v>
      </c>
    </row>
    <row r="213" spans="2:51" s="13" customFormat="1" ht="11.25">
      <c r="B213" s="223"/>
      <c r="C213" s="224"/>
      <c r="D213" s="225" t="s">
        <v>197</v>
      </c>
      <c r="E213" s="226" t="s">
        <v>1</v>
      </c>
      <c r="F213" s="227" t="s">
        <v>3255</v>
      </c>
      <c r="G213" s="224"/>
      <c r="H213" s="228">
        <v>0.36699999999999999</v>
      </c>
      <c r="I213" s="229"/>
      <c r="J213" s="224"/>
      <c r="K213" s="224"/>
      <c r="L213" s="230"/>
      <c r="M213" s="231"/>
      <c r="N213" s="232"/>
      <c r="O213" s="232"/>
      <c r="P213" s="232"/>
      <c r="Q213" s="232"/>
      <c r="R213" s="232"/>
      <c r="S213" s="232"/>
      <c r="T213" s="233"/>
      <c r="AT213" s="234" t="s">
        <v>197</v>
      </c>
      <c r="AU213" s="234" t="s">
        <v>88</v>
      </c>
      <c r="AV213" s="13" t="s">
        <v>88</v>
      </c>
      <c r="AW213" s="13" t="s">
        <v>32</v>
      </c>
      <c r="AX213" s="13" t="s">
        <v>77</v>
      </c>
      <c r="AY213" s="234" t="s">
        <v>188</v>
      </c>
    </row>
    <row r="214" spans="2:51" s="16" customFormat="1" ht="11.25">
      <c r="B214" s="256"/>
      <c r="C214" s="257"/>
      <c r="D214" s="225" t="s">
        <v>197</v>
      </c>
      <c r="E214" s="258" t="s">
        <v>726</v>
      </c>
      <c r="F214" s="259" t="s">
        <v>212</v>
      </c>
      <c r="G214" s="257"/>
      <c r="H214" s="260">
        <v>25.262</v>
      </c>
      <c r="I214" s="261"/>
      <c r="J214" s="257"/>
      <c r="K214" s="257"/>
      <c r="L214" s="262"/>
      <c r="M214" s="263"/>
      <c r="N214" s="264"/>
      <c r="O214" s="264"/>
      <c r="P214" s="264"/>
      <c r="Q214" s="264"/>
      <c r="R214" s="264"/>
      <c r="S214" s="264"/>
      <c r="T214" s="265"/>
      <c r="AT214" s="266" t="s">
        <v>197</v>
      </c>
      <c r="AU214" s="266" t="s">
        <v>88</v>
      </c>
      <c r="AV214" s="16" t="s">
        <v>204</v>
      </c>
      <c r="AW214" s="16" t="s">
        <v>32</v>
      </c>
      <c r="AX214" s="16" t="s">
        <v>77</v>
      </c>
      <c r="AY214" s="266" t="s">
        <v>188</v>
      </c>
    </row>
    <row r="215" spans="2:51" s="15" customFormat="1" ht="11.25">
      <c r="B215" s="246"/>
      <c r="C215" s="247"/>
      <c r="D215" s="225" t="s">
        <v>197</v>
      </c>
      <c r="E215" s="248" t="s">
        <v>1</v>
      </c>
      <c r="F215" s="249" t="s">
        <v>1023</v>
      </c>
      <c r="G215" s="247"/>
      <c r="H215" s="248" t="s">
        <v>1</v>
      </c>
      <c r="I215" s="250"/>
      <c r="J215" s="247"/>
      <c r="K215" s="247"/>
      <c r="L215" s="251"/>
      <c r="M215" s="252"/>
      <c r="N215" s="253"/>
      <c r="O215" s="253"/>
      <c r="P215" s="253"/>
      <c r="Q215" s="253"/>
      <c r="R215" s="253"/>
      <c r="S215" s="253"/>
      <c r="T215" s="254"/>
      <c r="AT215" s="255" t="s">
        <v>197</v>
      </c>
      <c r="AU215" s="255" t="s">
        <v>88</v>
      </c>
      <c r="AV215" s="15" t="s">
        <v>85</v>
      </c>
      <c r="AW215" s="15" t="s">
        <v>32</v>
      </c>
      <c r="AX215" s="15" t="s">
        <v>77</v>
      </c>
      <c r="AY215" s="255" t="s">
        <v>188</v>
      </c>
    </row>
    <row r="216" spans="2:51" s="13" customFormat="1" ht="11.25">
      <c r="B216" s="223"/>
      <c r="C216" s="224"/>
      <c r="D216" s="225" t="s">
        <v>197</v>
      </c>
      <c r="E216" s="226" t="s">
        <v>1</v>
      </c>
      <c r="F216" s="227" t="s">
        <v>3256</v>
      </c>
      <c r="G216" s="224"/>
      <c r="H216" s="228">
        <v>69.599999999999994</v>
      </c>
      <c r="I216" s="229"/>
      <c r="J216" s="224"/>
      <c r="K216" s="224"/>
      <c r="L216" s="230"/>
      <c r="M216" s="231"/>
      <c r="N216" s="232"/>
      <c r="O216" s="232"/>
      <c r="P216" s="232"/>
      <c r="Q216" s="232"/>
      <c r="R216" s="232"/>
      <c r="S216" s="232"/>
      <c r="T216" s="233"/>
      <c r="AT216" s="234" t="s">
        <v>197</v>
      </c>
      <c r="AU216" s="234" t="s">
        <v>88</v>
      </c>
      <c r="AV216" s="13" t="s">
        <v>88</v>
      </c>
      <c r="AW216" s="13" t="s">
        <v>32</v>
      </c>
      <c r="AX216" s="13" t="s">
        <v>77</v>
      </c>
      <c r="AY216" s="234" t="s">
        <v>188</v>
      </c>
    </row>
    <row r="217" spans="2:51" s="15" customFormat="1" ht="11.25">
      <c r="B217" s="246"/>
      <c r="C217" s="247"/>
      <c r="D217" s="225" t="s">
        <v>197</v>
      </c>
      <c r="E217" s="248" t="s">
        <v>1</v>
      </c>
      <c r="F217" s="249" t="s">
        <v>3227</v>
      </c>
      <c r="G217" s="247"/>
      <c r="H217" s="248" t="s">
        <v>1</v>
      </c>
      <c r="I217" s="250"/>
      <c r="J217" s="247"/>
      <c r="K217" s="247"/>
      <c r="L217" s="251"/>
      <c r="M217" s="252"/>
      <c r="N217" s="253"/>
      <c r="O217" s="253"/>
      <c r="P217" s="253"/>
      <c r="Q217" s="253"/>
      <c r="R217" s="253"/>
      <c r="S217" s="253"/>
      <c r="T217" s="254"/>
      <c r="AT217" s="255" t="s">
        <v>197</v>
      </c>
      <c r="AU217" s="255" t="s">
        <v>88</v>
      </c>
      <c r="AV217" s="15" t="s">
        <v>85</v>
      </c>
      <c r="AW217" s="15" t="s">
        <v>32</v>
      </c>
      <c r="AX217" s="15" t="s">
        <v>77</v>
      </c>
      <c r="AY217" s="255" t="s">
        <v>188</v>
      </c>
    </row>
    <row r="218" spans="2:51" s="13" customFormat="1" ht="11.25">
      <c r="B218" s="223"/>
      <c r="C218" s="224"/>
      <c r="D218" s="225" t="s">
        <v>197</v>
      </c>
      <c r="E218" s="226" t="s">
        <v>1</v>
      </c>
      <c r="F218" s="227" t="s">
        <v>3228</v>
      </c>
      <c r="G218" s="224"/>
      <c r="H218" s="228">
        <v>0.32500000000000001</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2:51" s="15" customFormat="1" ht="11.25">
      <c r="B219" s="246"/>
      <c r="C219" s="247"/>
      <c r="D219" s="225" t="s">
        <v>197</v>
      </c>
      <c r="E219" s="248" t="s">
        <v>1</v>
      </c>
      <c r="F219" s="249" t="s">
        <v>3257</v>
      </c>
      <c r="G219" s="247"/>
      <c r="H219" s="248" t="s">
        <v>1</v>
      </c>
      <c r="I219" s="250"/>
      <c r="J219" s="247"/>
      <c r="K219" s="247"/>
      <c r="L219" s="251"/>
      <c r="M219" s="252"/>
      <c r="N219" s="253"/>
      <c r="O219" s="253"/>
      <c r="P219" s="253"/>
      <c r="Q219" s="253"/>
      <c r="R219" s="253"/>
      <c r="S219" s="253"/>
      <c r="T219" s="254"/>
      <c r="AT219" s="255" t="s">
        <v>197</v>
      </c>
      <c r="AU219" s="255" t="s">
        <v>88</v>
      </c>
      <c r="AV219" s="15" t="s">
        <v>85</v>
      </c>
      <c r="AW219" s="15" t="s">
        <v>32</v>
      </c>
      <c r="AX219" s="15" t="s">
        <v>77</v>
      </c>
      <c r="AY219" s="255" t="s">
        <v>188</v>
      </c>
    </row>
    <row r="220" spans="2:51" s="13" customFormat="1" ht="11.25">
      <c r="B220" s="223"/>
      <c r="C220" s="224"/>
      <c r="D220" s="225" t="s">
        <v>197</v>
      </c>
      <c r="E220" s="226" t="s">
        <v>1</v>
      </c>
      <c r="F220" s="227" t="s">
        <v>3258</v>
      </c>
      <c r="G220" s="224"/>
      <c r="H220" s="228">
        <v>19.077999999999999</v>
      </c>
      <c r="I220" s="229"/>
      <c r="J220" s="224"/>
      <c r="K220" s="224"/>
      <c r="L220" s="230"/>
      <c r="M220" s="231"/>
      <c r="N220" s="232"/>
      <c r="O220" s="232"/>
      <c r="P220" s="232"/>
      <c r="Q220" s="232"/>
      <c r="R220" s="232"/>
      <c r="S220" s="232"/>
      <c r="T220" s="233"/>
      <c r="AT220" s="234" t="s">
        <v>197</v>
      </c>
      <c r="AU220" s="234" t="s">
        <v>88</v>
      </c>
      <c r="AV220" s="13" t="s">
        <v>88</v>
      </c>
      <c r="AW220" s="13" t="s">
        <v>32</v>
      </c>
      <c r="AX220" s="13" t="s">
        <v>77</v>
      </c>
      <c r="AY220" s="234" t="s">
        <v>188</v>
      </c>
    </row>
    <row r="221" spans="2:51" s="13" customFormat="1" ht="11.25">
      <c r="B221" s="223"/>
      <c r="C221" s="224"/>
      <c r="D221" s="225" t="s">
        <v>197</v>
      </c>
      <c r="E221" s="226" t="s">
        <v>1</v>
      </c>
      <c r="F221" s="227" t="s">
        <v>3259</v>
      </c>
      <c r="G221" s="224"/>
      <c r="H221" s="228">
        <v>0.152</v>
      </c>
      <c r="I221" s="229"/>
      <c r="J221" s="224"/>
      <c r="K221" s="224"/>
      <c r="L221" s="230"/>
      <c r="M221" s="231"/>
      <c r="N221" s="232"/>
      <c r="O221" s="232"/>
      <c r="P221" s="232"/>
      <c r="Q221" s="232"/>
      <c r="R221" s="232"/>
      <c r="S221" s="232"/>
      <c r="T221" s="233"/>
      <c r="AT221" s="234" t="s">
        <v>197</v>
      </c>
      <c r="AU221" s="234" t="s">
        <v>88</v>
      </c>
      <c r="AV221" s="13" t="s">
        <v>88</v>
      </c>
      <c r="AW221" s="13" t="s">
        <v>32</v>
      </c>
      <c r="AX221" s="13" t="s">
        <v>77</v>
      </c>
      <c r="AY221" s="234" t="s">
        <v>188</v>
      </c>
    </row>
    <row r="222" spans="2:51" s="13" customFormat="1" ht="11.25">
      <c r="B222" s="223"/>
      <c r="C222" s="224"/>
      <c r="D222" s="225" t="s">
        <v>197</v>
      </c>
      <c r="E222" s="226" t="s">
        <v>1</v>
      </c>
      <c r="F222" s="227" t="s">
        <v>3260</v>
      </c>
      <c r="G222" s="224"/>
      <c r="H222" s="228">
        <v>-0.79800000000000004</v>
      </c>
      <c r="I222" s="229"/>
      <c r="J222" s="224"/>
      <c r="K222" s="224"/>
      <c r="L222" s="230"/>
      <c r="M222" s="231"/>
      <c r="N222" s="232"/>
      <c r="O222" s="232"/>
      <c r="P222" s="232"/>
      <c r="Q222" s="232"/>
      <c r="R222" s="232"/>
      <c r="S222" s="232"/>
      <c r="T222" s="233"/>
      <c r="AT222" s="234" t="s">
        <v>197</v>
      </c>
      <c r="AU222" s="234" t="s">
        <v>88</v>
      </c>
      <c r="AV222" s="13" t="s">
        <v>88</v>
      </c>
      <c r="AW222" s="13" t="s">
        <v>32</v>
      </c>
      <c r="AX222" s="13" t="s">
        <v>77</v>
      </c>
      <c r="AY222" s="234" t="s">
        <v>188</v>
      </c>
    </row>
    <row r="223" spans="2:51" s="13" customFormat="1" ht="11.25">
      <c r="B223" s="223"/>
      <c r="C223" s="224"/>
      <c r="D223" s="225" t="s">
        <v>197</v>
      </c>
      <c r="E223" s="226" t="s">
        <v>1</v>
      </c>
      <c r="F223" s="227" t="s">
        <v>3261</v>
      </c>
      <c r="G223" s="224"/>
      <c r="H223" s="228">
        <v>-0.28100000000000003</v>
      </c>
      <c r="I223" s="229"/>
      <c r="J223" s="224"/>
      <c r="K223" s="224"/>
      <c r="L223" s="230"/>
      <c r="M223" s="231"/>
      <c r="N223" s="232"/>
      <c r="O223" s="232"/>
      <c r="P223" s="232"/>
      <c r="Q223" s="232"/>
      <c r="R223" s="232"/>
      <c r="S223" s="232"/>
      <c r="T223" s="233"/>
      <c r="AT223" s="234" t="s">
        <v>197</v>
      </c>
      <c r="AU223" s="234" t="s">
        <v>88</v>
      </c>
      <c r="AV223" s="13" t="s">
        <v>88</v>
      </c>
      <c r="AW223" s="13" t="s">
        <v>32</v>
      </c>
      <c r="AX223" s="13" t="s">
        <v>77</v>
      </c>
      <c r="AY223" s="234" t="s">
        <v>188</v>
      </c>
    </row>
    <row r="224" spans="2:51" s="15" customFormat="1" ht="11.25">
      <c r="B224" s="246"/>
      <c r="C224" s="247"/>
      <c r="D224" s="225" t="s">
        <v>197</v>
      </c>
      <c r="E224" s="248" t="s">
        <v>1</v>
      </c>
      <c r="F224" s="249" t="s">
        <v>3262</v>
      </c>
      <c r="G224" s="247"/>
      <c r="H224" s="248" t="s">
        <v>1</v>
      </c>
      <c r="I224" s="250"/>
      <c r="J224" s="247"/>
      <c r="K224" s="247"/>
      <c r="L224" s="251"/>
      <c r="M224" s="252"/>
      <c r="N224" s="253"/>
      <c r="O224" s="253"/>
      <c r="P224" s="253"/>
      <c r="Q224" s="253"/>
      <c r="R224" s="253"/>
      <c r="S224" s="253"/>
      <c r="T224" s="254"/>
      <c r="AT224" s="255" t="s">
        <v>197</v>
      </c>
      <c r="AU224" s="255" t="s">
        <v>88</v>
      </c>
      <c r="AV224" s="15" t="s">
        <v>85</v>
      </c>
      <c r="AW224" s="15" t="s">
        <v>32</v>
      </c>
      <c r="AX224" s="15" t="s">
        <v>77</v>
      </c>
      <c r="AY224" s="255" t="s">
        <v>188</v>
      </c>
    </row>
    <row r="225" spans="1:65" s="13" customFormat="1" ht="11.25">
      <c r="B225" s="223"/>
      <c r="C225" s="224"/>
      <c r="D225" s="225" t="s">
        <v>197</v>
      </c>
      <c r="E225" s="226" t="s">
        <v>1</v>
      </c>
      <c r="F225" s="227" t="s">
        <v>3263</v>
      </c>
      <c r="G225" s="224"/>
      <c r="H225" s="228">
        <v>-0.32900000000000001</v>
      </c>
      <c r="I225" s="229"/>
      <c r="J225" s="224"/>
      <c r="K225" s="224"/>
      <c r="L225" s="230"/>
      <c r="M225" s="231"/>
      <c r="N225" s="232"/>
      <c r="O225" s="232"/>
      <c r="P225" s="232"/>
      <c r="Q225" s="232"/>
      <c r="R225" s="232"/>
      <c r="S225" s="232"/>
      <c r="T225" s="233"/>
      <c r="AT225" s="234" t="s">
        <v>197</v>
      </c>
      <c r="AU225" s="234" t="s">
        <v>88</v>
      </c>
      <c r="AV225" s="13" t="s">
        <v>88</v>
      </c>
      <c r="AW225" s="13" t="s">
        <v>32</v>
      </c>
      <c r="AX225" s="13" t="s">
        <v>77</v>
      </c>
      <c r="AY225" s="234" t="s">
        <v>188</v>
      </c>
    </row>
    <row r="226" spans="1:65" s="15" customFormat="1" ht="11.25">
      <c r="B226" s="246"/>
      <c r="C226" s="247"/>
      <c r="D226" s="225" t="s">
        <v>197</v>
      </c>
      <c r="E226" s="248" t="s">
        <v>1</v>
      </c>
      <c r="F226" s="249" t="s">
        <v>3254</v>
      </c>
      <c r="G226" s="247"/>
      <c r="H226" s="248" t="s">
        <v>1</v>
      </c>
      <c r="I226" s="250"/>
      <c r="J226" s="247"/>
      <c r="K226" s="247"/>
      <c r="L226" s="251"/>
      <c r="M226" s="252"/>
      <c r="N226" s="253"/>
      <c r="O226" s="253"/>
      <c r="P226" s="253"/>
      <c r="Q226" s="253"/>
      <c r="R226" s="253"/>
      <c r="S226" s="253"/>
      <c r="T226" s="254"/>
      <c r="AT226" s="255" t="s">
        <v>197</v>
      </c>
      <c r="AU226" s="255" t="s">
        <v>88</v>
      </c>
      <c r="AV226" s="15" t="s">
        <v>85</v>
      </c>
      <c r="AW226" s="15" t="s">
        <v>32</v>
      </c>
      <c r="AX226" s="15" t="s">
        <v>77</v>
      </c>
      <c r="AY226" s="255" t="s">
        <v>188</v>
      </c>
    </row>
    <row r="227" spans="1:65" s="13" customFormat="1" ht="11.25">
      <c r="B227" s="223"/>
      <c r="C227" s="224"/>
      <c r="D227" s="225" t="s">
        <v>197</v>
      </c>
      <c r="E227" s="226" t="s">
        <v>1</v>
      </c>
      <c r="F227" s="227" t="s">
        <v>3264</v>
      </c>
      <c r="G227" s="224"/>
      <c r="H227" s="228">
        <v>7.3479999999999999</v>
      </c>
      <c r="I227" s="229"/>
      <c r="J227" s="224"/>
      <c r="K227" s="224"/>
      <c r="L227" s="230"/>
      <c r="M227" s="231"/>
      <c r="N227" s="232"/>
      <c r="O227" s="232"/>
      <c r="P227" s="232"/>
      <c r="Q227" s="232"/>
      <c r="R227" s="232"/>
      <c r="S227" s="232"/>
      <c r="T227" s="233"/>
      <c r="AT227" s="234" t="s">
        <v>197</v>
      </c>
      <c r="AU227" s="234" t="s">
        <v>88</v>
      </c>
      <c r="AV227" s="13" t="s">
        <v>88</v>
      </c>
      <c r="AW227" s="13" t="s">
        <v>32</v>
      </c>
      <c r="AX227" s="13" t="s">
        <v>77</v>
      </c>
      <c r="AY227" s="234" t="s">
        <v>188</v>
      </c>
    </row>
    <row r="228" spans="1:65" s="16" customFormat="1" ht="11.25">
      <c r="B228" s="256"/>
      <c r="C228" s="257"/>
      <c r="D228" s="225" t="s">
        <v>197</v>
      </c>
      <c r="E228" s="258" t="s">
        <v>729</v>
      </c>
      <c r="F228" s="259" t="s">
        <v>212</v>
      </c>
      <c r="G228" s="257"/>
      <c r="H228" s="260">
        <v>95.094999999999999</v>
      </c>
      <c r="I228" s="261"/>
      <c r="J228" s="257"/>
      <c r="K228" s="257"/>
      <c r="L228" s="262"/>
      <c r="M228" s="263"/>
      <c r="N228" s="264"/>
      <c r="O228" s="264"/>
      <c r="P228" s="264"/>
      <c r="Q228" s="264"/>
      <c r="R228" s="264"/>
      <c r="S228" s="264"/>
      <c r="T228" s="265"/>
      <c r="AT228" s="266" t="s">
        <v>197</v>
      </c>
      <c r="AU228" s="266" t="s">
        <v>88</v>
      </c>
      <c r="AV228" s="16" t="s">
        <v>204</v>
      </c>
      <c r="AW228" s="16" t="s">
        <v>32</v>
      </c>
      <c r="AX228" s="16" t="s">
        <v>77</v>
      </c>
      <c r="AY228" s="266" t="s">
        <v>188</v>
      </c>
    </row>
    <row r="229" spans="1:65" s="14" customFormat="1" ht="11.25">
      <c r="B229" s="235"/>
      <c r="C229" s="236"/>
      <c r="D229" s="225" t="s">
        <v>197</v>
      </c>
      <c r="E229" s="237" t="s">
        <v>745</v>
      </c>
      <c r="F229" s="238" t="s">
        <v>199</v>
      </c>
      <c r="G229" s="236"/>
      <c r="H229" s="239">
        <v>120.357</v>
      </c>
      <c r="I229" s="240"/>
      <c r="J229" s="236"/>
      <c r="K229" s="236"/>
      <c r="L229" s="241"/>
      <c r="M229" s="242"/>
      <c r="N229" s="243"/>
      <c r="O229" s="243"/>
      <c r="P229" s="243"/>
      <c r="Q229" s="243"/>
      <c r="R229" s="243"/>
      <c r="S229" s="243"/>
      <c r="T229" s="244"/>
      <c r="AT229" s="245" t="s">
        <v>197</v>
      </c>
      <c r="AU229" s="245" t="s">
        <v>88</v>
      </c>
      <c r="AV229" s="14" t="s">
        <v>195</v>
      </c>
      <c r="AW229" s="14" t="s">
        <v>32</v>
      </c>
      <c r="AX229" s="14" t="s">
        <v>85</v>
      </c>
      <c r="AY229" s="245" t="s">
        <v>188</v>
      </c>
    </row>
    <row r="230" spans="1:65" s="2" customFormat="1" ht="16.5" customHeight="1">
      <c r="A230" s="35"/>
      <c r="B230" s="36"/>
      <c r="C230" s="267" t="s">
        <v>328</v>
      </c>
      <c r="D230" s="267" t="s">
        <v>406</v>
      </c>
      <c r="E230" s="268" t="s">
        <v>1033</v>
      </c>
      <c r="F230" s="269" t="s">
        <v>1034</v>
      </c>
      <c r="G230" s="270" t="s">
        <v>246</v>
      </c>
      <c r="H230" s="271">
        <v>50.524000000000001</v>
      </c>
      <c r="I230" s="272"/>
      <c r="J230" s="273">
        <f>ROUND(I230*H230,2)</f>
        <v>0</v>
      </c>
      <c r="K230" s="269" t="s">
        <v>194</v>
      </c>
      <c r="L230" s="274"/>
      <c r="M230" s="275" t="s">
        <v>1</v>
      </c>
      <c r="N230" s="276" t="s">
        <v>42</v>
      </c>
      <c r="O230" s="72"/>
      <c r="P230" s="219">
        <f>O230*H230</f>
        <v>0</v>
      </c>
      <c r="Q230" s="219">
        <v>0</v>
      </c>
      <c r="R230" s="219">
        <f>Q230*H230</f>
        <v>0</v>
      </c>
      <c r="S230" s="219">
        <v>0</v>
      </c>
      <c r="T230" s="220">
        <f>S230*H230</f>
        <v>0</v>
      </c>
      <c r="U230" s="35"/>
      <c r="V230" s="35"/>
      <c r="W230" s="35"/>
      <c r="X230" s="35"/>
      <c r="Y230" s="35"/>
      <c r="Z230" s="35"/>
      <c r="AA230" s="35"/>
      <c r="AB230" s="35"/>
      <c r="AC230" s="35"/>
      <c r="AD230" s="35"/>
      <c r="AE230" s="35"/>
      <c r="AR230" s="221" t="s">
        <v>229</v>
      </c>
      <c r="AT230" s="221" t="s">
        <v>406</v>
      </c>
      <c r="AU230" s="221" t="s">
        <v>88</v>
      </c>
      <c r="AY230" s="18" t="s">
        <v>188</v>
      </c>
      <c r="BE230" s="222">
        <f>IF(N230="základní",J230,0)</f>
        <v>0</v>
      </c>
      <c r="BF230" s="222">
        <f>IF(N230="snížená",J230,0)</f>
        <v>0</v>
      </c>
      <c r="BG230" s="222">
        <f>IF(N230="zákl. přenesená",J230,0)</f>
        <v>0</v>
      </c>
      <c r="BH230" s="222">
        <f>IF(N230="sníž. přenesená",J230,0)</f>
        <v>0</v>
      </c>
      <c r="BI230" s="222">
        <f>IF(N230="nulová",J230,0)</f>
        <v>0</v>
      </c>
      <c r="BJ230" s="18" t="s">
        <v>85</v>
      </c>
      <c r="BK230" s="222">
        <f>ROUND(I230*H230,2)</f>
        <v>0</v>
      </c>
      <c r="BL230" s="18" t="s">
        <v>195</v>
      </c>
      <c r="BM230" s="221" t="s">
        <v>3265</v>
      </c>
    </row>
    <row r="231" spans="1:65" s="13" customFormat="1" ht="11.25">
      <c r="B231" s="223"/>
      <c r="C231" s="224"/>
      <c r="D231" s="225" t="s">
        <v>197</v>
      </c>
      <c r="E231" s="226" t="s">
        <v>1</v>
      </c>
      <c r="F231" s="227" t="s">
        <v>1036</v>
      </c>
      <c r="G231" s="224"/>
      <c r="H231" s="228">
        <v>50.524000000000001</v>
      </c>
      <c r="I231" s="229"/>
      <c r="J231" s="224"/>
      <c r="K231" s="224"/>
      <c r="L231" s="230"/>
      <c r="M231" s="231"/>
      <c r="N231" s="232"/>
      <c r="O231" s="232"/>
      <c r="P231" s="232"/>
      <c r="Q231" s="232"/>
      <c r="R231" s="232"/>
      <c r="S231" s="232"/>
      <c r="T231" s="233"/>
      <c r="AT231" s="234" t="s">
        <v>197</v>
      </c>
      <c r="AU231" s="234" t="s">
        <v>88</v>
      </c>
      <c r="AV231" s="13" t="s">
        <v>88</v>
      </c>
      <c r="AW231" s="13" t="s">
        <v>32</v>
      </c>
      <c r="AX231" s="13" t="s">
        <v>85</v>
      </c>
      <c r="AY231" s="234" t="s">
        <v>188</v>
      </c>
    </row>
    <row r="232" spans="1:65" s="2" customFormat="1" ht="16.5" customHeight="1">
      <c r="A232" s="35"/>
      <c r="B232" s="36"/>
      <c r="C232" s="267" t="s">
        <v>333</v>
      </c>
      <c r="D232" s="267" t="s">
        <v>406</v>
      </c>
      <c r="E232" s="268" t="s">
        <v>1037</v>
      </c>
      <c r="F232" s="269" t="s">
        <v>1038</v>
      </c>
      <c r="G232" s="270" t="s">
        <v>246</v>
      </c>
      <c r="H232" s="271">
        <v>190.19</v>
      </c>
      <c r="I232" s="272"/>
      <c r="J232" s="273">
        <f>ROUND(I232*H232,2)</f>
        <v>0</v>
      </c>
      <c r="K232" s="269" t="s">
        <v>194</v>
      </c>
      <c r="L232" s="274"/>
      <c r="M232" s="275" t="s">
        <v>1</v>
      </c>
      <c r="N232" s="276" t="s">
        <v>42</v>
      </c>
      <c r="O232" s="72"/>
      <c r="P232" s="219">
        <f>O232*H232</f>
        <v>0</v>
      </c>
      <c r="Q232" s="219">
        <v>0</v>
      </c>
      <c r="R232" s="219">
        <f>Q232*H232</f>
        <v>0</v>
      </c>
      <c r="S232" s="219">
        <v>0</v>
      </c>
      <c r="T232" s="220">
        <f>S232*H232</f>
        <v>0</v>
      </c>
      <c r="U232" s="35"/>
      <c r="V232" s="35"/>
      <c r="W232" s="35"/>
      <c r="X232" s="35"/>
      <c r="Y232" s="35"/>
      <c r="Z232" s="35"/>
      <c r="AA232" s="35"/>
      <c r="AB232" s="35"/>
      <c r="AC232" s="35"/>
      <c r="AD232" s="35"/>
      <c r="AE232" s="35"/>
      <c r="AR232" s="221" t="s">
        <v>229</v>
      </c>
      <c r="AT232" s="221" t="s">
        <v>406</v>
      </c>
      <c r="AU232" s="221" t="s">
        <v>88</v>
      </c>
      <c r="AY232" s="18" t="s">
        <v>188</v>
      </c>
      <c r="BE232" s="222">
        <f>IF(N232="základní",J232,0)</f>
        <v>0</v>
      </c>
      <c r="BF232" s="222">
        <f>IF(N232="snížená",J232,0)</f>
        <v>0</v>
      </c>
      <c r="BG232" s="222">
        <f>IF(N232="zákl. přenesená",J232,0)</f>
        <v>0</v>
      </c>
      <c r="BH232" s="222">
        <f>IF(N232="sníž. přenesená",J232,0)</f>
        <v>0</v>
      </c>
      <c r="BI232" s="222">
        <f>IF(N232="nulová",J232,0)</f>
        <v>0</v>
      </c>
      <c r="BJ232" s="18" t="s">
        <v>85</v>
      </c>
      <c r="BK232" s="222">
        <f>ROUND(I232*H232,2)</f>
        <v>0</v>
      </c>
      <c r="BL232" s="18" t="s">
        <v>195</v>
      </c>
      <c r="BM232" s="221" t="s">
        <v>3266</v>
      </c>
    </row>
    <row r="233" spans="1:65" s="13" customFormat="1" ht="11.25">
      <c r="B233" s="223"/>
      <c r="C233" s="224"/>
      <c r="D233" s="225" t="s">
        <v>197</v>
      </c>
      <c r="E233" s="226" t="s">
        <v>1</v>
      </c>
      <c r="F233" s="227" t="s">
        <v>1040</v>
      </c>
      <c r="G233" s="224"/>
      <c r="H233" s="228">
        <v>190.19</v>
      </c>
      <c r="I233" s="229"/>
      <c r="J233" s="224"/>
      <c r="K233" s="224"/>
      <c r="L233" s="230"/>
      <c r="M233" s="231"/>
      <c r="N233" s="232"/>
      <c r="O233" s="232"/>
      <c r="P233" s="232"/>
      <c r="Q233" s="232"/>
      <c r="R233" s="232"/>
      <c r="S233" s="232"/>
      <c r="T233" s="233"/>
      <c r="AT233" s="234" t="s">
        <v>197</v>
      </c>
      <c r="AU233" s="234" t="s">
        <v>88</v>
      </c>
      <c r="AV233" s="13" t="s">
        <v>88</v>
      </c>
      <c r="AW233" s="13" t="s">
        <v>32</v>
      </c>
      <c r="AX233" s="13" t="s">
        <v>85</v>
      </c>
      <c r="AY233" s="234" t="s">
        <v>188</v>
      </c>
    </row>
    <row r="234" spans="1:65" s="2" customFormat="1" ht="16.5" customHeight="1">
      <c r="A234" s="35"/>
      <c r="B234" s="36"/>
      <c r="C234" s="210" t="s">
        <v>150</v>
      </c>
      <c r="D234" s="210" t="s">
        <v>190</v>
      </c>
      <c r="E234" s="211" t="s">
        <v>412</v>
      </c>
      <c r="F234" s="212" t="s">
        <v>413</v>
      </c>
      <c r="G234" s="213" t="s">
        <v>285</v>
      </c>
      <c r="H234" s="214">
        <v>120.357</v>
      </c>
      <c r="I234" s="215"/>
      <c r="J234" s="216">
        <f>ROUND(I234*H234,2)</f>
        <v>0</v>
      </c>
      <c r="K234" s="212" t="s">
        <v>202</v>
      </c>
      <c r="L234" s="40"/>
      <c r="M234" s="217" t="s">
        <v>1</v>
      </c>
      <c r="N234" s="218" t="s">
        <v>42</v>
      </c>
      <c r="O234" s="72"/>
      <c r="P234" s="219">
        <f>O234*H234</f>
        <v>0</v>
      </c>
      <c r="Q234" s="219">
        <v>0</v>
      </c>
      <c r="R234" s="219">
        <f>Q234*H234</f>
        <v>0</v>
      </c>
      <c r="S234" s="219">
        <v>0</v>
      </c>
      <c r="T234" s="220">
        <f>S234*H234</f>
        <v>0</v>
      </c>
      <c r="U234" s="35"/>
      <c r="V234" s="35"/>
      <c r="W234" s="35"/>
      <c r="X234" s="35"/>
      <c r="Y234" s="35"/>
      <c r="Z234" s="35"/>
      <c r="AA234" s="35"/>
      <c r="AB234" s="35"/>
      <c r="AC234" s="35"/>
      <c r="AD234" s="35"/>
      <c r="AE234" s="35"/>
      <c r="AR234" s="221" t="s">
        <v>195</v>
      </c>
      <c r="AT234" s="221" t="s">
        <v>190</v>
      </c>
      <c r="AU234" s="221" t="s">
        <v>88</v>
      </c>
      <c r="AY234" s="18" t="s">
        <v>188</v>
      </c>
      <c r="BE234" s="222">
        <f>IF(N234="základní",J234,0)</f>
        <v>0</v>
      </c>
      <c r="BF234" s="222">
        <f>IF(N234="snížená",J234,0)</f>
        <v>0</v>
      </c>
      <c r="BG234" s="222">
        <f>IF(N234="zákl. přenesená",J234,0)</f>
        <v>0</v>
      </c>
      <c r="BH234" s="222">
        <f>IF(N234="sníž. přenesená",J234,0)</f>
        <v>0</v>
      </c>
      <c r="BI234" s="222">
        <f>IF(N234="nulová",J234,0)</f>
        <v>0</v>
      </c>
      <c r="BJ234" s="18" t="s">
        <v>85</v>
      </c>
      <c r="BK234" s="222">
        <f>ROUND(I234*H234,2)</f>
        <v>0</v>
      </c>
      <c r="BL234" s="18" t="s">
        <v>195</v>
      </c>
      <c r="BM234" s="221" t="s">
        <v>3267</v>
      </c>
    </row>
    <row r="235" spans="1:65" s="13" customFormat="1" ht="11.25">
      <c r="B235" s="223"/>
      <c r="C235" s="224"/>
      <c r="D235" s="225" t="s">
        <v>197</v>
      </c>
      <c r="E235" s="226" t="s">
        <v>1</v>
      </c>
      <c r="F235" s="227" t="s">
        <v>3268</v>
      </c>
      <c r="G235" s="224"/>
      <c r="H235" s="228">
        <v>120.357</v>
      </c>
      <c r="I235" s="229"/>
      <c r="J235" s="224"/>
      <c r="K235" s="224"/>
      <c r="L235" s="230"/>
      <c r="M235" s="231"/>
      <c r="N235" s="232"/>
      <c r="O235" s="232"/>
      <c r="P235" s="232"/>
      <c r="Q235" s="232"/>
      <c r="R235" s="232"/>
      <c r="S235" s="232"/>
      <c r="T235" s="233"/>
      <c r="AT235" s="234" t="s">
        <v>197</v>
      </c>
      <c r="AU235" s="234" t="s">
        <v>88</v>
      </c>
      <c r="AV235" s="13" t="s">
        <v>88</v>
      </c>
      <c r="AW235" s="13" t="s">
        <v>32</v>
      </c>
      <c r="AX235" s="13" t="s">
        <v>85</v>
      </c>
      <c r="AY235" s="234" t="s">
        <v>188</v>
      </c>
    </row>
    <row r="236" spans="1:65" s="2" customFormat="1" ht="16.5" customHeight="1">
      <c r="A236" s="35"/>
      <c r="B236" s="36"/>
      <c r="C236" s="210" t="s">
        <v>342</v>
      </c>
      <c r="D236" s="210" t="s">
        <v>190</v>
      </c>
      <c r="E236" s="211" t="s">
        <v>1066</v>
      </c>
      <c r="F236" s="212" t="s">
        <v>1067</v>
      </c>
      <c r="G236" s="213" t="s">
        <v>285</v>
      </c>
      <c r="H236" s="214">
        <v>120.357</v>
      </c>
      <c r="I236" s="215"/>
      <c r="J236" s="216">
        <f>ROUND(I236*H236,2)</f>
        <v>0</v>
      </c>
      <c r="K236" s="212" t="s">
        <v>202</v>
      </c>
      <c r="L236" s="40"/>
      <c r="M236" s="217" t="s">
        <v>1</v>
      </c>
      <c r="N236" s="218" t="s">
        <v>42</v>
      </c>
      <c r="O236" s="72"/>
      <c r="P236" s="219">
        <f>O236*H236</f>
        <v>0</v>
      </c>
      <c r="Q236" s="219">
        <v>0</v>
      </c>
      <c r="R236" s="219">
        <f>Q236*H236</f>
        <v>0</v>
      </c>
      <c r="S236" s="219">
        <v>0</v>
      </c>
      <c r="T236" s="220">
        <f>S236*H236</f>
        <v>0</v>
      </c>
      <c r="U236" s="35"/>
      <c r="V236" s="35"/>
      <c r="W236" s="35"/>
      <c r="X236" s="35"/>
      <c r="Y236" s="35"/>
      <c r="Z236" s="35"/>
      <c r="AA236" s="35"/>
      <c r="AB236" s="35"/>
      <c r="AC236" s="35"/>
      <c r="AD236" s="35"/>
      <c r="AE236" s="35"/>
      <c r="AR236" s="221" t="s">
        <v>195</v>
      </c>
      <c r="AT236" s="221" t="s">
        <v>190</v>
      </c>
      <c r="AU236" s="221" t="s">
        <v>88</v>
      </c>
      <c r="AY236" s="18" t="s">
        <v>188</v>
      </c>
      <c r="BE236" s="222">
        <f>IF(N236="základní",J236,0)</f>
        <v>0</v>
      </c>
      <c r="BF236" s="222">
        <f>IF(N236="snížená",J236,0)</f>
        <v>0</v>
      </c>
      <c r="BG236" s="222">
        <f>IF(N236="zákl. přenesená",J236,0)</f>
        <v>0</v>
      </c>
      <c r="BH236" s="222">
        <f>IF(N236="sníž. přenesená",J236,0)</f>
        <v>0</v>
      </c>
      <c r="BI236" s="222">
        <f>IF(N236="nulová",J236,0)</f>
        <v>0</v>
      </c>
      <c r="BJ236" s="18" t="s">
        <v>85</v>
      </c>
      <c r="BK236" s="222">
        <f>ROUND(I236*H236,2)</f>
        <v>0</v>
      </c>
      <c r="BL236" s="18" t="s">
        <v>195</v>
      </c>
      <c r="BM236" s="221" t="s">
        <v>3269</v>
      </c>
    </row>
    <row r="237" spans="1:65" s="2" customFormat="1" ht="16.5" customHeight="1">
      <c r="A237" s="35"/>
      <c r="B237" s="36"/>
      <c r="C237" s="210" t="s">
        <v>347</v>
      </c>
      <c r="D237" s="210" t="s">
        <v>190</v>
      </c>
      <c r="E237" s="211" t="s">
        <v>1069</v>
      </c>
      <c r="F237" s="212" t="s">
        <v>1070</v>
      </c>
      <c r="G237" s="213" t="s">
        <v>207</v>
      </c>
      <c r="H237" s="214">
        <v>248.94900000000001</v>
      </c>
      <c r="I237" s="215"/>
      <c r="J237" s="216">
        <f>ROUND(I237*H237,2)</f>
        <v>0</v>
      </c>
      <c r="K237" s="212" t="s">
        <v>202</v>
      </c>
      <c r="L237" s="40"/>
      <c r="M237" s="217" t="s">
        <v>1</v>
      </c>
      <c r="N237" s="218" t="s">
        <v>42</v>
      </c>
      <c r="O237" s="72"/>
      <c r="P237" s="219">
        <f>O237*H237</f>
        <v>0</v>
      </c>
      <c r="Q237" s="219">
        <v>0</v>
      </c>
      <c r="R237" s="219">
        <f>Q237*H237</f>
        <v>0</v>
      </c>
      <c r="S237" s="219">
        <v>0</v>
      </c>
      <c r="T237" s="220">
        <f>S237*H237</f>
        <v>0</v>
      </c>
      <c r="U237" s="35"/>
      <c r="V237" s="35"/>
      <c r="W237" s="35"/>
      <c r="X237" s="35"/>
      <c r="Y237" s="35"/>
      <c r="Z237" s="35"/>
      <c r="AA237" s="35"/>
      <c r="AB237" s="35"/>
      <c r="AC237" s="35"/>
      <c r="AD237" s="35"/>
      <c r="AE237" s="35"/>
      <c r="AR237" s="221" t="s">
        <v>195</v>
      </c>
      <c r="AT237" s="221" t="s">
        <v>190</v>
      </c>
      <c r="AU237" s="221" t="s">
        <v>88</v>
      </c>
      <c r="AY237" s="18" t="s">
        <v>188</v>
      </c>
      <c r="BE237" s="222">
        <f>IF(N237="základní",J237,0)</f>
        <v>0</v>
      </c>
      <c r="BF237" s="222">
        <f>IF(N237="snížená",J237,0)</f>
        <v>0</v>
      </c>
      <c r="BG237" s="222">
        <f>IF(N237="zákl. přenesená",J237,0)</f>
        <v>0</v>
      </c>
      <c r="BH237" s="222">
        <f>IF(N237="sníž. přenesená",J237,0)</f>
        <v>0</v>
      </c>
      <c r="BI237" s="222">
        <f>IF(N237="nulová",J237,0)</f>
        <v>0</v>
      </c>
      <c r="BJ237" s="18" t="s">
        <v>85</v>
      </c>
      <c r="BK237" s="222">
        <f>ROUND(I237*H237,2)</f>
        <v>0</v>
      </c>
      <c r="BL237" s="18" t="s">
        <v>195</v>
      </c>
      <c r="BM237" s="221" t="s">
        <v>3270</v>
      </c>
    </row>
    <row r="238" spans="1:65" s="13" customFormat="1" ht="11.25">
      <c r="B238" s="223"/>
      <c r="C238" s="224"/>
      <c r="D238" s="225" t="s">
        <v>197</v>
      </c>
      <c r="E238" s="226" t="s">
        <v>1</v>
      </c>
      <c r="F238" s="227" t="s">
        <v>3189</v>
      </c>
      <c r="G238" s="224"/>
      <c r="H238" s="228">
        <v>232</v>
      </c>
      <c r="I238" s="229"/>
      <c r="J238" s="224"/>
      <c r="K238" s="224"/>
      <c r="L238" s="230"/>
      <c r="M238" s="231"/>
      <c r="N238" s="232"/>
      <c r="O238" s="232"/>
      <c r="P238" s="232"/>
      <c r="Q238" s="232"/>
      <c r="R238" s="232"/>
      <c r="S238" s="232"/>
      <c r="T238" s="233"/>
      <c r="AT238" s="234" t="s">
        <v>197</v>
      </c>
      <c r="AU238" s="234" t="s">
        <v>88</v>
      </c>
      <c r="AV238" s="13" t="s">
        <v>88</v>
      </c>
      <c r="AW238" s="13" t="s">
        <v>32</v>
      </c>
      <c r="AX238" s="13" t="s">
        <v>77</v>
      </c>
      <c r="AY238" s="234" t="s">
        <v>188</v>
      </c>
    </row>
    <row r="239" spans="1:65" s="13" customFormat="1" ht="11.25">
      <c r="B239" s="223"/>
      <c r="C239" s="224"/>
      <c r="D239" s="225" t="s">
        <v>197</v>
      </c>
      <c r="E239" s="226" t="s">
        <v>1</v>
      </c>
      <c r="F239" s="227" t="s">
        <v>3271</v>
      </c>
      <c r="G239" s="224"/>
      <c r="H239" s="228">
        <v>16.949000000000002</v>
      </c>
      <c r="I239" s="229"/>
      <c r="J239" s="224"/>
      <c r="K239" s="224"/>
      <c r="L239" s="230"/>
      <c r="M239" s="231"/>
      <c r="N239" s="232"/>
      <c r="O239" s="232"/>
      <c r="P239" s="232"/>
      <c r="Q239" s="232"/>
      <c r="R239" s="232"/>
      <c r="S239" s="232"/>
      <c r="T239" s="233"/>
      <c r="AT239" s="234" t="s">
        <v>197</v>
      </c>
      <c r="AU239" s="234" t="s">
        <v>88</v>
      </c>
      <c r="AV239" s="13" t="s">
        <v>88</v>
      </c>
      <c r="AW239" s="13" t="s">
        <v>32</v>
      </c>
      <c r="AX239" s="13" t="s">
        <v>77</v>
      </c>
      <c r="AY239" s="234" t="s">
        <v>188</v>
      </c>
    </row>
    <row r="240" spans="1:65" s="14" customFormat="1" ht="11.25">
      <c r="B240" s="235"/>
      <c r="C240" s="236"/>
      <c r="D240" s="225" t="s">
        <v>197</v>
      </c>
      <c r="E240" s="237" t="s">
        <v>1073</v>
      </c>
      <c r="F240" s="238" t="s">
        <v>199</v>
      </c>
      <c r="G240" s="236"/>
      <c r="H240" s="239">
        <v>248.94900000000001</v>
      </c>
      <c r="I240" s="240"/>
      <c r="J240" s="236"/>
      <c r="K240" s="236"/>
      <c r="L240" s="241"/>
      <c r="M240" s="242"/>
      <c r="N240" s="243"/>
      <c r="O240" s="243"/>
      <c r="P240" s="243"/>
      <c r="Q240" s="243"/>
      <c r="R240" s="243"/>
      <c r="S240" s="243"/>
      <c r="T240" s="244"/>
      <c r="AT240" s="245" t="s">
        <v>197</v>
      </c>
      <c r="AU240" s="245" t="s">
        <v>88</v>
      </c>
      <c r="AV240" s="14" t="s">
        <v>195</v>
      </c>
      <c r="AW240" s="14" t="s">
        <v>32</v>
      </c>
      <c r="AX240" s="14" t="s">
        <v>85</v>
      </c>
      <c r="AY240" s="245" t="s">
        <v>188</v>
      </c>
    </row>
    <row r="241" spans="1:65" s="2" customFormat="1" ht="16.5" customHeight="1">
      <c r="A241" s="35"/>
      <c r="B241" s="36"/>
      <c r="C241" s="210" t="s">
        <v>355</v>
      </c>
      <c r="D241" s="210" t="s">
        <v>190</v>
      </c>
      <c r="E241" s="211" t="s">
        <v>3272</v>
      </c>
      <c r="F241" s="212" t="s">
        <v>1397</v>
      </c>
      <c r="G241" s="213" t="s">
        <v>454</v>
      </c>
      <c r="H241" s="214">
        <v>1</v>
      </c>
      <c r="I241" s="215"/>
      <c r="J241" s="216">
        <f>ROUND(I241*H241,2)</f>
        <v>0</v>
      </c>
      <c r="K241" s="212" t="s">
        <v>1</v>
      </c>
      <c r="L241" s="40"/>
      <c r="M241" s="217" t="s">
        <v>1</v>
      </c>
      <c r="N241" s="218" t="s">
        <v>42</v>
      </c>
      <c r="O241" s="72"/>
      <c r="P241" s="219">
        <f>O241*H241</f>
        <v>0</v>
      </c>
      <c r="Q241" s="219">
        <v>0</v>
      </c>
      <c r="R241" s="219">
        <f>Q241*H241</f>
        <v>0</v>
      </c>
      <c r="S241" s="219">
        <v>0</v>
      </c>
      <c r="T241" s="220">
        <f>S241*H241</f>
        <v>0</v>
      </c>
      <c r="U241" s="35"/>
      <c r="V241" s="35"/>
      <c r="W241" s="35"/>
      <c r="X241" s="35"/>
      <c r="Y241" s="35"/>
      <c r="Z241" s="35"/>
      <c r="AA241" s="35"/>
      <c r="AB241" s="35"/>
      <c r="AC241" s="35"/>
      <c r="AD241" s="35"/>
      <c r="AE241" s="35"/>
      <c r="AR241" s="221" t="s">
        <v>195</v>
      </c>
      <c r="AT241" s="221" t="s">
        <v>190</v>
      </c>
      <c r="AU241" s="221" t="s">
        <v>88</v>
      </c>
      <c r="AY241" s="18" t="s">
        <v>188</v>
      </c>
      <c r="BE241" s="222">
        <f>IF(N241="základní",J241,0)</f>
        <v>0</v>
      </c>
      <c r="BF241" s="222">
        <f>IF(N241="snížená",J241,0)</f>
        <v>0</v>
      </c>
      <c r="BG241" s="222">
        <f>IF(N241="zákl. přenesená",J241,0)</f>
        <v>0</v>
      </c>
      <c r="BH241" s="222">
        <f>IF(N241="sníž. přenesená",J241,0)</f>
        <v>0</v>
      </c>
      <c r="BI241" s="222">
        <f>IF(N241="nulová",J241,0)</f>
        <v>0</v>
      </c>
      <c r="BJ241" s="18" t="s">
        <v>85</v>
      </c>
      <c r="BK241" s="222">
        <f>ROUND(I241*H241,2)</f>
        <v>0</v>
      </c>
      <c r="BL241" s="18" t="s">
        <v>195</v>
      </c>
      <c r="BM241" s="221" t="s">
        <v>3273</v>
      </c>
    </row>
    <row r="242" spans="1:65" s="12" customFormat="1" ht="22.9" customHeight="1">
      <c r="B242" s="194"/>
      <c r="C242" s="195"/>
      <c r="D242" s="196" t="s">
        <v>76</v>
      </c>
      <c r="E242" s="208" t="s">
        <v>88</v>
      </c>
      <c r="F242" s="208" t="s">
        <v>1169</v>
      </c>
      <c r="G242" s="195"/>
      <c r="H242" s="195"/>
      <c r="I242" s="198"/>
      <c r="J242" s="209">
        <f>BK242</f>
        <v>0</v>
      </c>
      <c r="K242" s="195"/>
      <c r="L242" s="200"/>
      <c r="M242" s="201"/>
      <c r="N242" s="202"/>
      <c r="O242" s="202"/>
      <c r="P242" s="203">
        <f>SUM(P243:P260)</f>
        <v>0</v>
      </c>
      <c r="Q242" s="202"/>
      <c r="R242" s="203">
        <f>SUM(R243:R260)</f>
        <v>0.22186367999999995</v>
      </c>
      <c r="S242" s="202"/>
      <c r="T242" s="204">
        <f>SUM(T243:T260)</f>
        <v>0</v>
      </c>
      <c r="AR242" s="205" t="s">
        <v>85</v>
      </c>
      <c r="AT242" s="206" t="s">
        <v>76</v>
      </c>
      <c r="AU242" s="206" t="s">
        <v>85</v>
      </c>
      <c r="AY242" s="205" t="s">
        <v>188</v>
      </c>
      <c r="BK242" s="207">
        <f>SUM(BK243:BK260)</f>
        <v>0</v>
      </c>
    </row>
    <row r="243" spans="1:65" s="2" customFormat="1" ht="16.5" customHeight="1">
      <c r="A243" s="35"/>
      <c r="B243" s="36"/>
      <c r="C243" s="210" t="s">
        <v>359</v>
      </c>
      <c r="D243" s="210" t="s">
        <v>190</v>
      </c>
      <c r="E243" s="211" t="s">
        <v>1170</v>
      </c>
      <c r="F243" s="212" t="s">
        <v>1171</v>
      </c>
      <c r="G243" s="213" t="s">
        <v>207</v>
      </c>
      <c r="H243" s="214">
        <v>514.70899999999995</v>
      </c>
      <c r="I243" s="215"/>
      <c r="J243" s="216">
        <f>ROUND(I243*H243,2)</f>
        <v>0</v>
      </c>
      <c r="K243" s="212" t="s">
        <v>194</v>
      </c>
      <c r="L243" s="40"/>
      <c r="M243" s="217" t="s">
        <v>1</v>
      </c>
      <c r="N243" s="218" t="s">
        <v>42</v>
      </c>
      <c r="O243" s="72"/>
      <c r="P243" s="219">
        <f>O243*H243</f>
        <v>0</v>
      </c>
      <c r="Q243" s="219">
        <v>1.7000000000000001E-4</v>
      </c>
      <c r="R243" s="219">
        <f>Q243*H243</f>
        <v>8.7500529999999993E-2</v>
      </c>
      <c r="S243" s="219">
        <v>0</v>
      </c>
      <c r="T243" s="220">
        <f>S243*H243</f>
        <v>0</v>
      </c>
      <c r="U243" s="35"/>
      <c r="V243" s="35"/>
      <c r="W243" s="35"/>
      <c r="X243" s="35"/>
      <c r="Y243" s="35"/>
      <c r="Z243" s="35"/>
      <c r="AA243" s="35"/>
      <c r="AB243" s="35"/>
      <c r="AC243" s="35"/>
      <c r="AD243" s="35"/>
      <c r="AE243" s="35"/>
      <c r="AR243" s="221" t="s">
        <v>195</v>
      </c>
      <c r="AT243" s="221" t="s">
        <v>190</v>
      </c>
      <c r="AU243" s="221" t="s">
        <v>88</v>
      </c>
      <c r="AY243" s="18" t="s">
        <v>188</v>
      </c>
      <c r="BE243" s="222">
        <f>IF(N243="základní",J243,0)</f>
        <v>0</v>
      </c>
      <c r="BF243" s="222">
        <f>IF(N243="snížená",J243,0)</f>
        <v>0</v>
      </c>
      <c r="BG243" s="222">
        <f>IF(N243="zákl. přenesená",J243,0)</f>
        <v>0</v>
      </c>
      <c r="BH243" s="222">
        <f>IF(N243="sníž. přenesená",J243,0)</f>
        <v>0</v>
      </c>
      <c r="BI243" s="222">
        <f>IF(N243="nulová",J243,0)</f>
        <v>0</v>
      </c>
      <c r="BJ243" s="18" t="s">
        <v>85</v>
      </c>
      <c r="BK243" s="222">
        <f>ROUND(I243*H243,2)</f>
        <v>0</v>
      </c>
      <c r="BL243" s="18" t="s">
        <v>195</v>
      </c>
      <c r="BM243" s="221" t="s">
        <v>3274</v>
      </c>
    </row>
    <row r="244" spans="1:65" s="15" customFormat="1" ht="11.25">
      <c r="B244" s="246"/>
      <c r="C244" s="247"/>
      <c r="D244" s="225" t="s">
        <v>197</v>
      </c>
      <c r="E244" s="248" t="s">
        <v>1</v>
      </c>
      <c r="F244" s="249" t="s">
        <v>3275</v>
      </c>
      <c r="G244" s="247"/>
      <c r="H244" s="248" t="s">
        <v>1</v>
      </c>
      <c r="I244" s="250"/>
      <c r="J244" s="247"/>
      <c r="K244" s="247"/>
      <c r="L244" s="251"/>
      <c r="M244" s="252"/>
      <c r="N244" s="253"/>
      <c r="O244" s="253"/>
      <c r="P244" s="253"/>
      <c r="Q244" s="253"/>
      <c r="R244" s="253"/>
      <c r="S244" s="253"/>
      <c r="T244" s="254"/>
      <c r="AT244" s="255" t="s">
        <v>197</v>
      </c>
      <c r="AU244" s="255" t="s">
        <v>88</v>
      </c>
      <c r="AV244" s="15" t="s">
        <v>85</v>
      </c>
      <c r="AW244" s="15" t="s">
        <v>32</v>
      </c>
      <c r="AX244" s="15" t="s">
        <v>77</v>
      </c>
      <c r="AY244" s="255" t="s">
        <v>188</v>
      </c>
    </row>
    <row r="245" spans="1:65" s="13" customFormat="1" ht="11.25">
      <c r="B245" s="223"/>
      <c r="C245" s="224"/>
      <c r="D245" s="225" t="s">
        <v>197</v>
      </c>
      <c r="E245" s="226" t="s">
        <v>1</v>
      </c>
      <c r="F245" s="227" t="s">
        <v>3276</v>
      </c>
      <c r="G245" s="224"/>
      <c r="H245" s="228">
        <v>464</v>
      </c>
      <c r="I245" s="229"/>
      <c r="J245" s="224"/>
      <c r="K245" s="224"/>
      <c r="L245" s="230"/>
      <c r="M245" s="231"/>
      <c r="N245" s="232"/>
      <c r="O245" s="232"/>
      <c r="P245" s="232"/>
      <c r="Q245" s="232"/>
      <c r="R245" s="232"/>
      <c r="S245" s="232"/>
      <c r="T245" s="233"/>
      <c r="AT245" s="234" t="s">
        <v>197</v>
      </c>
      <c r="AU245" s="234" t="s">
        <v>88</v>
      </c>
      <c r="AV245" s="13" t="s">
        <v>88</v>
      </c>
      <c r="AW245" s="13" t="s">
        <v>32</v>
      </c>
      <c r="AX245" s="13" t="s">
        <v>77</v>
      </c>
      <c r="AY245" s="234" t="s">
        <v>188</v>
      </c>
    </row>
    <row r="246" spans="1:65" s="13" customFormat="1" ht="11.25">
      <c r="B246" s="223"/>
      <c r="C246" s="224"/>
      <c r="D246" s="225" t="s">
        <v>197</v>
      </c>
      <c r="E246" s="226" t="s">
        <v>1</v>
      </c>
      <c r="F246" s="227" t="s">
        <v>3271</v>
      </c>
      <c r="G246" s="224"/>
      <c r="H246" s="228">
        <v>16.949000000000002</v>
      </c>
      <c r="I246" s="229"/>
      <c r="J246" s="224"/>
      <c r="K246" s="224"/>
      <c r="L246" s="230"/>
      <c r="M246" s="231"/>
      <c r="N246" s="232"/>
      <c r="O246" s="232"/>
      <c r="P246" s="232"/>
      <c r="Q246" s="232"/>
      <c r="R246" s="232"/>
      <c r="S246" s="232"/>
      <c r="T246" s="233"/>
      <c r="AT246" s="234" t="s">
        <v>197</v>
      </c>
      <c r="AU246" s="234" t="s">
        <v>88</v>
      </c>
      <c r="AV246" s="13" t="s">
        <v>88</v>
      </c>
      <c r="AW246" s="13" t="s">
        <v>32</v>
      </c>
      <c r="AX246" s="13" t="s">
        <v>77</v>
      </c>
      <c r="AY246" s="234" t="s">
        <v>188</v>
      </c>
    </row>
    <row r="247" spans="1:65" s="15" customFormat="1" ht="11.25">
      <c r="B247" s="246"/>
      <c r="C247" s="247"/>
      <c r="D247" s="225" t="s">
        <v>197</v>
      </c>
      <c r="E247" s="248" t="s">
        <v>1</v>
      </c>
      <c r="F247" s="249" t="s">
        <v>3277</v>
      </c>
      <c r="G247" s="247"/>
      <c r="H247" s="248" t="s">
        <v>1</v>
      </c>
      <c r="I247" s="250"/>
      <c r="J247" s="247"/>
      <c r="K247" s="247"/>
      <c r="L247" s="251"/>
      <c r="M247" s="252"/>
      <c r="N247" s="253"/>
      <c r="O247" s="253"/>
      <c r="P247" s="253"/>
      <c r="Q247" s="253"/>
      <c r="R247" s="253"/>
      <c r="S247" s="253"/>
      <c r="T247" s="254"/>
      <c r="AT247" s="255" t="s">
        <v>197</v>
      </c>
      <c r="AU247" s="255" t="s">
        <v>88</v>
      </c>
      <c r="AV247" s="15" t="s">
        <v>85</v>
      </c>
      <c r="AW247" s="15" t="s">
        <v>32</v>
      </c>
      <c r="AX247" s="15" t="s">
        <v>77</v>
      </c>
      <c r="AY247" s="255" t="s">
        <v>188</v>
      </c>
    </row>
    <row r="248" spans="1:65" s="13" customFormat="1" ht="11.25">
      <c r="B248" s="223"/>
      <c r="C248" s="224"/>
      <c r="D248" s="225" t="s">
        <v>197</v>
      </c>
      <c r="E248" s="226" t="s">
        <v>1</v>
      </c>
      <c r="F248" s="227" t="s">
        <v>3278</v>
      </c>
      <c r="G248" s="224"/>
      <c r="H248" s="228">
        <v>33.76</v>
      </c>
      <c r="I248" s="229"/>
      <c r="J248" s="224"/>
      <c r="K248" s="224"/>
      <c r="L248" s="230"/>
      <c r="M248" s="231"/>
      <c r="N248" s="232"/>
      <c r="O248" s="232"/>
      <c r="P248" s="232"/>
      <c r="Q248" s="232"/>
      <c r="R248" s="232"/>
      <c r="S248" s="232"/>
      <c r="T248" s="233"/>
      <c r="AT248" s="234" t="s">
        <v>197</v>
      </c>
      <c r="AU248" s="234" t="s">
        <v>88</v>
      </c>
      <c r="AV248" s="13" t="s">
        <v>88</v>
      </c>
      <c r="AW248" s="13" t="s">
        <v>32</v>
      </c>
      <c r="AX248" s="13" t="s">
        <v>77</v>
      </c>
      <c r="AY248" s="234" t="s">
        <v>188</v>
      </c>
    </row>
    <row r="249" spans="1:65" s="14" customFormat="1" ht="11.25">
      <c r="B249" s="235"/>
      <c r="C249" s="236"/>
      <c r="D249" s="225" t="s">
        <v>197</v>
      </c>
      <c r="E249" s="237" t="s">
        <v>708</v>
      </c>
      <c r="F249" s="238" t="s">
        <v>199</v>
      </c>
      <c r="G249" s="236"/>
      <c r="H249" s="239">
        <v>514.70899999999995</v>
      </c>
      <c r="I249" s="240"/>
      <c r="J249" s="236"/>
      <c r="K249" s="236"/>
      <c r="L249" s="241"/>
      <c r="M249" s="242"/>
      <c r="N249" s="243"/>
      <c r="O249" s="243"/>
      <c r="P249" s="243"/>
      <c r="Q249" s="243"/>
      <c r="R249" s="243"/>
      <c r="S249" s="243"/>
      <c r="T249" s="244"/>
      <c r="AT249" s="245" t="s">
        <v>197</v>
      </c>
      <c r="AU249" s="245" t="s">
        <v>88</v>
      </c>
      <c r="AV249" s="14" t="s">
        <v>195</v>
      </c>
      <c r="AW249" s="14" t="s">
        <v>32</v>
      </c>
      <c r="AX249" s="14" t="s">
        <v>85</v>
      </c>
      <c r="AY249" s="245" t="s">
        <v>188</v>
      </c>
    </row>
    <row r="250" spans="1:65" s="2" customFormat="1" ht="16.5" customHeight="1">
      <c r="A250" s="35"/>
      <c r="B250" s="36"/>
      <c r="C250" s="267" t="s">
        <v>364</v>
      </c>
      <c r="D250" s="267" t="s">
        <v>406</v>
      </c>
      <c r="E250" s="268" t="s">
        <v>1181</v>
      </c>
      <c r="F250" s="269" t="s">
        <v>1182</v>
      </c>
      <c r="G250" s="270" t="s">
        <v>207</v>
      </c>
      <c r="H250" s="271">
        <v>591.91499999999996</v>
      </c>
      <c r="I250" s="272"/>
      <c r="J250" s="273">
        <f>ROUND(I250*H250,2)</f>
        <v>0</v>
      </c>
      <c r="K250" s="269" t="s">
        <v>194</v>
      </c>
      <c r="L250" s="274"/>
      <c r="M250" s="275" t="s">
        <v>1</v>
      </c>
      <c r="N250" s="276" t="s">
        <v>42</v>
      </c>
      <c r="O250" s="72"/>
      <c r="P250" s="219">
        <f>O250*H250</f>
        <v>0</v>
      </c>
      <c r="Q250" s="219">
        <v>1.4999999999999999E-4</v>
      </c>
      <c r="R250" s="219">
        <f>Q250*H250</f>
        <v>8.8787249999999984E-2</v>
      </c>
      <c r="S250" s="219">
        <v>0</v>
      </c>
      <c r="T250" s="220">
        <f>S250*H250</f>
        <v>0</v>
      </c>
      <c r="U250" s="35"/>
      <c r="V250" s="35"/>
      <c r="W250" s="35"/>
      <c r="X250" s="35"/>
      <c r="Y250" s="35"/>
      <c r="Z250" s="35"/>
      <c r="AA250" s="35"/>
      <c r="AB250" s="35"/>
      <c r="AC250" s="35"/>
      <c r="AD250" s="35"/>
      <c r="AE250" s="35"/>
      <c r="AR250" s="221" t="s">
        <v>229</v>
      </c>
      <c r="AT250" s="221" t="s">
        <v>406</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3279</v>
      </c>
    </row>
    <row r="251" spans="1:65" s="13" customFormat="1" ht="11.25">
      <c r="B251" s="223"/>
      <c r="C251" s="224"/>
      <c r="D251" s="225" t="s">
        <v>197</v>
      </c>
      <c r="E251" s="226" t="s">
        <v>1</v>
      </c>
      <c r="F251" s="227" t="s">
        <v>1184</v>
      </c>
      <c r="G251" s="224"/>
      <c r="H251" s="228">
        <v>591.91499999999996</v>
      </c>
      <c r="I251" s="229"/>
      <c r="J251" s="224"/>
      <c r="K251" s="224"/>
      <c r="L251" s="230"/>
      <c r="M251" s="231"/>
      <c r="N251" s="232"/>
      <c r="O251" s="232"/>
      <c r="P251" s="232"/>
      <c r="Q251" s="232"/>
      <c r="R251" s="232"/>
      <c r="S251" s="232"/>
      <c r="T251" s="233"/>
      <c r="AT251" s="234" t="s">
        <v>197</v>
      </c>
      <c r="AU251" s="234" t="s">
        <v>88</v>
      </c>
      <c r="AV251" s="13" t="s">
        <v>88</v>
      </c>
      <c r="AW251" s="13" t="s">
        <v>32</v>
      </c>
      <c r="AX251" s="13" t="s">
        <v>85</v>
      </c>
      <c r="AY251" s="234" t="s">
        <v>188</v>
      </c>
    </row>
    <row r="252" spans="1:65" s="2" customFormat="1" ht="16.5" customHeight="1">
      <c r="A252" s="35"/>
      <c r="B252" s="36"/>
      <c r="C252" s="210" t="s">
        <v>369</v>
      </c>
      <c r="D252" s="210" t="s">
        <v>190</v>
      </c>
      <c r="E252" s="211" t="s">
        <v>3280</v>
      </c>
      <c r="F252" s="212" t="s">
        <v>3281</v>
      </c>
      <c r="G252" s="213" t="s">
        <v>193</v>
      </c>
      <c r="H252" s="214">
        <v>39.700000000000003</v>
      </c>
      <c r="I252" s="215"/>
      <c r="J252" s="216">
        <f>ROUND(I252*H252,2)</f>
        <v>0</v>
      </c>
      <c r="K252" s="212" t="s">
        <v>1</v>
      </c>
      <c r="L252" s="40"/>
      <c r="M252" s="217" t="s">
        <v>1</v>
      </c>
      <c r="N252" s="218" t="s">
        <v>42</v>
      </c>
      <c r="O252" s="72"/>
      <c r="P252" s="219">
        <f>O252*H252</f>
        <v>0</v>
      </c>
      <c r="Q252" s="219">
        <v>9.2000000000000003E-4</v>
      </c>
      <c r="R252" s="219">
        <f>Q252*H252</f>
        <v>3.6524000000000001E-2</v>
      </c>
      <c r="S252" s="219">
        <v>0</v>
      </c>
      <c r="T252" s="220">
        <f>S252*H252</f>
        <v>0</v>
      </c>
      <c r="U252" s="35"/>
      <c r="V252" s="35"/>
      <c r="W252" s="35"/>
      <c r="X252" s="35"/>
      <c r="Y252" s="35"/>
      <c r="Z252" s="35"/>
      <c r="AA252" s="35"/>
      <c r="AB252" s="35"/>
      <c r="AC252" s="35"/>
      <c r="AD252" s="35"/>
      <c r="AE252" s="35"/>
      <c r="AR252" s="221" t="s">
        <v>195</v>
      </c>
      <c r="AT252" s="221" t="s">
        <v>190</v>
      </c>
      <c r="AU252" s="221" t="s">
        <v>88</v>
      </c>
      <c r="AY252" s="18" t="s">
        <v>188</v>
      </c>
      <c r="BE252" s="222">
        <f>IF(N252="základní",J252,0)</f>
        <v>0</v>
      </c>
      <c r="BF252" s="222">
        <f>IF(N252="snížená",J252,0)</f>
        <v>0</v>
      </c>
      <c r="BG252" s="222">
        <f>IF(N252="zákl. přenesená",J252,0)</f>
        <v>0</v>
      </c>
      <c r="BH252" s="222">
        <f>IF(N252="sníž. přenesená",J252,0)</f>
        <v>0</v>
      </c>
      <c r="BI252" s="222">
        <f>IF(N252="nulová",J252,0)</f>
        <v>0</v>
      </c>
      <c r="BJ252" s="18" t="s">
        <v>85</v>
      </c>
      <c r="BK252" s="222">
        <f>ROUND(I252*H252,2)</f>
        <v>0</v>
      </c>
      <c r="BL252" s="18" t="s">
        <v>195</v>
      </c>
      <c r="BM252" s="221" t="s">
        <v>3282</v>
      </c>
    </row>
    <row r="253" spans="1:65" s="13" customFormat="1" ht="11.25">
      <c r="B253" s="223"/>
      <c r="C253" s="224"/>
      <c r="D253" s="225" t="s">
        <v>197</v>
      </c>
      <c r="E253" s="226" t="s">
        <v>1</v>
      </c>
      <c r="F253" s="227" t="s">
        <v>3283</v>
      </c>
      <c r="G253" s="224"/>
      <c r="H253" s="228">
        <v>39.700000000000003</v>
      </c>
      <c r="I253" s="229"/>
      <c r="J253" s="224"/>
      <c r="K253" s="224"/>
      <c r="L253" s="230"/>
      <c r="M253" s="231"/>
      <c r="N253" s="232"/>
      <c r="O253" s="232"/>
      <c r="P253" s="232"/>
      <c r="Q253" s="232"/>
      <c r="R253" s="232"/>
      <c r="S253" s="232"/>
      <c r="T253" s="233"/>
      <c r="AT253" s="234" t="s">
        <v>197</v>
      </c>
      <c r="AU253" s="234" t="s">
        <v>88</v>
      </c>
      <c r="AV253" s="13" t="s">
        <v>88</v>
      </c>
      <c r="AW253" s="13" t="s">
        <v>32</v>
      </c>
      <c r="AX253" s="13" t="s">
        <v>77</v>
      </c>
      <c r="AY253" s="234" t="s">
        <v>188</v>
      </c>
    </row>
    <row r="254" spans="1:65" s="16" customFormat="1" ht="11.25">
      <c r="B254" s="256"/>
      <c r="C254" s="257"/>
      <c r="D254" s="225" t="s">
        <v>197</v>
      </c>
      <c r="E254" s="258" t="s">
        <v>3284</v>
      </c>
      <c r="F254" s="259" t="s">
        <v>212</v>
      </c>
      <c r="G254" s="257"/>
      <c r="H254" s="260">
        <v>39.700000000000003</v>
      </c>
      <c r="I254" s="261"/>
      <c r="J254" s="257"/>
      <c r="K254" s="257"/>
      <c r="L254" s="262"/>
      <c r="M254" s="263"/>
      <c r="N254" s="264"/>
      <c r="O254" s="264"/>
      <c r="P254" s="264"/>
      <c r="Q254" s="264"/>
      <c r="R254" s="264"/>
      <c r="S254" s="264"/>
      <c r="T254" s="265"/>
      <c r="AT254" s="266" t="s">
        <v>197</v>
      </c>
      <c r="AU254" s="266" t="s">
        <v>88</v>
      </c>
      <c r="AV254" s="16" t="s">
        <v>204</v>
      </c>
      <c r="AW254" s="16" t="s">
        <v>32</v>
      </c>
      <c r="AX254" s="16" t="s">
        <v>77</v>
      </c>
      <c r="AY254" s="266" t="s">
        <v>188</v>
      </c>
    </row>
    <row r="255" spans="1:65" s="14" customFormat="1" ht="11.25">
      <c r="B255" s="235"/>
      <c r="C255" s="236"/>
      <c r="D255" s="225" t="s">
        <v>197</v>
      </c>
      <c r="E255" s="237" t="s">
        <v>1</v>
      </c>
      <c r="F255" s="238" t="s">
        <v>199</v>
      </c>
      <c r="G255" s="236"/>
      <c r="H255" s="239">
        <v>39.700000000000003</v>
      </c>
      <c r="I255" s="240"/>
      <c r="J255" s="236"/>
      <c r="K255" s="236"/>
      <c r="L255" s="241"/>
      <c r="M255" s="242"/>
      <c r="N255" s="243"/>
      <c r="O255" s="243"/>
      <c r="P255" s="243"/>
      <c r="Q255" s="243"/>
      <c r="R255" s="243"/>
      <c r="S255" s="243"/>
      <c r="T255" s="244"/>
      <c r="AT255" s="245" t="s">
        <v>197</v>
      </c>
      <c r="AU255" s="245" t="s">
        <v>88</v>
      </c>
      <c r="AV255" s="14" t="s">
        <v>195</v>
      </c>
      <c r="AW255" s="14" t="s">
        <v>32</v>
      </c>
      <c r="AX255" s="14" t="s">
        <v>85</v>
      </c>
      <c r="AY255" s="245" t="s">
        <v>188</v>
      </c>
    </row>
    <row r="256" spans="1:65" s="2" customFormat="1" ht="16.5" customHeight="1">
      <c r="A256" s="35"/>
      <c r="B256" s="36"/>
      <c r="C256" s="210" t="s">
        <v>375</v>
      </c>
      <c r="D256" s="210" t="s">
        <v>190</v>
      </c>
      <c r="E256" s="211" t="s">
        <v>3285</v>
      </c>
      <c r="F256" s="212" t="s">
        <v>3286</v>
      </c>
      <c r="G256" s="213" t="s">
        <v>193</v>
      </c>
      <c r="H256" s="214">
        <v>39.700000000000003</v>
      </c>
      <c r="I256" s="215"/>
      <c r="J256" s="216">
        <f>ROUND(I256*H256,2)</f>
        <v>0</v>
      </c>
      <c r="K256" s="212" t="s">
        <v>202</v>
      </c>
      <c r="L256" s="40"/>
      <c r="M256" s="217" t="s">
        <v>1</v>
      </c>
      <c r="N256" s="218" t="s">
        <v>42</v>
      </c>
      <c r="O256" s="72"/>
      <c r="P256" s="219">
        <f>O256*H256</f>
        <v>0</v>
      </c>
      <c r="Q256" s="219">
        <v>1.6000000000000001E-4</v>
      </c>
      <c r="R256" s="219">
        <f>Q256*H256</f>
        <v>6.3520000000000009E-3</v>
      </c>
      <c r="S256" s="219">
        <v>0</v>
      </c>
      <c r="T256" s="220">
        <f>S256*H256</f>
        <v>0</v>
      </c>
      <c r="U256" s="35"/>
      <c r="V256" s="35"/>
      <c r="W256" s="35"/>
      <c r="X256" s="35"/>
      <c r="Y256" s="35"/>
      <c r="Z256" s="35"/>
      <c r="AA256" s="35"/>
      <c r="AB256" s="35"/>
      <c r="AC256" s="35"/>
      <c r="AD256" s="35"/>
      <c r="AE256" s="35"/>
      <c r="AR256" s="221" t="s">
        <v>195</v>
      </c>
      <c r="AT256" s="221" t="s">
        <v>190</v>
      </c>
      <c r="AU256" s="221" t="s">
        <v>88</v>
      </c>
      <c r="AY256" s="18" t="s">
        <v>188</v>
      </c>
      <c r="BE256" s="222">
        <f>IF(N256="základní",J256,0)</f>
        <v>0</v>
      </c>
      <c r="BF256" s="222">
        <f>IF(N256="snížená",J256,0)</f>
        <v>0</v>
      </c>
      <c r="BG256" s="222">
        <f>IF(N256="zákl. přenesená",J256,0)</f>
        <v>0</v>
      </c>
      <c r="BH256" s="222">
        <f>IF(N256="sníž. přenesená",J256,0)</f>
        <v>0</v>
      </c>
      <c r="BI256" s="222">
        <f>IF(N256="nulová",J256,0)</f>
        <v>0</v>
      </c>
      <c r="BJ256" s="18" t="s">
        <v>85</v>
      </c>
      <c r="BK256" s="222">
        <f>ROUND(I256*H256,2)</f>
        <v>0</v>
      </c>
      <c r="BL256" s="18" t="s">
        <v>195</v>
      </c>
      <c r="BM256" s="221" t="s">
        <v>3287</v>
      </c>
    </row>
    <row r="257" spans="1:65" s="2" customFormat="1" ht="16.5" customHeight="1">
      <c r="A257" s="35"/>
      <c r="B257" s="36"/>
      <c r="C257" s="267" t="s">
        <v>380</v>
      </c>
      <c r="D257" s="267" t="s">
        <v>406</v>
      </c>
      <c r="E257" s="268" t="s">
        <v>3288</v>
      </c>
      <c r="F257" s="269" t="s">
        <v>3289</v>
      </c>
      <c r="G257" s="270" t="s">
        <v>454</v>
      </c>
      <c r="H257" s="271">
        <v>2.0299999999999998</v>
      </c>
      <c r="I257" s="272"/>
      <c r="J257" s="273">
        <f>ROUND(I257*H257,2)</f>
        <v>0</v>
      </c>
      <c r="K257" s="269" t="s">
        <v>1</v>
      </c>
      <c r="L257" s="274"/>
      <c r="M257" s="275" t="s">
        <v>1</v>
      </c>
      <c r="N257" s="276" t="s">
        <v>42</v>
      </c>
      <c r="O257" s="72"/>
      <c r="P257" s="219">
        <f>O257*H257</f>
        <v>0</v>
      </c>
      <c r="Q257" s="219">
        <v>5.0000000000000001E-4</v>
      </c>
      <c r="R257" s="219">
        <f>Q257*H257</f>
        <v>1.0149999999999998E-3</v>
      </c>
      <c r="S257" s="219">
        <v>0</v>
      </c>
      <c r="T257" s="220">
        <f>S257*H257</f>
        <v>0</v>
      </c>
      <c r="U257" s="35"/>
      <c r="V257" s="35"/>
      <c r="W257" s="35"/>
      <c r="X257" s="35"/>
      <c r="Y257" s="35"/>
      <c r="Z257" s="35"/>
      <c r="AA257" s="35"/>
      <c r="AB257" s="35"/>
      <c r="AC257" s="35"/>
      <c r="AD257" s="35"/>
      <c r="AE257" s="35"/>
      <c r="AR257" s="221" t="s">
        <v>229</v>
      </c>
      <c r="AT257" s="221" t="s">
        <v>406</v>
      </c>
      <c r="AU257" s="221" t="s">
        <v>88</v>
      </c>
      <c r="AY257" s="18" t="s">
        <v>188</v>
      </c>
      <c r="BE257" s="222">
        <f>IF(N257="základní",J257,0)</f>
        <v>0</v>
      </c>
      <c r="BF257" s="222">
        <f>IF(N257="snížená",J257,0)</f>
        <v>0</v>
      </c>
      <c r="BG257" s="222">
        <f>IF(N257="zákl. přenesená",J257,0)</f>
        <v>0</v>
      </c>
      <c r="BH257" s="222">
        <f>IF(N257="sníž. přenesená",J257,0)</f>
        <v>0</v>
      </c>
      <c r="BI257" s="222">
        <f>IF(N257="nulová",J257,0)</f>
        <v>0</v>
      </c>
      <c r="BJ257" s="18" t="s">
        <v>85</v>
      </c>
      <c r="BK257" s="222">
        <f>ROUND(I257*H257,2)</f>
        <v>0</v>
      </c>
      <c r="BL257" s="18" t="s">
        <v>195</v>
      </c>
      <c r="BM257" s="221" t="s">
        <v>3290</v>
      </c>
    </row>
    <row r="258" spans="1:65" s="13" customFormat="1" ht="11.25">
      <c r="B258" s="223"/>
      <c r="C258" s="224"/>
      <c r="D258" s="225" t="s">
        <v>197</v>
      </c>
      <c r="E258" s="224"/>
      <c r="F258" s="227" t="s">
        <v>1271</v>
      </c>
      <c r="G258" s="224"/>
      <c r="H258" s="228">
        <v>2.0299999999999998</v>
      </c>
      <c r="I258" s="229"/>
      <c r="J258" s="224"/>
      <c r="K258" s="224"/>
      <c r="L258" s="230"/>
      <c r="M258" s="231"/>
      <c r="N258" s="232"/>
      <c r="O258" s="232"/>
      <c r="P258" s="232"/>
      <c r="Q258" s="232"/>
      <c r="R258" s="232"/>
      <c r="S258" s="232"/>
      <c r="T258" s="233"/>
      <c r="AT258" s="234" t="s">
        <v>197</v>
      </c>
      <c r="AU258" s="234" t="s">
        <v>88</v>
      </c>
      <c r="AV258" s="13" t="s">
        <v>88</v>
      </c>
      <c r="AW258" s="13" t="s">
        <v>4</v>
      </c>
      <c r="AX258" s="13" t="s">
        <v>85</v>
      </c>
      <c r="AY258" s="234" t="s">
        <v>188</v>
      </c>
    </row>
    <row r="259" spans="1:65" s="2" customFormat="1" ht="16.5" customHeight="1">
      <c r="A259" s="35"/>
      <c r="B259" s="36"/>
      <c r="C259" s="267" t="s">
        <v>385</v>
      </c>
      <c r="D259" s="267" t="s">
        <v>406</v>
      </c>
      <c r="E259" s="268" t="s">
        <v>3291</v>
      </c>
      <c r="F259" s="269" t="s">
        <v>3292</v>
      </c>
      <c r="G259" s="270" t="s">
        <v>454</v>
      </c>
      <c r="H259" s="271">
        <v>2.0299999999999998</v>
      </c>
      <c r="I259" s="272"/>
      <c r="J259" s="273">
        <f>ROUND(I259*H259,2)</f>
        <v>0</v>
      </c>
      <c r="K259" s="269" t="s">
        <v>1</v>
      </c>
      <c r="L259" s="274"/>
      <c r="M259" s="275" t="s">
        <v>1</v>
      </c>
      <c r="N259" s="276" t="s">
        <v>42</v>
      </c>
      <c r="O259" s="72"/>
      <c r="P259" s="219">
        <f>O259*H259</f>
        <v>0</v>
      </c>
      <c r="Q259" s="219">
        <v>8.3000000000000001E-4</v>
      </c>
      <c r="R259" s="219">
        <f>Q259*H259</f>
        <v>1.6848999999999998E-3</v>
      </c>
      <c r="S259" s="219">
        <v>0</v>
      </c>
      <c r="T259" s="220">
        <f>S259*H259</f>
        <v>0</v>
      </c>
      <c r="U259" s="35"/>
      <c r="V259" s="35"/>
      <c r="W259" s="35"/>
      <c r="X259" s="35"/>
      <c r="Y259" s="35"/>
      <c r="Z259" s="35"/>
      <c r="AA259" s="35"/>
      <c r="AB259" s="35"/>
      <c r="AC259" s="35"/>
      <c r="AD259" s="35"/>
      <c r="AE259" s="35"/>
      <c r="AR259" s="221" t="s">
        <v>229</v>
      </c>
      <c r="AT259" s="221" t="s">
        <v>406</v>
      </c>
      <c r="AU259" s="221" t="s">
        <v>88</v>
      </c>
      <c r="AY259" s="18" t="s">
        <v>188</v>
      </c>
      <c r="BE259" s="222">
        <f>IF(N259="základní",J259,0)</f>
        <v>0</v>
      </c>
      <c r="BF259" s="222">
        <f>IF(N259="snížená",J259,0)</f>
        <v>0</v>
      </c>
      <c r="BG259" s="222">
        <f>IF(N259="zákl. přenesená",J259,0)</f>
        <v>0</v>
      </c>
      <c r="BH259" s="222">
        <f>IF(N259="sníž. přenesená",J259,0)</f>
        <v>0</v>
      </c>
      <c r="BI259" s="222">
        <f>IF(N259="nulová",J259,0)</f>
        <v>0</v>
      </c>
      <c r="BJ259" s="18" t="s">
        <v>85</v>
      </c>
      <c r="BK259" s="222">
        <f>ROUND(I259*H259,2)</f>
        <v>0</v>
      </c>
      <c r="BL259" s="18" t="s">
        <v>195</v>
      </c>
      <c r="BM259" s="221" t="s">
        <v>3293</v>
      </c>
    </row>
    <row r="260" spans="1:65" s="13" customFormat="1" ht="11.25">
      <c r="B260" s="223"/>
      <c r="C260" s="224"/>
      <c r="D260" s="225" t="s">
        <v>197</v>
      </c>
      <c r="E260" s="224"/>
      <c r="F260" s="227" t="s">
        <v>1271</v>
      </c>
      <c r="G260" s="224"/>
      <c r="H260" s="228">
        <v>2.0299999999999998</v>
      </c>
      <c r="I260" s="229"/>
      <c r="J260" s="224"/>
      <c r="K260" s="224"/>
      <c r="L260" s="230"/>
      <c r="M260" s="231"/>
      <c r="N260" s="232"/>
      <c r="O260" s="232"/>
      <c r="P260" s="232"/>
      <c r="Q260" s="232"/>
      <c r="R260" s="232"/>
      <c r="S260" s="232"/>
      <c r="T260" s="233"/>
      <c r="AT260" s="234" t="s">
        <v>197</v>
      </c>
      <c r="AU260" s="234" t="s">
        <v>88</v>
      </c>
      <c r="AV260" s="13" t="s">
        <v>88</v>
      </c>
      <c r="AW260" s="13" t="s">
        <v>4</v>
      </c>
      <c r="AX260" s="13" t="s">
        <v>85</v>
      </c>
      <c r="AY260" s="234" t="s">
        <v>188</v>
      </c>
    </row>
    <row r="261" spans="1:65" s="12" customFormat="1" ht="22.9" customHeight="1">
      <c r="B261" s="194"/>
      <c r="C261" s="195"/>
      <c r="D261" s="196" t="s">
        <v>76</v>
      </c>
      <c r="E261" s="208" t="s">
        <v>216</v>
      </c>
      <c r="F261" s="208" t="s">
        <v>1213</v>
      </c>
      <c r="G261" s="195"/>
      <c r="H261" s="195"/>
      <c r="I261" s="198"/>
      <c r="J261" s="209">
        <f>BK261</f>
        <v>0</v>
      </c>
      <c r="K261" s="195"/>
      <c r="L261" s="200"/>
      <c r="M261" s="201"/>
      <c r="N261" s="202"/>
      <c r="O261" s="202"/>
      <c r="P261" s="203">
        <f>SUM(P262:P270)</f>
        <v>0</v>
      </c>
      <c r="Q261" s="202"/>
      <c r="R261" s="203">
        <f>SUM(R262:R270)</f>
        <v>72.1327</v>
      </c>
      <c r="S261" s="202"/>
      <c r="T261" s="204">
        <f>SUM(T262:T270)</f>
        <v>0</v>
      </c>
      <c r="AR261" s="205" t="s">
        <v>85</v>
      </c>
      <c r="AT261" s="206" t="s">
        <v>76</v>
      </c>
      <c r="AU261" s="206" t="s">
        <v>85</v>
      </c>
      <c r="AY261" s="205" t="s">
        <v>188</v>
      </c>
      <c r="BK261" s="207">
        <f>SUM(BK262:BK270)</f>
        <v>0</v>
      </c>
    </row>
    <row r="262" spans="1:65" s="2" customFormat="1" ht="24" customHeight="1">
      <c r="A262" s="35"/>
      <c r="B262" s="36"/>
      <c r="C262" s="210" t="s">
        <v>390</v>
      </c>
      <c r="D262" s="210" t="s">
        <v>190</v>
      </c>
      <c r="E262" s="211" t="s">
        <v>3294</v>
      </c>
      <c r="F262" s="212" t="s">
        <v>3295</v>
      </c>
      <c r="G262" s="213" t="s">
        <v>207</v>
      </c>
      <c r="H262" s="214">
        <v>147</v>
      </c>
      <c r="I262" s="215"/>
      <c r="J262" s="216">
        <f>ROUND(I262*H262,2)</f>
        <v>0</v>
      </c>
      <c r="K262" s="212" t="s">
        <v>194</v>
      </c>
      <c r="L262" s="40"/>
      <c r="M262" s="217" t="s">
        <v>1</v>
      </c>
      <c r="N262" s="218" t="s">
        <v>42</v>
      </c>
      <c r="O262" s="72"/>
      <c r="P262" s="219">
        <f>O262*H262</f>
        <v>0</v>
      </c>
      <c r="Q262" s="219">
        <v>0.24299999999999999</v>
      </c>
      <c r="R262" s="219">
        <f>Q262*H262</f>
        <v>35.720999999999997</v>
      </c>
      <c r="S262" s="219">
        <v>0</v>
      </c>
      <c r="T262" s="220">
        <f>S262*H262</f>
        <v>0</v>
      </c>
      <c r="U262" s="35"/>
      <c r="V262" s="35"/>
      <c r="W262" s="35"/>
      <c r="X262" s="35"/>
      <c r="Y262" s="35"/>
      <c r="Z262" s="35"/>
      <c r="AA262" s="35"/>
      <c r="AB262" s="35"/>
      <c r="AC262" s="35"/>
      <c r="AD262" s="35"/>
      <c r="AE262" s="35"/>
      <c r="AR262" s="221" t="s">
        <v>195</v>
      </c>
      <c r="AT262" s="221" t="s">
        <v>190</v>
      </c>
      <c r="AU262" s="221" t="s">
        <v>88</v>
      </c>
      <c r="AY262" s="18" t="s">
        <v>188</v>
      </c>
      <c r="BE262" s="222">
        <f>IF(N262="základní",J262,0)</f>
        <v>0</v>
      </c>
      <c r="BF262" s="222">
        <f>IF(N262="snížená",J262,0)</f>
        <v>0</v>
      </c>
      <c r="BG262" s="222">
        <f>IF(N262="zákl. přenesená",J262,0)</f>
        <v>0</v>
      </c>
      <c r="BH262" s="222">
        <f>IF(N262="sníž. přenesená",J262,0)</f>
        <v>0</v>
      </c>
      <c r="BI262" s="222">
        <f>IF(N262="nulová",J262,0)</f>
        <v>0</v>
      </c>
      <c r="BJ262" s="18" t="s">
        <v>85</v>
      </c>
      <c r="BK262" s="222">
        <f>ROUND(I262*H262,2)</f>
        <v>0</v>
      </c>
      <c r="BL262" s="18" t="s">
        <v>195</v>
      </c>
      <c r="BM262" s="221" t="s">
        <v>3296</v>
      </c>
    </row>
    <row r="263" spans="1:65" s="13" customFormat="1" ht="11.25">
      <c r="B263" s="223"/>
      <c r="C263" s="224"/>
      <c r="D263" s="225" t="s">
        <v>197</v>
      </c>
      <c r="E263" s="226" t="s">
        <v>1</v>
      </c>
      <c r="F263" s="227" t="s">
        <v>3297</v>
      </c>
      <c r="G263" s="224"/>
      <c r="H263" s="228">
        <v>147</v>
      </c>
      <c r="I263" s="229"/>
      <c r="J263" s="224"/>
      <c r="K263" s="224"/>
      <c r="L263" s="230"/>
      <c r="M263" s="231"/>
      <c r="N263" s="232"/>
      <c r="O263" s="232"/>
      <c r="P263" s="232"/>
      <c r="Q263" s="232"/>
      <c r="R263" s="232"/>
      <c r="S263" s="232"/>
      <c r="T263" s="233"/>
      <c r="AT263" s="234" t="s">
        <v>197</v>
      </c>
      <c r="AU263" s="234" t="s">
        <v>88</v>
      </c>
      <c r="AV263" s="13" t="s">
        <v>88</v>
      </c>
      <c r="AW263" s="13" t="s">
        <v>32</v>
      </c>
      <c r="AX263" s="13" t="s">
        <v>77</v>
      </c>
      <c r="AY263" s="234" t="s">
        <v>188</v>
      </c>
    </row>
    <row r="264" spans="1:65" s="14" customFormat="1" ht="11.25">
      <c r="B264" s="235"/>
      <c r="C264" s="236"/>
      <c r="D264" s="225" t="s">
        <v>197</v>
      </c>
      <c r="E264" s="237" t="s">
        <v>3182</v>
      </c>
      <c r="F264" s="238" t="s">
        <v>199</v>
      </c>
      <c r="G264" s="236"/>
      <c r="H264" s="239">
        <v>147</v>
      </c>
      <c r="I264" s="240"/>
      <c r="J264" s="236"/>
      <c r="K264" s="236"/>
      <c r="L264" s="241"/>
      <c r="M264" s="242"/>
      <c r="N264" s="243"/>
      <c r="O264" s="243"/>
      <c r="P264" s="243"/>
      <c r="Q264" s="243"/>
      <c r="R264" s="243"/>
      <c r="S264" s="243"/>
      <c r="T264" s="244"/>
      <c r="AT264" s="245" t="s">
        <v>197</v>
      </c>
      <c r="AU264" s="245" t="s">
        <v>88</v>
      </c>
      <c r="AV264" s="14" t="s">
        <v>195</v>
      </c>
      <c r="AW264" s="14" t="s">
        <v>32</v>
      </c>
      <c r="AX264" s="14" t="s">
        <v>85</v>
      </c>
      <c r="AY264" s="245" t="s">
        <v>188</v>
      </c>
    </row>
    <row r="265" spans="1:65" s="2" customFormat="1" ht="24" customHeight="1">
      <c r="A265" s="35"/>
      <c r="B265" s="36"/>
      <c r="C265" s="210" t="s">
        <v>405</v>
      </c>
      <c r="D265" s="210" t="s">
        <v>190</v>
      </c>
      <c r="E265" s="211" t="s">
        <v>3298</v>
      </c>
      <c r="F265" s="212" t="s">
        <v>3299</v>
      </c>
      <c r="G265" s="213" t="s">
        <v>207</v>
      </c>
      <c r="H265" s="214">
        <v>85</v>
      </c>
      <c r="I265" s="215"/>
      <c r="J265" s="216">
        <f>ROUND(I265*H265,2)</f>
        <v>0</v>
      </c>
      <c r="K265" s="212" t="s">
        <v>194</v>
      </c>
      <c r="L265" s="40"/>
      <c r="M265" s="217" t="s">
        <v>1</v>
      </c>
      <c r="N265" s="218" t="s">
        <v>42</v>
      </c>
      <c r="O265" s="72"/>
      <c r="P265" s="219">
        <f>O265*H265</f>
        <v>0</v>
      </c>
      <c r="Q265" s="219">
        <v>0.24299999999999999</v>
      </c>
      <c r="R265" s="219">
        <f>Q265*H265</f>
        <v>20.655000000000001</v>
      </c>
      <c r="S265" s="219">
        <v>0</v>
      </c>
      <c r="T265" s="220">
        <f>S265*H265</f>
        <v>0</v>
      </c>
      <c r="U265" s="35"/>
      <c r="V265" s="35"/>
      <c r="W265" s="35"/>
      <c r="X265" s="35"/>
      <c r="Y265" s="35"/>
      <c r="Z265" s="35"/>
      <c r="AA265" s="35"/>
      <c r="AB265" s="35"/>
      <c r="AC265" s="35"/>
      <c r="AD265" s="35"/>
      <c r="AE265" s="35"/>
      <c r="AR265" s="221" t="s">
        <v>195</v>
      </c>
      <c r="AT265" s="221" t="s">
        <v>190</v>
      </c>
      <c r="AU265" s="221" t="s">
        <v>88</v>
      </c>
      <c r="AY265" s="18" t="s">
        <v>188</v>
      </c>
      <c r="BE265" s="222">
        <f>IF(N265="základní",J265,0)</f>
        <v>0</v>
      </c>
      <c r="BF265" s="222">
        <f>IF(N265="snížená",J265,0)</f>
        <v>0</v>
      </c>
      <c r="BG265" s="222">
        <f>IF(N265="zákl. přenesená",J265,0)</f>
        <v>0</v>
      </c>
      <c r="BH265" s="222">
        <f>IF(N265="sníž. přenesená",J265,0)</f>
        <v>0</v>
      </c>
      <c r="BI265" s="222">
        <f>IF(N265="nulová",J265,0)</f>
        <v>0</v>
      </c>
      <c r="BJ265" s="18" t="s">
        <v>85</v>
      </c>
      <c r="BK265" s="222">
        <f>ROUND(I265*H265,2)</f>
        <v>0</v>
      </c>
      <c r="BL265" s="18" t="s">
        <v>195</v>
      </c>
      <c r="BM265" s="221" t="s">
        <v>3300</v>
      </c>
    </row>
    <row r="266" spans="1:65" s="13" customFormat="1" ht="11.25">
      <c r="B266" s="223"/>
      <c r="C266" s="224"/>
      <c r="D266" s="225" t="s">
        <v>197</v>
      </c>
      <c r="E266" s="226" t="s">
        <v>1</v>
      </c>
      <c r="F266" s="227" t="s">
        <v>3301</v>
      </c>
      <c r="G266" s="224"/>
      <c r="H266" s="228">
        <v>85</v>
      </c>
      <c r="I266" s="229"/>
      <c r="J266" s="224"/>
      <c r="K266" s="224"/>
      <c r="L266" s="230"/>
      <c r="M266" s="231"/>
      <c r="N266" s="232"/>
      <c r="O266" s="232"/>
      <c r="P266" s="232"/>
      <c r="Q266" s="232"/>
      <c r="R266" s="232"/>
      <c r="S266" s="232"/>
      <c r="T266" s="233"/>
      <c r="AT266" s="234" t="s">
        <v>197</v>
      </c>
      <c r="AU266" s="234" t="s">
        <v>88</v>
      </c>
      <c r="AV266" s="13" t="s">
        <v>88</v>
      </c>
      <c r="AW266" s="13" t="s">
        <v>32</v>
      </c>
      <c r="AX266" s="13" t="s">
        <v>77</v>
      </c>
      <c r="AY266" s="234" t="s">
        <v>188</v>
      </c>
    </row>
    <row r="267" spans="1:65" s="14" customFormat="1" ht="11.25">
      <c r="B267" s="235"/>
      <c r="C267" s="236"/>
      <c r="D267" s="225" t="s">
        <v>197</v>
      </c>
      <c r="E267" s="237" t="s">
        <v>3181</v>
      </c>
      <c r="F267" s="238" t="s">
        <v>199</v>
      </c>
      <c r="G267" s="236"/>
      <c r="H267" s="239">
        <v>85</v>
      </c>
      <c r="I267" s="240"/>
      <c r="J267" s="236"/>
      <c r="K267" s="236"/>
      <c r="L267" s="241"/>
      <c r="M267" s="242"/>
      <c r="N267" s="243"/>
      <c r="O267" s="243"/>
      <c r="P267" s="243"/>
      <c r="Q267" s="243"/>
      <c r="R267" s="243"/>
      <c r="S267" s="243"/>
      <c r="T267" s="244"/>
      <c r="AT267" s="245" t="s">
        <v>197</v>
      </c>
      <c r="AU267" s="245" t="s">
        <v>88</v>
      </c>
      <c r="AV267" s="14" t="s">
        <v>195</v>
      </c>
      <c r="AW267" s="14" t="s">
        <v>32</v>
      </c>
      <c r="AX267" s="14" t="s">
        <v>85</v>
      </c>
      <c r="AY267" s="245" t="s">
        <v>188</v>
      </c>
    </row>
    <row r="268" spans="1:65" s="2" customFormat="1" ht="16.5" customHeight="1">
      <c r="A268" s="35"/>
      <c r="B268" s="36"/>
      <c r="C268" s="210" t="s">
        <v>411</v>
      </c>
      <c r="D268" s="210" t="s">
        <v>190</v>
      </c>
      <c r="E268" s="211" t="s">
        <v>522</v>
      </c>
      <c r="F268" s="212" t="s">
        <v>523</v>
      </c>
      <c r="G268" s="213" t="s">
        <v>193</v>
      </c>
      <c r="H268" s="214">
        <v>95</v>
      </c>
      <c r="I268" s="215"/>
      <c r="J268" s="216">
        <f>ROUND(I268*H268,2)</f>
        <v>0</v>
      </c>
      <c r="K268" s="212" t="s">
        <v>202</v>
      </c>
      <c r="L268" s="40"/>
      <c r="M268" s="217" t="s">
        <v>1</v>
      </c>
      <c r="N268" s="218" t="s">
        <v>42</v>
      </c>
      <c r="O268" s="72"/>
      <c r="P268" s="219">
        <f>O268*H268</f>
        <v>0</v>
      </c>
      <c r="Q268" s="219">
        <v>0.1295</v>
      </c>
      <c r="R268" s="219">
        <f>Q268*H268</f>
        <v>12.3025</v>
      </c>
      <c r="S268" s="219">
        <v>0</v>
      </c>
      <c r="T268" s="220">
        <f>S268*H268</f>
        <v>0</v>
      </c>
      <c r="U268" s="35"/>
      <c r="V268" s="35"/>
      <c r="W268" s="35"/>
      <c r="X268" s="35"/>
      <c r="Y268" s="35"/>
      <c r="Z268" s="35"/>
      <c r="AA268" s="35"/>
      <c r="AB268" s="35"/>
      <c r="AC268" s="35"/>
      <c r="AD268" s="35"/>
      <c r="AE268" s="35"/>
      <c r="AR268" s="221" t="s">
        <v>195</v>
      </c>
      <c r="AT268" s="221" t="s">
        <v>190</v>
      </c>
      <c r="AU268" s="221" t="s">
        <v>88</v>
      </c>
      <c r="AY268" s="18" t="s">
        <v>188</v>
      </c>
      <c r="BE268" s="222">
        <f>IF(N268="základní",J268,0)</f>
        <v>0</v>
      </c>
      <c r="BF268" s="222">
        <f>IF(N268="snížená",J268,0)</f>
        <v>0</v>
      </c>
      <c r="BG268" s="222">
        <f>IF(N268="zákl. přenesená",J268,0)</f>
        <v>0</v>
      </c>
      <c r="BH268" s="222">
        <f>IF(N268="sníž. přenesená",J268,0)</f>
        <v>0</v>
      </c>
      <c r="BI268" s="222">
        <f>IF(N268="nulová",J268,0)</f>
        <v>0</v>
      </c>
      <c r="BJ268" s="18" t="s">
        <v>85</v>
      </c>
      <c r="BK268" s="222">
        <f>ROUND(I268*H268,2)</f>
        <v>0</v>
      </c>
      <c r="BL268" s="18" t="s">
        <v>195</v>
      </c>
      <c r="BM268" s="221" t="s">
        <v>3302</v>
      </c>
    </row>
    <row r="269" spans="1:65" s="2" customFormat="1" ht="16.5" customHeight="1">
      <c r="A269" s="35"/>
      <c r="B269" s="36"/>
      <c r="C269" s="267" t="s">
        <v>416</v>
      </c>
      <c r="D269" s="267" t="s">
        <v>406</v>
      </c>
      <c r="E269" s="268" t="s">
        <v>3303</v>
      </c>
      <c r="F269" s="269" t="s">
        <v>3304</v>
      </c>
      <c r="G269" s="270" t="s">
        <v>193</v>
      </c>
      <c r="H269" s="271">
        <v>95.95</v>
      </c>
      <c r="I269" s="272"/>
      <c r="J269" s="273">
        <f>ROUND(I269*H269,2)</f>
        <v>0</v>
      </c>
      <c r="K269" s="269" t="s">
        <v>202</v>
      </c>
      <c r="L269" s="274"/>
      <c r="M269" s="275" t="s">
        <v>1</v>
      </c>
      <c r="N269" s="276" t="s">
        <v>42</v>
      </c>
      <c r="O269" s="72"/>
      <c r="P269" s="219">
        <f>O269*H269</f>
        <v>0</v>
      </c>
      <c r="Q269" s="219">
        <v>3.5999999999999997E-2</v>
      </c>
      <c r="R269" s="219">
        <f>Q269*H269</f>
        <v>3.4541999999999997</v>
      </c>
      <c r="S269" s="219">
        <v>0</v>
      </c>
      <c r="T269" s="220">
        <f>S269*H269</f>
        <v>0</v>
      </c>
      <c r="U269" s="35"/>
      <c r="V269" s="35"/>
      <c r="W269" s="35"/>
      <c r="X269" s="35"/>
      <c r="Y269" s="35"/>
      <c r="Z269" s="35"/>
      <c r="AA269" s="35"/>
      <c r="AB269" s="35"/>
      <c r="AC269" s="35"/>
      <c r="AD269" s="35"/>
      <c r="AE269" s="35"/>
      <c r="AR269" s="221" t="s">
        <v>229</v>
      </c>
      <c r="AT269" s="221" t="s">
        <v>406</v>
      </c>
      <c r="AU269" s="221" t="s">
        <v>88</v>
      </c>
      <c r="AY269" s="18" t="s">
        <v>188</v>
      </c>
      <c r="BE269" s="222">
        <f>IF(N269="základní",J269,0)</f>
        <v>0</v>
      </c>
      <c r="BF269" s="222">
        <f>IF(N269="snížená",J269,0)</f>
        <v>0</v>
      </c>
      <c r="BG269" s="222">
        <f>IF(N269="zákl. přenesená",J269,0)</f>
        <v>0</v>
      </c>
      <c r="BH269" s="222">
        <f>IF(N269="sníž. přenesená",J269,0)</f>
        <v>0</v>
      </c>
      <c r="BI269" s="222">
        <f>IF(N269="nulová",J269,0)</f>
        <v>0</v>
      </c>
      <c r="BJ269" s="18" t="s">
        <v>85</v>
      </c>
      <c r="BK269" s="222">
        <f>ROUND(I269*H269,2)</f>
        <v>0</v>
      </c>
      <c r="BL269" s="18" t="s">
        <v>195</v>
      </c>
      <c r="BM269" s="221" t="s">
        <v>3305</v>
      </c>
    </row>
    <row r="270" spans="1:65" s="13" customFormat="1" ht="11.25">
      <c r="B270" s="223"/>
      <c r="C270" s="224"/>
      <c r="D270" s="225" t="s">
        <v>197</v>
      </c>
      <c r="E270" s="224"/>
      <c r="F270" s="227" t="s">
        <v>3306</v>
      </c>
      <c r="G270" s="224"/>
      <c r="H270" s="228">
        <v>95.95</v>
      </c>
      <c r="I270" s="229"/>
      <c r="J270" s="224"/>
      <c r="K270" s="224"/>
      <c r="L270" s="230"/>
      <c r="M270" s="231"/>
      <c r="N270" s="232"/>
      <c r="O270" s="232"/>
      <c r="P270" s="232"/>
      <c r="Q270" s="232"/>
      <c r="R270" s="232"/>
      <c r="S270" s="232"/>
      <c r="T270" s="233"/>
      <c r="AT270" s="234" t="s">
        <v>197</v>
      </c>
      <c r="AU270" s="234" t="s">
        <v>88</v>
      </c>
      <c r="AV270" s="13" t="s">
        <v>88</v>
      </c>
      <c r="AW270" s="13" t="s">
        <v>4</v>
      </c>
      <c r="AX270" s="13" t="s">
        <v>85</v>
      </c>
      <c r="AY270" s="234" t="s">
        <v>188</v>
      </c>
    </row>
    <row r="271" spans="1:65" s="12" customFormat="1" ht="22.9" customHeight="1">
      <c r="B271" s="194"/>
      <c r="C271" s="195"/>
      <c r="D271" s="196" t="s">
        <v>76</v>
      </c>
      <c r="E271" s="208" t="s">
        <v>221</v>
      </c>
      <c r="F271" s="208" t="s">
        <v>1413</v>
      </c>
      <c r="G271" s="195"/>
      <c r="H271" s="195"/>
      <c r="I271" s="198"/>
      <c r="J271" s="209">
        <f>BK271</f>
        <v>0</v>
      </c>
      <c r="K271" s="195"/>
      <c r="L271" s="200"/>
      <c r="M271" s="201"/>
      <c r="N271" s="202"/>
      <c r="O271" s="202"/>
      <c r="P271" s="203">
        <f>SUM(P272:P277)</f>
        <v>0</v>
      </c>
      <c r="Q271" s="202"/>
      <c r="R271" s="203">
        <f>SUM(R272:R277)</f>
        <v>1.8840439</v>
      </c>
      <c r="S271" s="202"/>
      <c r="T271" s="204">
        <f>SUM(T272:T277)</f>
        <v>0</v>
      </c>
      <c r="AR271" s="205" t="s">
        <v>85</v>
      </c>
      <c r="AT271" s="206" t="s">
        <v>76</v>
      </c>
      <c r="AU271" s="206" t="s">
        <v>85</v>
      </c>
      <c r="AY271" s="205" t="s">
        <v>188</v>
      </c>
      <c r="BK271" s="207">
        <f>SUM(BK272:BK277)</f>
        <v>0</v>
      </c>
    </row>
    <row r="272" spans="1:65" s="2" customFormat="1" ht="16.5" customHeight="1">
      <c r="A272" s="35"/>
      <c r="B272" s="36"/>
      <c r="C272" s="210" t="s">
        <v>420</v>
      </c>
      <c r="D272" s="210" t="s">
        <v>190</v>
      </c>
      <c r="E272" s="211" t="s">
        <v>3307</v>
      </c>
      <c r="F272" s="212" t="s">
        <v>3308</v>
      </c>
      <c r="G272" s="213" t="s">
        <v>285</v>
      </c>
      <c r="H272" s="214">
        <v>0.40100000000000002</v>
      </c>
      <c r="I272" s="215"/>
      <c r="J272" s="216">
        <f>ROUND(I272*H272,2)</f>
        <v>0</v>
      </c>
      <c r="K272" s="212" t="s">
        <v>202</v>
      </c>
      <c r="L272" s="40"/>
      <c r="M272" s="217" t="s">
        <v>1</v>
      </c>
      <c r="N272" s="218" t="s">
        <v>42</v>
      </c>
      <c r="O272" s="72"/>
      <c r="P272" s="219">
        <f>O272*H272</f>
        <v>0</v>
      </c>
      <c r="Q272" s="219">
        <v>2.2563399999999998</v>
      </c>
      <c r="R272" s="219">
        <f>Q272*H272</f>
        <v>0.90479233999999997</v>
      </c>
      <c r="S272" s="219">
        <v>0</v>
      </c>
      <c r="T272" s="220">
        <f>S272*H272</f>
        <v>0</v>
      </c>
      <c r="U272" s="35"/>
      <c r="V272" s="35"/>
      <c r="W272" s="35"/>
      <c r="X272" s="35"/>
      <c r="Y272" s="35"/>
      <c r="Z272" s="35"/>
      <c r="AA272" s="35"/>
      <c r="AB272" s="35"/>
      <c r="AC272" s="35"/>
      <c r="AD272" s="35"/>
      <c r="AE272" s="35"/>
      <c r="AR272" s="221" t="s">
        <v>195</v>
      </c>
      <c r="AT272" s="221" t="s">
        <v>190</v>
      </c>
      <c r="AU272" s="221" t="s">
        <v>88</v>
      </c>
      <c r="AY272" s="18" t="s">
        <v>188</v>
      </c>
      <c r="BE272" s="222">
        <f>IF(N272="základní",J272,0)</f>
        <v>0</v>
      </c>
      <c r="BF272" s="222">
        <f>IF(N272="snížená",J272,0)</f>
        <v>0</v>
      </c>
      <c r="BG272" s="222">
        <f>IF(N272="zákl. přenesená",J272,0)</f>
        <v>0</v>
      </c>
      <c r="BH272" s="222">
        <f>IF(N272="sníž. přenesená",J272,0)</f>
        <v>0</v>
      </c>
      <c r="BI272" s="222">
        <f>IF(N272="nulová",J272,0)</f>
        <v>0</v>
      </c>
      <c r="BJ272" s="18" t="s">
        <v>85</v>
      </c>
      <c r="BK272" s="222">
        <f>ROUND(I272*H272,2)</f>
        <v>0</v>
      </c>
      <c r="BL272" s="18" t="s">
        <v>195</v>
      </c>
      <c r="BM272" s="221" t="s">
        <v>3309</v>
      </c>
    </row>
    <row r="273" spans="1:65" s="15" customFormat="1" ht="11.25">
      <c r="B273" s="246"/>
      <c r="C273" s="247"/>
      <c r="D273" s="225" t="s">
        <v>197</v>
      </c>
      <c r="E273" s="248" t="s">
        <v>1</v>
      </c>
      <c r="F273" s="249" t="s">
        <v>3310</v>
      </c>
      <c r="G273" s="247"/>
      <c r="H273" s="248" t="s">
        <v>1</v>
      </c>
      <c r="I273" s="250"/>
      <c r="J273" s="247"/>
      <c r="K273" s="247"/>
      <c r="L273" s="251"/>
      <c r="M273" s="252"/>
      <c r="N273" s="253"/>
      <c r="O273" s="253"/>
      <c r="P273" s="253"/>
      <c r="Q273" s="253"/>
      <c r="R273" s="253"/>
      <c r="S273" s="253"/>
      <c r="T273" s="254"/>
      <c r="AT273" s="255" t="s">
        <v>197</v>
      </c>
      <c r="AU273" s="255" t="s">
        <v>88</v>
      </c>
      <c r="AV273" s="15" t="s">
        <v>85</v>
      </c>
      <c r="AW273" s="15" t="s">
        <v>32</v>
      </c>
      <c r="AX273" s="15" t="s">
        <v>77</v>
      </c>
      <c r="AY273" s="255" t="s">
        <v>188</v>
      </c>
    </row>
    <row r="274" spans="1:65" s="13" customFormat="1" ht="11.25">
      <c r="B274" s="223"/>
      <c r="C274" s="224"/>
      <c r="D274" s="225" t="s">
        <v>197</v>
      </c>
      <c r="E274" s="226" t="s">
        <v>1</v>
      </c>
      <c r="F274" s="227" t="s">
        <v>3311</v>
      </c>
      <c r="G274" s="224"/>
      <c r="H274" s="228">
        <v>0.40100000000000002</v>
      </c>
      <c r="I274" s="229"/>
      <c r="J274" s="224"/>
      <c r="K274" s="224"/>
      <c r="L274" s="230"/>
      <c r="M274" s="231"/>
      <c r="N274" s="232"/>
      <c r="O274" s="232"/>
      <c r="P274" s="232"/>
      <c r="Q274" s="232"/>
      <c r="R274" s="232"/>
      <c r="S274" s="232"/>
      <c r="T274" s="233"/>
      <c r="AT274" s="234" t="s">
        <v>197</v>
      </c>
      <c r="AU274" s="234" t="s">
        <v>88</v>
      </c>
      <c r="AV274" s="13" t="s">
        <v>88</v>
      </c>
      <c r="AW274" s="13" t="s">
        <v>32</v>
      </c>
      <c r="AX274" s="13" t="s">
        <v>85</v>
      </c>
      <c r="AY274" s="234" t="s">
        <v>188</v>
      </c>
    </row>
    <row r="275" spans="1:65" s="2" customFormat="1" ht="16.5" customHeight="1">
      <c r="A275" s="35"/>
      <c r="B275" s="36"/>
      <c r="C275" s="210" t="s">
        <v>428</v>
      </c>
      <c r="D275" s="210" t="s">
        <v>190</v>
      </c>
      <c r="E275" s="211" t="s">
        <v>3312</v>
      </c>
      <c r="F275" s="212" t="s">
        <v>3313</v>
      </c>
      <c r="G275" s="213" t="s">
        <v>285</v>
      </c>
      <c r="H275" s="214">
        <v>0.434</v>
      </c>
      <c r="I275" s="215"/>
      <c r="J275" s="216">
        <f>ROUND(I275*H275,2)</f>
        <v>0</v>
      </c>
      <c r="K275" s="212" t="s">
        <v>202</v>
      </c>
      <c r="L275" s="40"/>
      <c r="M275" s="217" t="s">
        <v>1</v>
      </c>
      <c r="N275" s="218" t="s">
        <v>42</v>
      </c>
      <c r="O275" s="72"/>
      <c r="P275" s="219">
        <f>O275*H275</f>
        <v>0</v>
      </c>
      <c r="Q275" s="219">
        <v>2.2563399999999998</v>
      </c>
      <c r="R275" s="219">
        <f>Q275*H275</f>
        <v>0.97925155999999991</v>
      </c>
      <c r="S275" s="219">
        <v>0</v>
      </c>
      <c r="T275" s="220">
        <f>S275*H275</f>
        <v>0</v>
      </c>
      <c r="U275" s="35"/>
      <c r="V275" s="35"/>
      <c r="W275" s="35"/>
      <c r="X275" s="35"/>
      <c r="Y275" s="35"/>
      <c r="Z275" s="35"/>
      <c r="AA275" s="35"/>
      <c r="AB275" s="35"/>
      <c r="AC275" s="35"/>
      <c r="AD275" s="35"/>
      <c r="AE275" s="35"/>
      <c r="AR275" s="221" t="s">
        <v>195</v>
      </c>
      <c r="AT275" s="221" t="s">
        <v>190</v>
      </c>
      <c r="AU275" s="221" t="s">
        <v>88</v>
      </c>
      <c r="AY275" s="18" t="s">
        <v>188</v>
      </c>
      <c r="BE275" s="222">
        <f>IF(N275="základní",J275,0)</f>
        <v>0</v>
      </c>
      <c r="BF275" s="222">
        <f>IF(N275="snížená",J275,0)</f>
        <v>0</v>
      </c>
      <c r="BG275" s="222">
        <f>IF(N275="zákl. přenesená",J275,0)</f>
        <v>0</v>
      </c>
      <c r="BH275" s="222">
        <f>IF(N275="sníž. přenesená",J275,0)</f>
        <v>0</v>
      </c>
      <c r="BI275" s="222">
        <f>IF(N275="nulová",J275,0)</f>
        <v>0</v>
      </c>
      <c r="BJ275" s="18" t="s">
        <v>85</v>
      </c>
      <c r="BK275" s="222">
        <f>ROUND(I275*H275,2)</f>
        <v>0</v>
      </c>
      <c r="BL275" s="18" t="s">
        <v>195</v>
      </c>
      <c r="BM275" s="221" t="s">
        <v>3314</v>
      </c>
    </row>
    <row r="276" spans="1:65" s="15" customFormat="1" ht="11.25">
      <c r="B276" s="246"/>
      <c r="C276" s="247"/>
      <c r="D276" s="225" t="s">
        <v>197</v>
      </c>
      <c r="E276" s="248" t="s">
        <v>1</v>
      </c>
      <c r="F276" s="249" t="s">
        <v>3315</v>
      </c>
      <c r="G276" s="247"/>
      <c r="H276" s="248" t="s">
        <v>1</v>
      </c>
      <c r="I276" s="250"/>
      <c r="J276" s="247"/>
      <c r="K276" s="247"/>
      <c r="L276" s="251"/>
      <c r="M276" s="252"/>
      <c r="N276" s="253"/>
      <c r="O276" s="253"/>
      <c r="P276" s="253"/>
      <c r="Q276" s="253"/>
      <c r="R276" s="253"/>
      <c r="S276" s="253"/>
      <c r="T276" s="254"/>
      <c r="AT276" s="255" t="s">
        <v>197</v>
      </c>
      <c r="AU276" s="255" t="s">
        <v>88</v>
      </c>
      <c r="AV276" s="15" t="s">
        <v>85</v>
      </c>
      <c r="AW276" s="15" t="s">
        <v>32</v>
      </c>
      <c r="AX276" s="15" t="s">
        <v>77</v>
      </c>
      <c r="AY276" s="255" t="s">
        <v>188</v>
      </c>
    </row>
    <row r="277" spans="1:65" s="13" customFormat="1" ht="11.25">
      <c r="B277" s="223"/>
      <c r="C277" s="224"/>
      <c r="D277" s="225" t="s">
        <v>197</v>
      </c>
      <c r="E277" s="226" t="s">
        <v>1</v>
      </c>
      <c r="F277" s="227" t="s">
        <v>3316</v>
      </c>
      <c r="G277" s="224"/>
      <c r="H277" s="228">
        <v>0.434</v>
      </c>
      <c r="I277" s="229"/>
      <c r="J277" s="224"/>
      <c r="K277" s="224"/>
      <c r="L277" s="230"/>
      <c r="M277" s="231"/>
      <c r="N277" s="232"/>
      <c r="O277" s="232"/>
      <c r="P277" s="232"/>
      <c r="Q277" s="232"/>
      <c r="R277" s="232"/>
      <c r="S277" s="232"/>
      <c r="T277" s="233"/>
      <c r="AT277" s="234" t="s">
        <v>197</v>
      </c>
      <c r="AU277" s="234" t="s">
        <v>88</v>
      </c>
      <c r="AV277" s="13" t="s">
        <v>88</v>
      </c>
      <c r="AW277" s="13" t="s">
        <v>32</v>
      </c>
      <c r="AX277" s="13" t="s">
        <v>85</v>
      </c>
      <c r="AY277" s="234" t="s">
        <v>188</v>
      </c>
    </row>
    <row r="278" spans="1:65" s="12" customFormat="1" ht="22.9" customHeight="1">
      <c r="B278" s="194"/>
      <c r="C278" s="195"/>
      <c r="D278" s="196" t="s">
        <v>76</v>
      </c>
      <c r="E278" s="208" t="s">
        <v>229</v>
      </c>
      <c r="F278" s="208" t="s">
        <v>525</v>
      </c>
      <c r="G278" s="195"/>
      <c r="H278" s="195"/>
      <c r="I278" s="198"/>
      <c r="J278" s="209">
        <f>BK278</f>
        <v>0</v>
      </c>
      <c r="K278" s="195"/>
      <c r="L278" s="200"/>
      <c r="M278" s="201"/>
      <c r="N278" s="202"/>
      <c r="O278" s="202"/>
      <c r="P278" s="203">
        <f>SUM(P279:P287)</f>
        <v>0</v>
      </c>
      <c r="Q278" s="202"/>
      <c r="R278" s="203">
        <f>SUM(R279:R287)</f>
        <v>5.1782010000000003E-2</v>
      </c>
      <c r="S278" s="202"/>
      <c r="T278" s="204">
        <f>SUM(T279:T287)</f>
        <v>0</v>
      </c>
      <c r="AR278" s="205" t="s">
        <v>85</v>
      </c>
      <c r="AT278" s="206" t="s">
        <v>76</v>
      </c>
      <c r="AU278" s="206" t="s">
        <v>85</v>
      </c>
      <c r="AY278" s="205" t="s">
        <v>188</v>
      </c>
      <c r="BK278" s="207">
        <f>SUM(BK279:BK287)</f>
        <v>0</v>
      </c>
    </row>
    <row r="279" spans="1:65" s="2" customFormat="1" ht="16.5" customHeight="1">
      <c r="A279" s="35"/>
      <c r="B279" s="36"/>
      <c r="C279" s="210" t="s">
        <v>433</v>
      </c>
      <c r="D279" s="210" t="s">
        <v>190</v>
      </c>
      <c r="E279" s="211" t="s">
        <v>2109</v>
      </c>
      <c r="F279" s="212" t="s">
        <v>2110</v>
      </c>
      <c r="G279" s="213" t="s">
        <v>193</v>
      </c>
      <c r="H279" s="214">
        <v>10.74</v>
      </c>
      <c r="I279" s="215"/>
      <c r="J279" s="216">
        <f>ROUND(I279*H279,2)</f>
        <v>0</v>
      </c>
      <c r="K279" s="212" t="s">
        <v>202</v>
      </c>
      <c r="L279" s="40"/>
      <c r="M279" s="217" t="s">
        <v>1</v>
      </c>
      <c r="N279" s="218" t="s">
        <v>42</v>
      </c>
      <c r="O279" s="72"/>
      <c r="P279" s="219">
        <f>O279*H279</f>
        <v>0</v>
      </c>
      <c r="Q279" s="219">
        <v>1.0000000000000001E-5</v>
      </c>
      <c r="R279" s="219">
        <f>Q279*H279</f>
        <v>1.0740000000000001E-4</v>
      </c>
      <c r="S279" s="219">
        <v>0</v>
      </c>
      <c r="T279" s="220">
        <f>S279*H279</f>
        <v>0</v>
      </c>
      <c r="U279" s="35"/>
      <c r="V279" s="35"/>
      <c r="W279" s="35"/>
      <c r="X279" s="35"/>
      <c r="Y279" s="35"/>
      <c r="Z279" s="35"/>
      <c r="AA279" s="35"/>
      <c r="AB279" s="35"/>
      <c r="AC279" s="35"/>
      <c r="AD279" s="35"/>
      <c r="AE279" s="35"/>
      <c r="AR279" s="221" t="s">
        <v>195</v>
      </c>
      <c r="AT279" s="221" t="s">
        <v>190</v>
      </c>
      <c r="AU279" s="221" t="s">
        <v>88</v>
      </c>
      <c r="AY279" s="18" t="s">
        <v>188</v>
      </c>
      <c r="BE279" s="222">
        <f>IF(N279="základní",J279,0)</f>
        <v>0</v>
      </c>
      <c r="BF279" s="222">
        <f>IF(N279="snížená",J279,0)</f>
        <v>0</v>
      </c>
      <c r="BG279" s="222">
        <f>IF(N279="zákl. přenesená",J279,0)</f>
        <v>0</v>
      </c>
      <c r="BH279" s="222">
        <f>IF(N279="sníž. přenesená",J279,0)</f>
        <v>0</v>
      </c>
      <c r="BI279" s="222">
        <f>IF(N279="nulová",J279,0)</f>
        <v>0</v>
      </c>
      <c r="BJ279" s="18" t="s">
        <v>85</v>
      </c>
      <c r="BK279" s="222">
        <f>ROUND(I279*H279,2)</f>
        <v>0</v>
      </c>
      <c r="BL279" s="18" t="s">
        <v>195</v>
      </c>
      <c r="BM279" s="221" t="s">
        <v>3317</v>
      </c>
    </row>
    <row r="280" spans="1:65" s="13" customFormat="1" ht="11.25">
      <c r="B280" s="223"/>
      <c r="C280" s="224"/>
      <c r="D280" s="225" t="s">
        <v>197</v>
      </c>
      <c r="E280" s="226" t="s">
        <v>1</v>
      </c>
      <c r="F280" s="227" t="s">
        <v>3318</v>
      </c>
      <c r="G280" s="224"/>
      <c r="H280" s="228">
        <v>10.74</v>
      </c>
      <c r="I280" s="229"/>
      <c r="J280" s="224"/>
      <c r="K280" s="224"/>
      <c r="L280" s="230"/>
      <c r="M280" s="231"/>
      <c r="N280" s="232"/>
      <c r="O280" s="232"/>
      <c r="P280" s="232"/>
      <c r="Q280" s="232"/>
      <c r="R280" s="232"/>
      <c r="S280" s="232"/>
      <c r="T280" s="233"/>
      <c r="AT280" s="234" t="s">
        <v>197</v>
      </c>
      <c r="AU280" s="234" t="s">
        <v>88</v>
      </c>
      <c r="AV280" s="13" t="s">
        <v>88</v>
      </c>
      <c r="AW280" s="13" t="s">
        <v>32</v>
      </c>
      <c r="AX280" s="13" t="s">
        <v>77</v>
      </c>
      <c r="AY280" s="234" t="s">
        <v>188</v>
      </c>
    </row>
    <row r="281" spans="1:65" s="14" customFormat="1" ht="11.25">
      <c r="B281" s="235"/>
      <c r="C281" s="236"/>
      <c r="D281" s="225" t="s">
        <v>197</v>
      </c>
      <c r="E281" s="237" t="s">
        <v>1710</v>
      </c>
      <c r="F281" s="238" t="s">
        <v>199</v>
      </c>
      <c r="G281" s="236"/>
      <c r="H281" s="239">
        <v>10.74</v>
      </c>
      <c r="I281" s="240"/>
      <c r="J281" s="236"/>
      <c r="K281" s="236"/>
      <c r="L281" s="241"/>
      <c r="M281" s="242"/>
      <c r="N281" s="243"/>
      <c r="O281" s="243"/>
      <c r="P281" s="243"/>
      <c r="Q281" s="243"/>
      <c r="R281" s="243"/>
      <c r="S281" s="243"/>
      <c r="T281" s="244"/>
      <c r="AT281" s="245" t="s">
        <v>197</v>
      </c>
      <c r="AU281" s="245" t="s">
        <v>88</v>
      </c>
      <c r="AV281" s="14" t="s">
        <v>195</v>
      </c>
      <c r="AW281" s="14" t="s">
        <v>32</v>
      </c>
      <c r="AX281" s="14" t="s">
        <v>85</v>
      </c>
      <c r="AY281" s="245" t="s">
        <v>188</v>
      </c>
    </row>
    <row r="282" spans="1:65" s="2" customFormat="1" ht="16.5" customHeight="1">
      <c r="A282" s="35"/>
      <c r="B282" s="36"/>
      <c r="C282" s="267" t="s">
        <v>436</v>
      </c>
      <c r="D282" s="267" t="s">
        <v>406</v>
      </c>
      <c r="E282" s="268" t="s">
        <v>3319</v>
      </c>
      <c r="F282" s="269" t="s">
        <v>3320</v>
      </c>
      <c r="G282" s="270" t="s">
        <v>193</v>
      </c>
      <c r="H282" s="271">
        <v>10.901</v>
      </c>
      <c r="I282" s="272"/>
      <c r="J282" s="273">
        <f>ROUND(I282*H282,2)</f>
        <v>0</v>
      </c>
      <c r="K282" s="269" t="s">
        <v>194</v>
      </c>
      <c r="L282" s="274"/>
      <c r="M282" s="275" t="s">
        <v>1</v>
      </c>
      <c r="N282" s="276" t="s">
        <v>42</v>
      </c>
      <c r="O282" s="72"/>
      <c r="P282" s="219">
        <f>O282*H282</f>
        <v>0</v>
      </c>
      <c r="Q282" s="219">
        <v>4.6100000000000004E-3</v>
      </c>
      <c r="R282" s="219">
        <f>Q282*H282</f>
        <v>5.0253610000000004E-2</v>
      </c>
      <c r="S282" s="219">
        <v>0</v>
      </c>
      <c r="T282" s="220">
        <f>S282*H282</f>
        <v>0</v>
      </c>
      <c r="U282" s="35"/>
      <c r="V282" s="35"/>
      <c r="W282" s="35"/>
      <c r="X282" s="35"/>
      <c r="Y282" s="35"/>
      <c r="Z282" s="35"/>
      <c r="AA282" s="35"/>
      <c r="AB282" s="35"/>
      <c r="AC282" s="35"/>
      <c r="AD282" s="35"/>
      <c r="AE282" s="35"/>
      <c r="AR282" s="221" t="s">
        <v>229</v>
      </c>
      <c r="AT282" s="221" t="s">
        <v>406</v>
      </c>
      <c r="AU282" s="221" t="s">
        <v>88</v>
      </c>
      <c r="AY282" s="18" t="s">
        <v>188</v>
      </c>
      <c r="BE282" s="222">
        <f>IF(N282="základní",J282,0)</f>
        <v>0</v>
      </c>
      <c r="BF282" s="222">
        <f>IF(N282="snížená",J282,0)</f>
        <v>0</v>
      </c>
      <c r="BG282" s="222">
        <f>IF(N282="zákl. přenesená",J282,0)</f>
        <v>0</v>
      </c>
      <c r="BH282" s="222">
        <f>IF(N282="sníž. přenesená",J282,0)</f>
        <v>0</v>
      </c>
      <c r="BI282" s="222">
        <f>IF(N282="nulová",J282,0)</f>
        <v>0</v>
      </c>
      <c r="BJ282" s="18" t="s">
        <v>85</v>
      </c>
      <c r="BK282" s="222">
        <f>ROUND(I282*H282,2)</f>
        <v>0</v>
      </c>
      <c r="BL282" s="18" t="s">
        <v>195</v>
      </c>
      <c r="BM282" s="221" t="s">
        <v>3321</v>
      </c>
    </row>
    <row r="283" spans="1:65" s="13" customFormat="1" ht="11.25">
      <c r="B283" s="223"/>
      <c r="C283" s="224"/>
      <c r="D283" s="225" t="s">
        <v>197</v>
      </c>
      <c r="E283" s="224"/>
      <c r="F283" s="227" t="s">
        <v>3322</v>
      </c>
      <c r="G283" s="224"/>
      <c r="H283" s="228">
        <v>10.901</v>
      </c>
      <c r="I283" s="229"/>
      <c r="J283" s="224"/>
      <c r="K283" s="224"/>
      <c r="L283" s="230"/>
      <c r="M283" s="231"/>
      <c r="N283" s="232"/>
      <c r="O283" s="232"/>
      <c r="P283" s="232"/>
      <c r="Q283" s="232"/>
      <c r="R283" s="232"/>
      <c r="S283" s="232"/>
      <c r="T283" s="233"/>
      <c r="AT283" s="234" t="s">
        <v>197</v>
      </c>
      <c r="AU283" s="234" t="s">
        <v>88</v>
      </c>
      <c r="AV283" s="13" t="s">
        <v>88</v>
      </c>
      <c r="AW283" s="13" t="s">
        <v>4</v>
      </c>
      <c r="AX283" s="13" t="s">
        <v>85</v>
      </c>
      <c r="AY283" s="234" t="s">
        <v>188</v>
      </c>
    </row>
    <row r="284" spans="1:65" s="2" customFormat="1" ht="16.5" customHeight="1">
      <c r="A284" s="35"/>
      <c r="B284" s="36"/>
      <c r="C284" s="210" t="s">
        <v>439</v>
      </c>
      <c r="D284" s="210" t="s">
        <v>190</v>
      </c>
      <c r="E284" s="211" t="s">
        <v>3323</v>
      </c>
      <c r="F284" s="212" t="s">
        <v>3324</v>
      </c>
      <c r="G284" s="213" t="s">
        <v>454</v>
      </c>
      <c r="H284" s="214">
        <v>1</v>
      </c>
      <c r="I284" s="215"/>
      <c r="J284" s="216">
        <f>ROUND(I284*H284,2)</f>
        <v>0</v>
      </c>
      <c r="K284" s="212" t="s">
        <v>202</v>
      </c>
      <c r="L284" s="40"/>
      <c r="M284" s="217" t="s">
        <v>1</v>
      </c>
      <c r="N284" s="218" t="s">
        <v>42</v>
      </c>
      <c r="O284" s="72"/>
      <c r="P284" s="219">
        <f>O284*H284</f>
        <v>0</v>
      </c>
      <c r="Q284" s="219">
        <v>0</v>
      </c>
      <c r="R284" s="219">
        <f>Q284*H284</f>
        <v>0</v>
      </c>
      <c r="S284" s="219">
        <v>0</v>
      </c>
      <c r="T284" s="220">
        <f>S284*H284</f>
        <v>0</v>
      </c>
      <c r="U284" s="35"/>
      <c r="V284" s="35"/>
      <c r="W284" s="35"/>
      <c r="X284" s="35"/>
      <c r="Y284" s="35"/>
      <c r="Z284" s="35"/>
      <c r="AA284" s="35"/>
      <c r="AB284" s="35"/>
      <c r="AC284" s="35"/>
      <c r="AD284" s="35"/>
      <c r="AE284" s="35"/>
      <c r="AR284" s="221" t="s">
        <v>195</v>
      </c>
      <c r="AT284" s="221" t="s">
        <v>190</v>
      </c>
      <c r="AU284" s="221" t="s">
        <v>88</v>
      </c>
      <c r="AY284" s="18" t="s">
        <v>188</v>
      </c>
      <c r="BE284" s="222">
        <f>IF(N284="základní",J284,0)</f>
        <v>0</v>
      </c>
      <c r="BF284" s="222">
        <f>IF(N284="snížená",J284,0)</f>
        <v>0</v>
      </c>
      <c r="BG284" s="222">
        <f>IF(N284="zákl. přenesená",J284,0)</f>
        <v>0</v>
      </c>
      <c r="BH284" s="222">
        <f>IF(N284="sníž. přenesená",J284,0)</f>
        <v>0</v>
      </c>
      <c r="BI284" s="222">
        <f>IF(N284="nulová",J284,0)</f>
        <v>0</v>
      </c>
      <c r="BJ284" s="18" t="s">
        <v>85</v>
      </c>
      <c r="BK284" s="222">
        <f>ROUND(I284*H284,2)</f>
        <v>0</v>
      </c>
      <c r="BL284" s="18" t="s">
        <v>195</v>
      </c>
      <c r="BM284" s="221" t="s">
        <v>3325</v>
      </c>
    </row>
    <row r="285" spans="1:65" s="13" customFormat="1" ht="11.25">
      <c r="B285" s="223"/>
      <c r="C285" s="224"/>
      <c r="D285" s="225" t="s">
        <v>197</v>
      </c>
      <c r="E285" s="226" t="s">
        <v>1</v>
      </c>
      <c r="F285" s="227" t="s">
        <v>3326</v>
      </c>
      <c r="G285" s="224"/>
      <c r="H285" s="228">
        <v>1</v>
      </c>
      <c r="I285" s="229"/>
      <c r="J285" s="224"/>
      <c r="K285" s="224"/>
      <c r="L285" s="230"/>
      <c r="M285" s="231"/>
      <c r="N285" s="232"/>
      <c r="O285" s="232"/>
      <c r="P285" s="232"/>
      <c r="Q285" s="232"/>
      <c r="R285" s="232"/>
      <c r="S285" s="232"/>
      <c r="T285" s="233"/>
      <c r="AT285" s="234" t="s">
        <v>197</v>
      </c>
      <c r="AU285" s="234" t="s">
        <v>88</v>
      </c>
      <c r="AV285" s="13" t="s">
        <v>88</v>
      </c>
      <c r="AW285" s="13" t="s">
        <v>32</v>
      </c>
      <c r="AX285" s="13" t="s">
        <v>85</v>
      </c>
      <c r="AY285" s="234" t="s">
        <v>188</v>
      </c>
    </row>
    <row r="286" spans="1:65" s="2" customFormat="1" ht="16.5" customHeight="1">
      <c r="A286" s="35"/>
      <c r="B286" s="36"/>
      <c r="C286" s="267" t="s">
        <v>446</v>
      </c>
      <c r="D286" s="267" t="s">
        <v>406</v>
      </c>
      <c r="E286" s="268" t="s">
        <v>3327</v>
      </c>
      <c r="F286" s="269" t="s">
        <v>3328</v>
      </c>
      <c r="G286" s="270" t="s">
        <v>454</v>
      </c>
      <c r="H286" s="271">
        <v>1.0149999999999999</v>
      </c>
      <c r="I286" s="272"/>
      <c r="J286" s="273">
        <f>ROUND(I286*H286,2)</f>
        <v>0</v>
      </c>
      <c r="K286" s="269" t="s">
        <v>194</v>
      </c>
      <c r="L286" s="274"/>
      <c r="M286" s="275" t="s">
        <v>1</v>
      </c>
      <c r="N286" s="276" t="s">
        <v>42</v>
      </c>
      <c r="O286" s="72"/>
      <c r="P286" s="219">
        <f>O286*H286</f>
        <v>0</v>
      </c>
      <c r="Q286" s="219">
        <v>1.4E-3</v>
      </c>
      <c r="R286" s="219">
        <f>Q286*H286</f>
        <v>1.421E-3</v>
      </c>
      <c r="S286" s="219">
        <v>0</v>
      </c>
      <c r="T286" s="220">
        <f>S286*H286</f>
        <v>0</v>
      </c>
      <c r="U286" s="35"/>
      <c r="V286" s="35"/>
      <c r="W286" s="35"/>
      <c r="X286" s="35"/>
      <c r="Y286" s="35"/>
      <c r="Z286" s="35"/>
      <c r="AA286" s="35"/>
      <c r="AB286" s="35"/>
      <c r="AC286" s="35"/>
      <c r="AD286" s="35"/>
      <c r="AE286" s="35"/>
      <c r="AR286" s="221" t="s">
        <v>229</v>
      </c>
      <c r="AT286" s="221" t="s">
        <v>406</v>
      </c>
      <c r="AU286" s="221" t="s">
        <v>88</v>
      </c>
      <c r="AY286" s="18" t="s">
        <v>188</v>
      </c>
      <c r="BE286" s="222">
        <f>IF(N286="základní",J286,0)</f>
        <v>0</v>
      </c>
      <c r="BF286" s="222">
        <f>IF(N286="snížená",J286,0)</f>
        <v>0</v>
      </c>
      <c r="BG286" s="222">
        <f>IF(N286="zákl. přenesená",J286,0)</f>
        <v>0</v>
      </c>
      <c r="BH286" s="222">
        <f>IF(N286="sníž. přenesená",J286,0)</f>
        <v>0</v>
      </c>
      <c r="BI286" s="222">
        <f>IF(N286="nulová",J286,0)</f>
        <v>0</v>
      </c>
      <c r="BJ286" s="18" t="s">
        <v>85</v>
      </c>
      <c r="BK286" s="222">
        <f>ROUND(I286*H286,2)</f>
        <v>0</v>
      </c>
      <c r="BL286" s="18" t="s">
        <v>195</v>
      </c>
      <c r="BM286" s="221" t="s">
        <v>3329</v>
      </c>
    </row>
    <row r="287" spans="1:65" s="13" customFormat="1" ht="11.25">
      <c r="B287" s="223"/>
      <c r="C287" s="224"/>
      <c r="D287" s="225" t="s">
        <v>197</v>
      </c>
      <c r="E287" s="224"/>
      <c r="F287" s="227" t="s">
        <v>1421</v>
      </c>
      <c r="G287" s="224"/>
      <c r="H287" s="228">
        <v>1.0149999999999999</v>
      </c>
      <c r="I287" s="229"/>
      <c r="J287" s="224"/>
      <c r="K287" s="224"/>
      <c r="L287" s="230"/>
      <c r="M287" s="231"/>
      <c r="N287" s="232"/>
      <c r="O287" s="232"/>
      <c r="P287" s="232"/>
      <c r="Q287" s="232"/>
      <c r="R287" s="232"/>
      <c r="S287" s="232"/>
      <c r="T287" s="233"/>
      <c r="AT287" s="234" t="s">
        <v>197</v>
      </c>
      <c r="AU287" s="234" t="s">
        <v>88</v>
      </c>
      <c r="AV287" s="13" t="s">
        <v>88</v>
      </c>
      <c r="AW287" s="13" t="s">
        <v>4</v>
      </c>
      <c r="AX287" s="13" t="s">
        <v>85</v>
      </c>
      <c r="AY287" s="234" t="s">
        <v>188</v>
      </c>
    </row>
    <row r="288" spans="1:65" s="12" customFormat="1" ht="22.9" customHeight="1">
      <c r="B288" s="194"/>
      <c r="C288" s="195"/>
      <c r="D288" s="196" t="s">
        <v>76</v>
      </c>
      <c r="E288" s="208" t="s">
        <v>236</v>
      </c>
      <c r="F288" s="208" t="s">
        <v>1289</v>
      </c>
      <c r="G288" s="195"/>
      <c r="H288" s="195"/>
      <c r="I288" s="198"/>
      <c r="J288" s="209">
        <f>BK288</f>
        <v>0</v>
      </c>
      <c r="K288" s="195"/>
      <c r="L288" s="200"/>
      <c r="M288" s="201"/>
      <c r="N288" s="202"/>
      <c r="O288" s="202"/>
      <c r="P288" s="203">
        <f>SUM(P289:P304)</f>
        <v>0</v>
      </c>
      <c r="Q288" s="202"/>
      <c r="R288" s="203">
        <f>SUM(R289:R304)</f>
        <v>1.35</v>
      </c>
      <c r="S288" s="202"/>
      <c r="T288" s="204">
        <f>SUM(T289:T304)</f>
        <v>2.4258000000000002</v>
      </c>
      <c r="AR288" s="205" t="s">
        <v>85</v>
      </c>
      <c r="AT288" s="206" t="s">
        <v>76</v>
      </c>
      <c r="AU288" s="206" t="s">
        <v>85</v>
      </c>
      <c r="AY288" s="205" t="s">
        <v>188</v>
      </c>
      <c r="BK288" s="207">
        <f>SUM(BK289:BK304)</f>
        <v>0</v>
      </c>
    </row>
    <row r="289" spans="1:65" s="2" customFormat="1" ht="16.5" customHeight="1">
      <c r="A289" s="35"/>
      <c r="B289" s="36"/>
      <c r="C289" s="210" t="s">
        <v>449</v>
      </c>
      <c r="D289" s="210" t="s">
        <v>190</v>
      </c>
      <c r="E289" s="211" t="s">
        <v>3330</v>
      </c>
      <c r="F289" s="212" t="s">
        <v>3331</v>
      </c>
      <c r="G289" s="213" t="s">
        <v>285</v>
      </c>
      <c r="H289" s="214">
        <v>0.83499999999999996</v>
      </c>
      <c r="I289" s="215"/>
      <c r="J289" s="216">
        <f>ROUND(I289*H289,2)</f>
        <v>0</v>
      </c>
      <c r="K289" s="212" t="s">
        <v>202</v>
      </c>
      <c r="L289" s="40"/>
      <c r="M289" s="217" t="s">
        <v>1</v>
      </c>
      <c r="N289" s="218" t="s">
        <v>42</v>
      </c>
      <c r="O289" s="72"/>
      <c r="P289" s="219">
        <f>O289*H289</f>
        <v>0</v>
      </c>
      <c r="Q289" s="219">
        <v>0</v>
      </c>
      <c r="R289" s="219">
        <f>Q289*H289</f>
        <v>0</v>
      </c>
      <c r="S289" s="219">
        <v>2.2000000000000002</v>
      </c>
      <c r="T289" s="220">
        <f>S289*H289</f>
        <v>1.837</v>
      </c>
      <c r="U289" s="35"/>
      <c r="V289" s="35"/>
      <c r="W289" s="35"/>
      <c r="X289" s="35"/>
      <c r="Y289" s="35"/>
      <c r="Z289" s="35"/>
      <c r="AA289" s="35"/>
      <c r="AB289" s="35"/>
      <c r="AC289" s="35"/>
      <c r="AD289" s="35"/>
      <c r="AE289" s="35"/>
      <c r="AR289" s="221" t="s">
        <v>195</v>
      </c>
      <c r="AT289" s="221" t="s">
        <v>190</v>
      </c>
      <c r="AU289" s="221" t="s">
        <v>88</v>
      </c>
      <c r="AY289" s="18" t="s">
        <v>188</v>
      </c>
      <c r="BE289" s="222">
        <f>IF(N289="základní",J289,0)</f>
        <v>0</v>
      </c>
      <c r="BF289" s="222">
        <f>IF(N289="snížená",J289,0)</f>
        <v>0</v>
      </c>
      <c r="BG289" s="222">
        <f>IF(N289="zákl. přenesená",J289,0)</f>
        <v>0</v>
      </c>
      <c r="BH289" s="222">
        <f>IF(N289="sníž. přenesená",J289,0)</f>
        <v>0</v>
      </c>
      <c r="BI289" s="222">
        <f>IF(N289="nulová",J289,0)</f>
        <v>0</v>
      </c>
      <c r="BJ289" s="18" t="s">
        <v>85</v>
      </c>
      <c r="BK289" s="222">
        <f>ROUND(I289*H289,2)</f>
        <v>0</v>
      </c>
      <c r="BL289" s="18" t="s">
        <v>195</v>
      </c>
      <c r="BM289" s="221" t="s">
        <v>3332</v>
      </c>
    </row>
    <row r="290" spans="1:65" s="15" customFormat="1" ht="11.25">
      <c r="B290" s="246"/>
      <c r="C290" s="247"/>
      <c r="D290" s="225" t="s">
        <v>197</v>
      </c>
      <c r="E290" s="248" t="s">
        <v>1</v>
      </c>
      <c r="F290" s="249" t="s">
        <v>3333</v>
      </c>
      <c r="G290" s="247"/>
      <c r="H290" s="248" t="s">
        <v>1</v>
      </c>
      <c r="I290" s="250"/>
      <c r="J290" s="247"/>
      <c r="K290" s="247"/>
      <c r="L290" s="251"/>
      <c r="M290" s="252"/>
      <c r="N290" s="253"/>
      <c r="O290" s="253"/>
      <c r="P290" s="253"/>
      <c r="Q290" s="253"/>
      <c r="R290" s="253"/>
      <c r="S290" s="253"/>
      <c r="T290" s="254"/>
      <c r="AT290" s="255" t="s">
        <v>197</v>
      </c>
      <c r="AU290" s="255" t="s">
        <v>88</v>
      </c>
      <c r="AV290" s="15" t="s">
        <v>85</v>
      </c>
      <c r="AW290" s="15" t="s">
        <v>32</v>
      </c>
      <c r="AX290" s="15" t="s">
        <v>77</v>
      </c>
      <c r="AY290" s="255" t="s">
        <v>188</v>
      </c>
    </row>
    <row r="291" spans="1:65" s="13" customFormat="1" ht="11.25">
      <c r="B291" s="223"/>
      <c r="C291" s="224"/>
      <c r="D291" s="225" t="s">
        <v>197</v>
      </c>
      <c r="E291" s="226" t="s">
        <v>1</v>
      </c>
      <c r="F291" s="227" t="s">
        <v>3316</v>
      </c>
      <c r="G291" s="224"/>
      <c r="H291" s="228">
        <v>0.434</v>
      </c>
      <c r="I291" s="229"/>
      <c r="J291" s="224"/>
      <c r="K291" s="224"/>
      <c r="L291" s="230"/>
      <c r="M291" s="231"/>
      <c r="N291" s="232"/>
      <c r="O291" s="232"/>
      <c r="P291" s="232"/>
      <c r="Q291" s="232"/>
      <c r="R291" s="232"/>
      <c r="S291" s="232"/>
      <c r="T291" s="233"/>
      <c r="AT291" s="234" t="s">
        <v>197</v>
      </c>
      <c r="AU291" s="234" t="s">
        <v>88</v>
      </c>
      <c r="AV291" s="13" t="s">
        <v>88</v>
      </c>
      <c r="AW291" s="13" t="s">
        <v>32</v>
      </c>
      <c r="AX291" s="13" t="s">
        <v>77</v>
      </c>
      <c r="AY291" s="234" t="s">
        <v>188</v>
      </c>
    </row>
    <row r="292" spans="1:65" s="13" customFormat="1" ht="11.25">
      <c r="B292" s="223"/>
      <c r="C292" s="224"/>
      <c r="D292" s="225" t="s">
        <v>197</v>
      </c>
      <c r="E292" s="226" t="s">
        <v>1</v>
      </c>
      <c r="F292" s="227" t="s">
        <v>3311</v>
      </c>
      <c r="G292" s="224"/>
      <c r="H292" s="228">
        <v>0.40100000000000002</v>
      </c>
      <c r="I292" s="229"/>
      <c r="J292" s="224"/>
      <c r="K292" s="224"/>
      <c r="L292" s="230"/>
      <c r="M292" s="231"/>
      <c r="N292" s="232"/>
      <c r="O292" s="232"/>
      <c r="P292" s="232"/>
      <c r="Q292" s="232"/>
      <c r="R292" s="232"/>
      <c r="S292" s="232"/>
      <c r="T292" s="233"/>
      <c r="AT292" s="234" t="s">
        <v>197</v>
      </c>
      <c r="AU292" s="234" t="s">
        <v>88</v>
      </c>
      <c r="AV292" s="13" t="s">
        <v>88</v>
      </c>
      <c r="AW292" s="13" t="s">
        <v>32</v>
      </c>
      <c r="AX292" s="13" t="s">
        <v>77</v>
      </c>
      <c r="AY292" s="234" t="s">
        <v>188</v>
      </c>
    </row>
    <row r="293" spans="1:65" s="14" customFormat="1" ht="11.25">
      <c r="B293" s="235"/>
      <c r="C293" s="236"/>
      <c r="D293" s="225" t="s">
        <v>197</v>
      </c>
      <c r="E293" s="237" t="s">
        <v>1</v>
      </c>
      <c r="F293" s="238" t="s">
        <v>199</v>
      </c>
      <c r="G293" s="236"/>
      <c r="H293" s="239">
        <v>0.83499999999999996</v>
      </c>
      <c r="I293" s="240"/>
      <c r="J293" s="236"/>
      <c r="K293" s="236"/>
      <c r="L293" s="241"/>
      <c r="M293" s="242"/>
      <c r="N293" s="243"/>
      <c r="O293" s="243"/>
      <c r="P293" s="243"/>
      <c r="Q293" s="243"/>
      <c r="R293" s="243"/>
      <c r="S293" s="243"/>
      <c r="T293" s="244"/>
      <c r="AT293" s="245" t="s">
        <v>197</v>
      </c>
      <c r="AU293" s="245" t="s">
        <v>88</v>
      </c>
      <c r="AV293" s="14" t="s">
        <v>195</v>
      </c>
      <c r="AW293" s="14" t="s">
        <v>32</v>
      </c>
      <c r="AX293" s="14" t="s">
        <v>85</v>
      </c>
      <c r="AY293" s="245" t="s">
        <v>188</v>
      </c>
    </row>
    <row r="294" spans="1:65" s="2" customFormat="1" ht="16.5" customHeight="1">
      <c r="A294" s="35"/>
      <c r="B294" s="36"/>
      <c r="C294" s="210" t="s">
        <v>451</v>
      </c>
      <c r="D294" s="210" t="s">
        <v>190</v>
      </c>
      <c r="E294" s="211" t="s">
        <v>3334</v>
      </c>
      <c r="F294" s="212" t="s">
        <v>3335</v>
      </c>
      <c r="G294" s="213" t="s">
        <v>285</v>
      </c>
      <c r="H294" s="214">
        <v>0.36699999999999999</v>
      </c>
      <c r="I294" s="215"/>
      <c r="J294" s="216">
        <f>ROUND(I294*H294,2)</f>
        <v>0</v>
      </c>
      <c r="K294" s="212" t="s">
        <v>202</v>
      </c>
      <c r="L294" s="40"/>
      <c r="M294" s="217" t="s">
        <v>1</v>
      </c>
      <c r="N294" s="218" t="s">
        <v>42</v>
      </c>
      <c r="O294" s="72"/>
      <c r="P294" s="219">
        <f>O294*H294</f>
        <v>0</v>
      </c>
      <c r="Q294" s="219">
        <v>0</v>
      </c>
      <c r="R294" s="219">
        <f>Q294*H294</f>
        <v>0</v>
      </c>
      <c r="S294" s="219">
        <v>1.4</v>
      </c>
      <c r="T294" s="220">
        <f>S294*H294</f>
        <v>0.51379999999999992</v>
      </c>
      <c r="U294" s="35"/>
      <c r="V294" s="35"/>
      <c r="W294" s="35"/>
      <c r="X294" s="35"/>
      <c r="Y294" s="35"/>
      <c r="Z294" s="35"/>
      <c r="AA294" s="35"/>
      <c r="AB294" s="35"/>
      <c r="AC294" s="35"/>
      <c r="AD294" s="35"/>
      <c r="AE294" s="35"/>
      <c r="AR294" s="221" t="s">
        <v>195</v>
      </c>
      <c r="AT294" s="221" t="s">
        <v>190</v>
      </c>
      <c r="AU294" s="221" t="s">
        <v>88</v>
      </c>
      <c r="AY294" s="18" t="s">
        <v>188</v>
      </c>
      <c r="BE294" s="222">
        <f>IF(N294="základní",J294,0)</f>
        <v>0</v>
      </c>
      <c r="BF294" s="222">
        <f>IF(N294="snížená",J294,0)</f>
        <v>0</v>
      </c>
      <c r="BG294" s="222">
        <f>IF(N294="zákl. přenesená",J294,0)</f>
        <v>0</v>
      </c>
      <c r="BH294" s="222">
        <f>IF(N294="sníž. přenesená",J294,0)</f>
        <v>0</v>
      </c>
      <c r="BI294" s="222">
        <f>IF(N294="nulová",J294,0)</f>
        <v>0</v>
      </c>
      <c r="BJ294" s="18" t="s">
        <v>85</v>
      </c>
      <c r="BK294" s="222">
        <f>ROUND(I294*H294,2)</f>
        <v>0</v>
      </c>
      <c r="BL294" s="18" t="s">
        <v>195</v>
      </c>
      <c r="BM294" s="221" t="s">
        <v>3336</v>
      </c>
    </row>
    <row r="295" spans="1:65" s="15" customFormat="1" ht="11.25">
      <c r="B295" s="246"/>
      <c r="C295" s="247"/>
      <c r="D295" s="225" t="s">
        <v>197</v>
      </c>
      <c r="E295" s="248" t="s">
        <v>1</v>
      </c>
      <c r="F295" s="249" t="s">
        <v>3333</v>
      </c>
      <c r="G295" s="247"/>
      <c r="H295" s="248" t="s">
        <v>1</v>
      </c>
      <c r="I295" s="250"/>
      <c r="J295" s="247"/>
      <c r="K295" s="247"/>
      <c r="L295" s="251"/>
      <c r="M295" s="252"/>
      <c r="N295" s="253"/>
      <c r="O295" s="253"/>
      <c r="P295" s="253"/>
      <c r="Q295" s="253"/>
      <c r="R295" s="253"/>
      <c r="S295" s="253"/>
      <c r="T295" s="254"/>
      <c r="AT295" s="255" t="s">
        <v>197</v>
      </c>
      <c r="AU295" s="255" t="s">
        <v>88</v>
      </c>
      <c r="AV295" s="15" t="s">
        <v>85</v>
      </c>
      <c r="AW295" s="15" t="s">
        <v>32</v>
      </c>
      <c r="AX295" s="15" t="s">
        <v>77</v>
      </c>
      <c r="AY295" s="255" t="s">
        <v>188</v>
      </c>
    </row>
    <row r="296" spans="1:65" s="13" customFormat="1" ht="11.25">
      <c r="B296" s="223"/>
      <c r="C296" s="224"/>
      <c r="D296" s="225" t="s">
        <v>197</v>
      </c>
      <c r="E296" s="226" t="s">
        <v>1</v>
      </c>
      <c r="F296" s="227" t="s">
        <v>3255</v>
      </c>
      <c r="G296" s="224"/>
      <c r="H296" s="228">
        <v>0.36699999999999999</v>
      </c>
      <c r="I296" s="229"/>
      <c r="J296" s="224"/>
      <c r="K296" s="224"/>
      <c r="L296" s="230"/>
      <c r="M296" s="231"/>
      <c r="N296" s="232"/>
      <c r="O296" s="232"/>
      <c r="P296" s="232"/>
      <c r="Q296" s="232"/>
      <c r="R296" s="232"/>
      <c r="S296" s="232"/>
      <c r="T296" s="233"/>
      <c r="AT296" s="234" t="s">
        <v>197</v>
      </c>
      <c r="AU296" s="234" t="s">
        <v>88</v>
      </c>
      <c r="AV296" s="13" t="s">
        <v>88</v>
      </c>
      <c r="AW296" s="13" t="s">
        <v>32</v>
      </c>
      <c r="AX296" s="13" t="s">
        <v>85</v>
      </c>
      <c r="AY296" s="234" t="s">
        <v>188</v>
      </c>
    </row>
    <row r="297" spans="1:65" s="2" customFormat="1" ht="16.5" customHeight="1">
      <c r="A297" s="35"/>
      <c r="B297" s="36"/>
      <c r="C297" s="210" t="s">
        <v>456</v>
      </c>
      <c r="D297" s="210" t="s">
        <v>190</v>
      </c>
      <c r="E297" s="211" t="s">
        <v>3337</v>
      </c>
      <c r="F297" s="212" t="s">
        <v>3338</v>
      </c>
      <c r="G297" s="213" t="s">
        <v>454</v>
      </c>
      <c r="H297" s="214">
        <v>3</v>
      </c>
      <c r="I297" s="215"/>
      <c r="J297" s="216">
        <f>ROUND(I297*H297,2)</f>
        <v>0</v>
      </c>
      <c r="K297" s="212" t="s">
        <v>194</v>
      </c>
      <c r="L297" s="40"/>
      <c r="M297" s="217" t="s">
        <v>1</v>
      </c>
      <c r="N297" s="218" t="s">
        <v>42</v>
      </c>
      <c r="O297" s="72"/>
      <c r="P297" s="219">
        <f>O297*H297</f>
        <v>0</v>
      </c>
      <c r="Q297" s="219">
        <v>0.45</v>
      </c>
      <c r="R297" s="219">
        <f>Q297*H297</f>
        <v>1.35</v>
      </c>
      <c r="S297" s="219">
        <v>2.5000000000000001E-2</v>
      </c>
      <c r="T297" s="220">
        <f>S297*H297</f>
        <v>7.5000000000000011E-2</v>
      </c>
      <c r="U297" s="35"/>
      <c r="V297" s="35"/>
      <c r="W297" s="35"/>
      <c r="X297" s="35"/>
      <c r="Y297" s="35"/>
      <c r="Z297" s="35"/>
      <c r="AA297" s="35"/>
      <c r="AB297" s="35"/>
      <c r="AC297" s="35"/>
      <c r="AD297" s="35"/>
      <c r="AE297" s="35"/>
      <c r="AR297" s="221" t="s">
        <v>195</v>
      </c>
      <c r="AT297" s="221" t="s">
        <v>190</v>
      </c>
      <c r="AU297" s="221" t="s">
        <v>88</v>
      </c>
      <c r="AY297" s="18" t="s">
        <v>188</v>
      </c>
      <c r="BE297" s="222">
        <f>IF(N297="základní",J297,0)</f>
        <v>0</v>
      </c>
      <c r="BF297" s="222">
        <f>IF(N297="snížená",J297,0)</f>
        <v>0</v>
      </c>
      <c r="BG297" s="222">
        <f>IF(N297="zákl. přenesená",J297,0)</f>
        <v>0</v>
      </c>
      <c r="BH297" s="222">
        <f>IF(N297="sníž. přenesená",J297,0)</f>
        <v>0</v>
      </c>
      <c r="BI297" s="222">
        <f>IF(N297="nulová",J297,0)</f>
        <v>0</v>
      </c>
      <c r="BJ297" s="18" t="s">
        <v>85</v>
      </c>
      <c r="BK297" s="222">
        <f>ROUND(I297*H297,2)</f>
        <v>0</v>
      </c>
      <c r="BL297" s="18" t="s">
        <v>195</v>
      </c>
      <c r="BM297" s="221" t="s">
        <v>3339</v>
      </c>
    </row>
    <row r="298" spans="1:65" s="2" customFormat="1" ht="16.5" customHeight="1">
      <c r="A298" s="35"/>
      <c r="B298" s="36"/>
      <c r="C298" s="210" t="s">
        <v>460</v>
      </c>
      <c r="D298" s="210" t="s">
        <v>190</v>
      </c>
      <c r="E298" s="211" t="s">
        <v>3340</v>
      </c>
      <c r="F298" s="212" t="s">
        <v>3341</v>
      </c>
      <c r="G298" s="213" t="s">
        <v>246</v>
      </c>
      <c r="H298" s="214">
        <v>2.79</v>
      </c>
      <c r="I298" s="215"/>
      <c r="J298" s="216">
        <f>ROUND(I298*H298,2)</f>
        <v>0</v>
      </c>
      <c r="K298" s="212" t="s">
        <v>202</v>
      </c>
      <c r="L298" s="40"/>
      <c r="M298" s="217" t="s">
        <v>1</v>
      </c>
      <c r="N298" s="218" t="s">
        <v>42</v>
      </c>
      <c r="O298" s="72"/>
      <c r="P298" s="219">
        <f>O298*H298</f>
        <v>0</v>
      </c>
      <c r="Q298" s="219">
        <v>0</v>
      </c>
      <c r="R298" s="219">
        <f>Q298*H298</f>
        <v>0</v>
      </c>
      <c r="S298" s="219">
        <v>0</v>
      </c>
      <c r="T298" s="220">
        <f>S298*H298</f>
        <v>0</v>
      </c>
      <c r="U298" s="35"/>
      <c r="V298" s="35"/>
      <c r="W298" s="35"/>
      <c r="X298" s="35"/>
      <c r="Y298" s="35"/>
      <c r="Z298" s="35"/>
      <c r="AA298" s="35"/>
      <c r="AB298" s="35"/>
      <c r="AC298" s="35"/>
      <c r="AD298" s="35"/>
      <c r="AE298" s="35"/>
      <c r="AR298" s="221" t="s">
        <v>195</v>
      </c>
      <c r="AT298" s="221" t="s">
        <v>190</v>
      </c>
      <c r="AU298" s="221" t="s">
        <v>88</v>
      </c>
      <c r="AY298" s="18" t="s">
        <v>188</v>
      </c>
      <c r="BE298" s="222">
        <f>IF(N298="základní",J298,0)</f>
        <v>0</v>
      </c>
      <c r="BF298" s="222">
        <f>IF(N298="snížená",J298,0)</f>
        <v>0</v>
      </c>
      <c r="BG298" s="222">
        <f>IF(N298="zákl. přenesená",J298,0)</f>
        <v>0</v>
      </c>
      <c r="BH298" s="222">
        <f>IF(N298="sníž. přenesená",J298,0)</f>
        <v>0</v>
      </c>
      <c r="BI298" s="222">
        <f>IF(N298="nulová",J298,0)</f>
        <v>0</v>
      </c>
      <c r="BJ298" s="18" t="s">
        <v>85</v>
      </c>
      <c r="BK298" s="222">
        <f>ROUND(I298*H298,2)</f>
        <v>0</v>
      </c>
      <c r="BL298" s="18" t="s">
        <v>195</v>
      </c>
      <c r="BM298" s="221" t="s">
        <v>2267</v>
      </c>
    </row>
    <row r="299" spans="1:65" s="2" customFormat="1" ht="16.5" customHeight="1">
      <c r="A299" s="35"/>
      <c r="B299" s="36"/>
      <c r="C299" s="210" t="s">
        <v>464</v>
      </c>
      <c r="D299" s="210" t="s">
        <v>190</v>
      </c>
      <c r="E299" s="211" t="s">
        <v>3342</v>
      </c>
      <c r="F299" s="212" t="s">
        <v>3343</v>
      </c>
      <c r="G299" s="213" t="s">
        <v>246</v>
      </c>
      <c r="H299" s="214">
        <v>11.16</v>
      </c>
      <c r="I299" s="215"/>
      <c r="J299" s="216">
        <f>ROUND(I299*H299,2)</f>
        <v>0</v>
      </c>
      <c r="K299" s="212" t="s">
        <v>202</v>
      </c>
      <c r="L299" s="40"/>
      <c r="M299" s="217" t="s">
        <v>1</v>
      </c>
      <c r="N299" s="218" t="s">
        <v>42</v>
      </c>
      <c r="O299" s="72"/>
      <c r="P299" s="219">
        <f>O299*H299</f>
        <v>0</v>
      </c>
      <c r="Q299" s="219">
        <v>0</v>
      </c>
      <c r="R299" s="219">
        <f>Q299*H299</f>
        <v>0</v>
      </c>
      <c r="S299" s="219">
        <v>0</v>
      </c>
      <c r="T299" s="220">
        <f>S299*H299</f>
        <v>0</v>
      </c>
      <c r="U299" s="35"/>
      <c r="V299" s="35"/>
      <c r="W299" s="35"/>
      <c r="X299" s="35"/>
      <c r="Y299" s="35"/>
      <c r="Z299" s="35"/>
      <c r="AA299" s="35"/>
      <c r="AB299" s="35"/>
      <c r="AC299" s="35"/>
      <c r="AD299" s="35"/>
      <c r="AE299" s="35"/>
      <c r="AR299" s="221" t="s">
        <v>195</v>
      </c>
      <c r="AT299" s="221" t="s">
        <v>190</v>
      </c>
      <c r="AU299" s="221" t="s">
        <v>88</v>
      </c>
      <c r="AY299" s="18" t="s">
        <v>188</v>
      </c>
      <c r="BE299" s="222">
        <f>IF(N299="základní",J299,0)</f>
        <v>0</v>
      </c>
      <c r="BF299" s="222">
        <f>IF(N299="snížená",J299,0)</f>
        <v>0</v>
      </c>
      <c r="BG299" s="222">
        <f>IF(N299="zákl. přenesená",J299,0)</f>
        <v>0</v>
      </c>
      <c r="BH299" s="222">
        <f>IF(N299="sníž. přenesená",J299,0)</f>
        <v>0</v>
      </c>
      <c r="BI299" s="222">
        <f>IF(N299="nulová",J299,0)</f>
        <v>0</v>
      </c>
      <c r="BJ299" s="18" t="s">
        <v>85</v>
      </c>
      <c r="BK299" s="222">
        <f>ROUND(I299*H299,2)</f>
        <v>0</v>
      </c>
      <c r="BL299" s="18" t="s">
        <v>195</v>
      </c>
      <c r="BM299" s="221" t="s">
        <v>3344</v>
      </c>
    </row>
    <row r="300" spans="1:65" s="13" customFormat="1" ht="11.25">
      <c r="B300" s="223"/>
      <c r="C300" s="224"/>
      <c r="D300" s="225" t="s">
        <v>197</v>
      </c>
      <c r="E300" s="224"/>
      <c r="F300" s="227" t="s">
        <v>3345</v>
      </c>
      <c r="G300" s="224"/>
      <c r="H300" s="228">
        <v>11.16</v>
      </c>
      <c r="I300" s="229"/>
      <c r="J300" s="224"/>
      <c r="K300" s="224"/>
      <c r="L300" s="230"/>
      <c r="M300" s="231"/>
      <c r="N300" s="232"/>
      <c r="O300" s="232"/>
      <c r="P300" s="232"/>
      <c r="Q300" s="232"/>
      <c r="R300" s="232"/>
      <c r="S300" s="232"/>
      <c r="T300" s="233"/>
      <c r="AT300" s="234" t="s">
        <v>197</v>
      </c>
      <c r="AU300" s="234" t="s">
        <v>88</v>
      </c>
      <c r="AV300" s="13" t="s">
        <v>88</v>
      </c>
      <c r="AW300" s="13" t="s">
        <v>4</v>
      </c>
      <c r="AX300" s="13" t="s">
        <v>85</v>
      </c>
      <c r="AY300" s="234" t="s">
        <v>188</v>
      </c>
    </row>
    <row r="301" spans="1:65" s="2" customFormat="1" ht="16.5" customHeight="1">
      <c r="A301" s="35"/>
      <c r="B301" s="36"/>
      <c r="C301" s="210" t="s">
        <v>468</v>
      </c>
      <c r="D301" s="210" t="s">
        <v>190</v>
      </c>
      <c r="E301" s="211" t="s">
        <v>2269</v>
      </c>
      <c r="F301" s="212" t="s">
        <v>2270</v>
      </c>
      <c r="G301" s="213" t="s">
        <v>246</v>
      </c>
      <c r="H301" s="214">
        <v>2.79</v>
      </c>
      <c r="I301" s="215"/>
      <c r="J301" s="216">
        <f>ROUND(I301*H301,2)</f>
        <v>0</v>
      </c>
      <c r="K301" s="212" t="s">
        <v>202</v>
      </c>
      <c r="L301" s="40"/>
      <c r="M301" s="217" t="s">
        <v>1</v>
      </c>
      <c r="N301" s="218" t="s">
        <v>42</v>
      </c>
      <c r="O301" s="72"/>
      <c r="P301" s="219">
        <f>O301*H301</f>
        <v>0</v>
      </c>
      <c r="Q301" s="219">
        <v>0</v>
      </c>
      <c r="R301" s="219">
        <f>Q301*H301</f>
        <v>0</v>
      </c>
      <c r="S301" s="219">
        <v>0</v>
      </c>
      <c r="T301" s="220">
        <f>S301*H301</f>
        <v>0</v>
      </c>
      <c r="U301" s="35"/>
      <c r="V301" s="35"/>
      <c r="W301" s="35"/>
      <c r="X301" s="35"/>
      <c r="Y301" s="35"/>
      <c r="Z301" s="35"/>
      <c r="AA301" s="35"/>
      <c r="AB301" s="35"/>
      <c r="AC301" s="35"/>
      <c r="AD301" s="35"/>
      <c r="AE301" s="35"/>
      <c r="AR301" s="221" t="s">
        <v>195</v>
      </c>
      <c r="AT301" s="221" t="s">
        <v>190</v>
      </c>
      <c r="AU301" s="221" t="s">
        <v>88</v>
      </c>
      <c r="AY301" s="18" t="s">
        <v>188</v>
      </c>
      <c r="BE301" s="222">
        <f>IF(N301="základní",J301,0)</f>
        <v>0</v>
      </c>
      <c r="BF301" s="222">
        <f>IF(N301="snížená",J301,0)</f>
        <v>0</v>
      </c>
      <c r="BG301" s="222">
        <f>IF(N301="zákl. přenesená",J301,0)</f>
        <v>0</v>
      </c>
      <c r="BH301" s="222">
        <f>IF(N301="sníž. přenesená",J301,0)</f>
        <v>0</v>
      </c>
      <c r="BI301" s="222">
        <f>IF(N301="nulová",J301,0)</f>
        <v>0</v>
      </c>
      <c r="BJ301" s="18" t="s">
        <v>85</v>
      </c>
      <c r="BK301" s="222">
        <f>ROUND(I301*H301,2)</f>
        <v>0</v>
      </c>
      <c r="BL301" s="18" t="s">
        <v>195</v>
      </c>
      <c r="BM301" s="221" t="s">
        <v>2271</v>
      </c>
    </row>
    <row r="302" spans="1:65" s="2" customFormat="1" ht="16.5" customHeight="1">
      <c r="A302" s="35"/>
      <c r="B302" s="36"/>
      <c r="C302" s="210" t="s">
        <v>473</v>
      </c>
      <c r="D302" s="210" t="s">
        <v>190</v>
      </c>
      <c r="E302" s="211" t="s">
        <v>2273</v>
      </c>
      <c r="F302" s="212" t="s">
        <v>2274</v>
      </c>
      <c r="G302" s="213" t="s">
        <v>246</v>
      </c>
      <c r="H302" s="214">
        <v>13.95</v>
      </c>
      <c r="I302" s="215"/>
      <c r="J302" s="216">
        <f>ROUND(I302*H302,2)</f>
        <v>0</v>
      </c>
      <c r="K302" s="212" t="s">
        <v>202</v>
      </c>
      <c r="L302" s="40"/>
      <c r="M302" s="217" t="s">
        <v>1</v>
      </c>
      <c r="N302" s="218" t="s">
        <v>42</v>
      </c>
      <c r="O302" s="72"/>
      <c r="P302" s="219">
        <f>O302*H302</f>
        <v>0</v>
      </c>
      <c r="Q302" s="219">
        <v>0</v>
      </c>
      <c r="R302" s="219">
        <f>Q302*H302</f>
        <v>0</v>
      </c>
      <c r="S302" s="219">
        <v>0</v>
      </c>
      <c r="T302" s="220">
        <f>S302*H302</f>
        <v>0</v>
      </c>
      <c r="U302" s="35"/>
      <c r="V302" s="35"/>
      <c r="W302" s="35"/>
      <c r="X302" s="35"/>
      <c r="Y302" s="35"/>
      <c r="Z302" s="35"/>
      <c r="AA302" s="35"/>
      <c r="AB302" s="35"/>
      <c r="AC302" s="35"/>
      <c r="AD302" s="35"/>
      <c r="AE302" s="35"/>
      <c r="AR302" s="221" t="s">
        <v>195</v>
      </c>
      <c r="AT302" s="221" t="s">
        <v>190</v>
      </c>
      <c r="AU302" s="221" t="s">
        <v>88</v>
      </c>
      <c r="AY302" s="18" t="s">
        <v>188</v>
      </c>
      <c r="BE302" s="222">
        <f>IF(N302="základní",J302,0)</f>
        <v>0</v>
      </c>
      <c r="BF302" s="222">
        <f>IF(N302="snížená",J302,0)</f>
        <v>0</v>
      </c>
      <c r="BG302" s="222">
        <f>IF(N302="zákl. přenesená",J302,0)</f>
        <v>0</v>
      </c>
      <c r="BH302" s="222">
        <f>IF(N302="sníž. přenesená",J302,0)</f>
        <v>0</v>
      </c>
      <c r="BI302" s="222">
        <f>IF(N302="nulová",J302,0)</f>
        <v>0</v>
      </c>
      <c r="BJ302" s="18" t="s">
        <v>85</v>
      </c>
      <c r="BK302" s="222">
        <f>ROUND(I302*H302,2)</f>
        <v>0</v>
      </c>
      <c r="BL302" s="18" t="s">
        <v>195</v>
      </c>
      <c r="BM302" s="221" t="s">
        <v>2275</v>
      </c>
    </row>
    <row r="303" spans="1:65" s="13" customFormat="1" ht="11.25">
      <c r="B303" s="223"/>
      <c r="C303" s="224"/>
      <c r="D303" s="225" t="s">
        <v>197</v>
      </c>
      <c r="E303" s="224"/>
      <c r="F303" s="227" t="s">
        <v>3346</v>
      </c>
      <c r="G303" s="224"/>
      <c r="H303" s="228">
        <v>13.95</v>
      </c>
      <c r="I303" s="229"/>
      <c r="J303" s="224"/>
      <c r="K303" s="224"/>
      <c r="L303" s="230"/>
      <c r="M303" s="231"/>
      <c r="N303" s="232"/>
      <c r="O303" s="232"/>
      <c r="P303" s="232"/>
      <c r="Q303" s="232"/>
      <c r="R303" s="232"/>
      <c r="S303" s="232"/>
      <c r="T303" s="233"/>
      <c r="AT303" s="234" t="s">
        <v>197</v>
      </c>
      <c r="AU303" s="234" t="s">
        <v>88</v>
      </c>
      <c r="AV303" s="13" t="s">
        <v>88</v>
      </c>
      <c r="AW303" s="13" t="s">
        <v>4</v>
      </c>
      <c r="AX303" s="13" t="s">
        <v>85</v>
      </c>
      <c r="AY303" s="234" t="s">
        <v>188</v>
      </c>
    </row>
    <row r="304" spans="1:65" s="2" customFormat="1" ht="16.5" customHeight="1">
      <c r="A304" s="35"/>
      <c r="B304" s="36"/>
      <c r="C304" s="210" t="s">
        <v>477</v>
      </c>
      <c r="D304" s="210" t="s">
        <v>190</v>
      </c>
      <c r="E304" s="211" t="s">
        <v>254</v>
      </c>
      <c r="F304" s="212" t="s">
        <v>255</v>
      </c>
      <c r="G304" s="213" t="s">
        <v>246</v>
      </c>
      <c r="H304" s="214">
        <v>2.79</v>
      </c>
      <c r="I304" s="215"/>
      <c r="J304" s="216">
        <f>ROUND(I304*H304,2)</f>
        <v>0</v>
      </c>
      <c r="K304" s="212" t="s">
        <v>194</v>
      </c>
      <c r="L304" s="40"/>
      <c r="M304" s="217" t="s">
        <v>1</v>
      </c>
      <c r="N304" s="218" t="s">
        <v>42</v>
      </c>
      <c r="O304" s="72"/>
      <c r="P304" s="219">
        <f>O304*H304</f>
        <v>0</v>
      </c>
      <c r="Q304" s="219">
        <v>0</v>
      </c>
      <c r="R304" s="219">
        <f>Q304*H304</f>
        <v>0</v>
      </c>
      <c r="S304" s="219">
        <v>0</v>
      </c>
      <c r="T304" s="220">
        <f>S304*H304</f>
        <v>0</v>
      </c>
      <c r="U304" s="35"/>
      <c r="V304" s="35"/>
      <c r="W304" s="35"/>
      <c r="X304" s="35"/>
      <c r="Y304" s="35"/>
      <c r="Z304" s="35"/>
      <c r="AA304" s="35"/>
      <c r="AB304" s="35"/>
      <c r="AC304" s="35"/>
      <c r="AD304" s="35"/>
      <c r="AE304" s="35"/>
      <c r="AR304" s="221" t="s">
        <v>195</v>
      </c>
      <c r="AT304" s="221" t="s">
        <v>190</v>
      </c>
      <c r="AU304" s="221" t="s">
        <v>88</v>
      </c>
      <c r="AY304" s="18" t="s">
        <v>188</v>
      </c>
      <c r="BE304" s="222">
        <f>IF(N304="základní",J304,0)</f>
        <v>0</v>
      </c>
      <c r="BF304" s="222">
        <f>IF(N304="snížená",J304,0)</f>
        <v>0</v>
      </c>
      <c r="BG304" s="222">
        <f>IF(N304="zákl. přenesená",J304,0)</f>
        <v>0</v>
      </c>
      <c r="BH304" s="222">
        <f>IF(N304="sníž. přenesená",J304,0)</f>
        <v>0</v>
      </c>
      <c r="BI304" s="222">
        <f>IF(N304="nulová",J304,0)</f>
        <v>0</v>
      </c>
      <c r="BJ304" s="18" t="s">
        <v>85</v>
      </c>
      <c r="BK304" s="222">
        <f>ROUND(I304*H304,2)</f>
        <v>0</v>
      </c>
      <c r="BL304" s="18" t="s">
        <v>195</v>
      </c>
      <c r="BM304" s="221" t="s">
        <v>2278</v>
      </c>
    </row>
    <row r="305" spans="1:65" s="12" customFormat="1" ht="22.9" customHeight="1">
      <c r="B305" s="194"/>
      <c r="C305" s="195"/>
      <c r="D305" s="196" t="s">
        <v>76</v>
      </c>
      <c r="E305" s="208" t="s">
        <v>587</v>
      </c>
      <c r="F305" s="208" t="s">
        <v>588</v>
      </c>
      <c r="G305" s="195"/>
      <c r="H305" s="195"/>
      <c r="I305" s="198"/>
      <c r="J305" s="209">
        <f>BK305</f>
        <v>0</v>
      </c>
      <c r="K305" s="195"/>
      <c r="L305" s="200"/>
      <c r="M305" s="201"/>
      <c r="N305" s="202"/>
      <c r="O305" s="202"/>
      <c r="P305" s="203">
        <f>P306</f>
        <v>0</v>
      </c>
      <c r="Q305" s="202"/>
      <c r="R305" s="203">
        <f>R306</f>
        <v>0</v>
      </c>
      <c r="S305" s="202"/>
      <c r="T305" s="204">
        <f>T306</f>
        <v>0</v>
      </c>
      <c r="AR305" s="205" t="s">
        <v>85</v>
      </c>
      <c r="AT305" s="206" t="s">
        <v>76</v>
      </c>
      <c r="AU305" s="206" t="s">
        <v>85</v>
      </c>
      <c r="AY305" s="205" t="s">
        <v>188</v>
      </c>
      <c r="BK305" s="207">
        <f>BK306</f>
        <v>0</v>
      </c>
    </row>
    <row r="306" spans="1:65" s="2" customFormat="1" ht="16.5" customHeight="1">
      <c r="A306" s="35"/>
      <c r="B306" s="36"/>
      <c r="C306" s="210" t="s">
        <v>481</v>
      </c>
      <c r="D306" s="210" t="s">
        <v>190</v>
      </c>
      <c r="E306" s="211" t="s">
        <v>1425</v>
      </c>
      <c r="F306" s="212" t="s">
        <v>1426</v>
      </c>
      <c r="G306" s="213" t="s">
        <v>246</v>
      </c>
      <c r="H306" s="214">
        <v>75.731999999999999</v>
      </c>
      <c r="I306" s="215"/>
      <c r="J306" s="216">
        <f>ROUND(I306*H306,2)</f>
        <v>0</v>
      </c>
      <c r="K306" s="212" t="s">
        <v>194</v>
      </c>
      <c r="L306" s="40"/>
      <c r="M306" s="217" t="s">
        <v>1</v>
      </c>
      <c r="N306" s="218" t="s">
        <v>42</v>
      </c>
      <c r="O306" s="72"/>
      <c r="P306" s="219">
        <f>O306*H306</f>
        <v>0</v>
      </c>
      <c r="Q306" s="219">
        <v>0</v>
      </c>
      <c r="R306" s="219">
        <f>Q306*H306</f>
        <v>0</v>
      </c>
      <c r="S306" s="219">
        <v>0</v>
      </c>
      <c r="T306" s="220">
        <f>S306*H306</f>
        <v>0</v>
      </c>
      <c r="U306" s="35"/>
      <c r="V306" s="35"/>
      <c r="W306" s="35"/>
      <c r="X306" s="35"/>
      <c r="Y306" s="35"/>
      <c r="Z306" s="35"/>
      <c r="AA306" s="35"/>
      <c r="AB306" s="35"/>
      <c r="AC306" s="35"/>
      <c r="AD306" s="35"/>
      <c r="AE306" s="35"/>
      <c r="AR306" s="221" t="s">
        <v>195</v>
      </c>
      <c r="AT306" s="221" t="s">
        <v>190</v>
      </c>
      <c r="AU306" s="221" t="s">
        <v>88</v>
      </c>
      <c r="AY306" s="18" t="s">
        <v>188</v>
      </c>
      <c r="BE306" s="222">
        <f>IF(N306="základní",J306,0)</f>
        <v>0</v>
      </c>
      <c r="BF306" s="222">
        <f>IF(N306="snížená",J306,0)</f>
        <v>0</v>
      </c>
      <c r="BG306" s="222">
        <f>IF(N306="zákl. přenesená",J306,0)</f>
        <v>0</v>
      </c>
      <c r="BH306" s="222">
        <f>IF(N306="sníž. přenesená",J306,0)</f>
        <v>0</v>
      </c>
      <c r="BI306" s="222">
        <f>IF(N306="nulová",J306,0)</f>
        <v>0</v>
      </c>
      <c r="BJ306" s="18" t="s">
        <v>85</v>
      </c>
      <c r="BK306" s="222">
        <f>ROUND(I306*H306,2)</f>
        <v>0</v>
      </c>
      <c r="BL306" s="18" t="s">
        <v>195</v>
      </c>
      <c r="BM306" s="221" t="s">
        <v>3347</v>
      </c>
    </row>
    <row r="307" spans="1:65" s="12" customFormat="1" ht="25.9" customHeight="1">
      <c r="B307" s="194"/>
      <c r="C307" s="195"/>
      <c r="D307" s="196" t="s">
        <v>76</v>
      </c>
      <c r="E307" s="197" t="s">
        <v>1623</v>
      </c>
      <c r="F307" s="197" t="s">
        <v>1624</v>
      </c>
      <c r="G307" s="195"/>
      <c r="H307" s="195"/>
      <c r="I307" s="198"/>
      <c r="J307" s="199">
        <f>BK307</f>
        <v>0</v>
      </c>
      <c r="K307" s="195"/>
      <c r="L307" s="200"/>
      <c r="M307" s="201"/>
      <c r="N307" s="202"/>
      <c r="O307" s="202"/>
      <c r="P307" s="203">
        <f>P308+P324</f>
        <v>0</v>
      </c>
      <c r="Q307" s="202"/>
      <c r="R307" s="203">
        <f>R308+R324</f>
        <v>0.3760558</v>
      </c>
      <c r="S307" s="202"/>
      <c r="T307" s="204">
        <f>T308+T324</f>
        <v>0.36379279999999997</v>
      </c>
      <c r="AR307" s="205" t="s">
        <v>88</v>
      </c>
      <c r="AT307" s="206" t="s">
        <v>76</v>
      </c>
      <c r="AU307" s="206" t="s">
        <v>77</v>
      </c>
      <c r="AY307" s="205" t="s">
        <v>188</v>
      </c>
      <c r="BK307" s="207">
        <f>BK308+BK324</f>
        <v>0</v>
      </c>
    </row>
    <row r="308" spans="1:65" s="12" customFormat="1" ht="22.9" customHeight="1">
      <c r="B308" s="194"/>
      <c r="C308" s="195"/>
      <c r="D308" s="196" t="s">
        <v>76</v>
      </c>
      <c r="E308" s="208" t="s">
        <v>1625</v>
      </c>
      <c r="F308" s="208" t="s">
        <v>1626</v>
      </c>
      <c r="G308" s="195"/>
      <c r="H308" s="195"/>
      <c r="I308" s="198"/>
      <c r="J308" s="209">
        <f>BK308</f>
        <v>0</v>
      </c>
      <c r="K308" s="195"/>
      <c r="L308" s="200"/>
      <c r="M308" s="201"/>
      <c r="N308" s="202"/>
      <c r="O308" s="202"/>
      <c r="P308" s="203">
        <f>SUM(P309:P323)</f>
        <v>0</v>
      </c>
      <c r="Q308" s="202"/>
      <c r="R308" s="203">
        <f>SUM(R309:R323)</f>
        <v>2.6302800000000001E-2</v>
      </c>
      <c r="S308" s="202"/>
      <c r="T308" s="204">
        <f>SUM(T309:T323)</f>
        <v>0</v>
      </c>
      <c r="AR308" s="205" t="s">
        <v>88</v>
      </c>
      <c r="AT308" s="206" t="s">
        <v>76</v>
      </c>
      <c r="AU308" s="206" t="s">
        <v>85</v>
      </c>
      <c r="AY308" s="205" t="s">
        <v>188</v>
      </c>
      <c r="BK308" s="207">
        <f>SUM(BK309:BK323)</f>
        <v>0</v>
      </c>
    </row>
    <row r="309" spans="1:65" s="2" customFormat="1" ht="16.5" customHeight="1">
      <c r="A309" s="35"/>
      <c r="B309" s="36"/>
      <c r="C309" s="210" t="s">
        <v>486</v>
      </c>
      <c r="D309" s="210" t="s">
        <v>190</v>
      </c>
      <c r="E309" s="211" t="s">
        <v>3348</v>
      </c>
      <c r="F309" s="212" t="s">
        <v>3349</v>
      </c>
      <c r="G309" s="213" t="s">
        <v>207</v>
      </c>
      <c r="H309" s="214">
        <v>4.3419999999999996</v>
      </c>
      <c r="I309" s="215"/>
      <c r="J309" s="216">
        <f>ROUND(I309*H309,2)</f>
        <v>0</v>
      </c>
      <c r="K309" s="212" t="s">
        <v>202</v>
      </c>
      <c r="L309" s="40"/>
      <c r="M309" s="217" t="s">
        <v>1</v>
      </c>
      <c r="N309" s="218" t="s">
        <v>42</v>
      </c>
      <c r="O309" s="72"/>
      <c r="P309" s="219">
        <f>O309*H309</f>
        <v>0</v>
      </c>
      <c r="Q309" s="219">
        <v>0</v>
      </c>
      <c r="R309" s="219">
        <f>Q309*H309</f>
        <v>0</v>
      </c>
      <c r="S309" s="219">
        <v>0</v>
      </c>
      <c r="T309" s="220">
        <f>S309*H309</f>
        <v>0</v>
      </c>
      <c r="U309" s="35"/>
      <c r="V309" s="35"/>
      <c r="W309" s="35"/>
      <c r="X309" s="35"/>
      <c r="Y309" s="35"/>
      <c r="Z309" s="35"/>
      <c r="AA309" s="35"/>
      <c r="AB309" s="35"/>
      <c r="AC309" s="35"/>
      <c r="AD309" s="35"/>
      <c r="AE309" s="35"/>
      <c r="AR309" s="221" t="s">
        <v>269</v>
      </c>
      <c r="AT309" s="221" t="s">
        <v>190</v>
      </c>
      <c r="AU309" s="221" t="s">
        <v>88</v>
      </c>
      <c r="AY309" s="18" t="s">
        <v>188</v>
      </c>
      <c r="BE309" s="222">
        <f>IF(N309="základní",J309,0)</f>
        <v>0</v>
      </c>
      <c r="BF309" s="222">
        <f>IF(N309="snížená",J309,0)</f>
        <v>0</v>
      </c>
      <c r="BG309" s="222">
        <f>IF(N309="zákl. přenesená",J309,0)</f>
        <v>0</v>
      </c>
      <c r="BH309" s="222">
        <f>IF(N309="sníž. přenesená",J309,0)</f>
        <v>0</v>
      </c>
      <c r="BI309" s="222">
        <f>IF(N309="nulová",J309,0)</f>
        <v>0</v>
      </c>
      <c r="BJ309" s="18" t="s">
        <v>85</v>
      </c>
      <c r="BK309" s="222">
        <f>ROUND(I309*H309,2)</f>
        <v>0</v>
      </c>
      <c r="BL309" s="18" t="s">
        <v>269</v>
      </c>
      <c r="BM309" s="221" t="s">
        <v>3350</v>
      </c>
    </row>
    <row r="310" spans="1:65" s="15" customFormat="1" ht="11.25">
      <c r="B310" s="246"/>
      <c r="C310" s="247"/>
      <c r="D310" s="225" t="s">
        <v>197</v>
      </c>
      <c r="E310" s="248" t="s">
        <v>1</v>
      </c>
      <c r="F310" s="249" t="s">
        <v>3315</v>
      </c>
      <c r="G310" s="247"/>
      <c r="H310" s="248" t="s">
        <v>1</v>
      </c>
      <c r="I310" s="250"/>
      <c r="J310" s="247"/>
      <c r="K310" s="247"/>
      <c r="L310" s="251"/>
      <c r="M310" s="252"/>
      <c r="N310" s="253"/>
      <c r="O310" s="253"/>
      <c r="P310" s="253"/>
      <c r="Q310" s="253"/>
      <c r="R310" s="253"/>
      <c r="S310" s="253"/>
      <c r="T310" s="254"/>
      <c r="AT310" s="255" t="s">
        <v>197</v>
      </c>
      <c r="AU310" s="255" t="s">
        <v>88</v>
      </c>
      <c r="AV310" s="15" t="s">
        <v>85</v>
      </c>
      <c r="AW310" s="15" t="s">
        <v>32</v>
      </c>
      <c r="AX310" s="15" t="s">
        <v>77</v>
      </c>
      <c r="AY310" s="255" t="s">
        <v>188</v>
      </c>
    </row>
    <row r="311" spans="1:65" s="13" customFormat="1" ht="11.25">
      <c r="B311" s="223"/>
      <c r="C311" s="224"/>
      <c r="D311" s="225" t="s">
        <v>197</v>
      </c>
      <c r="E311" s="226" t="s">
        <v>1</v>
      </c>
      <c r="F311" s="227" t="s">
        <v>3351</v>
      </c>
      <c r="G311" s="224"/>
      <c r="H311" s="228">
        <v>4.3419999999999996</v>
      </c>
      <c r="I311" s="229"/>
      <c r="J311" s="224"/>
      <c r="K311" s="224"/>
      <c r="L311" s="230"/>
      <c r="M311" s="231"/>
      <c r="N311" s="232"/>
      <c r="O311" s="232"/>
      <c r="P311" s="232"/>
      <c r="Q311" s="232"/>
      <c r="R311" s="232"/>
      <c r="S311" s="232"/>
      <c r="T311" s="233"/>
      <c r="AT311" s="234" t="s">
        <v>197</v>
      </c>
      <c r="AU311" s="234" t="s">
        <v>88</v>
      </c>
      <c r="AV311" s="13" t="s">
        <v>88</v>
      </c>
      <c r="AW311" s="13" t="s">
        <v>32</v>
      </c>
      <c r="AX311" s="13" t="s">
        <v>77</v>
      </c>
      <c r="AY311" s="234" t="s">
        <v>188</v>
      </c>
    </row>
    <row r="312" spans="1:65" s="14" customFormat="1" ht="11.25">
      <c r="B312" s="235"/>
      <c r="C312" s="236"/>
      <c r="D312" s="225" t="s">
        <v>197</v>
      </c>
      <c r="E312" s="237" t="s">
        <v>3183</v>
      </c>
      <c r="F312" s="238" t="s">
        <v>199</v>
      </c>
      <c r="G312" s="236"/>
      <c r="H312" s="239">
        <v>4.3419999999999996</v>
      </c>
      <c r="I312" s="240"/>
      <c r="J312" s="236"/>
      <c r="K312" s="236"/>
      <c r="L312" s="241"/>
      <c r="M312" s="242"/>
      <c r="N312" s="243"/>
      <c r="O312" s="243"/>
      <c r="P312" s="243"/>
      <c r="Q312" s="243"/>
      <c r="R312" s="243"/>
      <c r="S312" s="243"/>
      <c r="T312" s="244"/>
      <c r="AT312" s="245" t="s">
        <v>197</v>
      </c>
      <c r="AU312" s="245" t="s">
        <v>88</v>
      </c>
      <c r="AV312" s="14" t="s">
        <v>195</v>
      </c>
      <c r="AW312" s="14" t="s">
        <v>32</v>
      </c>
      <c r="AX312" s="14" t="s">
        <v>85</v>
      </c>
      <c r="AY312" s="245" t="s">
        <v>188</v>
      </c>
    </row>
    <row r="313" spans="1:65" s="2" customFormat="1" ht="16.5" customHeight="1">
      <c r="A313" s="35"/>
      <c r="B313" s="36"/>
      <c r="C313" s="267" t="s">
        <v>491</v>
      </c>
      <c r="D313" s="267" t="s">
        <v>406</v>
      </c>
      <c r="E313" s="268" t="s">
        <v>2740</v>
      </c>
      <c r="F313" s="269" t="s">
        <v>2741</v>
      </c>
      <c r="G313" s="270" t="s">
        <v>246</v>
      </c>
      <c r="H313" s="271">
        <v>1E-3</v>
      </c>
      <c r="I313" s="272"/>
      <c r="J313" s="273">
        <f>ROUND(I313*H313,2)</f>
        <v>0</v>
      </c>
      <c r="K313" s="269" t="s">
        <v>202</v>
      </c>
      <c r="L313" s="274"/>
      <c r="M313" s="275" t="s">
        <v>1</v>
      </c>
      <c r="N313" s="276" t="s">
        <v>42</v>
      </c>
      <c r="O313" s="72"/>
      <c r="P313" s="219">
        <f>O313*H313</f>
        <v>0</v>
      </c>
      <c r="Q313" s="219">
        <v>1</v>
      </c>
      <c r="R313" s="219">
        <f>Q313*H313</f>
        <v>1E-3</v>
      </c>
      <c r="S313" s="219">
        <v>0</v>
      </c>
      <c r="T313" s="220">
        <f>S313*H313</f>
        <v>0</v>
      </c>
      <c r="U313" s="35"/>
      <c r="V313" s="35"/>
      <c r="W313" s="35"/>
      <c r="X313" s="35"/>
      <c r="Y313" s="35"/>
      <c r="Z313" s="35"/>
      <c r="AA313" s="35"/>
      <c r="AB313" s="35"/>
      <c r="AC313" s="35"/>
      <c r="AD313" s="35"/>
      <c r="AE313" s="35"/>
      <c r="AR313" s="221" t="s">
        <v>359</v>
      </c>
      <c r="AT313" s="221" t="s">
        <v>406</v>
      </c>
      <c r="AU313" s="221" t="s">
        <v>88</v>
      </c>
      <c r="AY313" s="18" t="s">
        <v>188</v>
      </c>
      <c r="BE313" s="222">
        <f>IF(N313="základní",J313,0)</f>
        <v>0</v>
      </c>
      <c r="BF313" s="222">
        <f>IF(N313="snížená",J313,0)</f>
        <v>0</v>
      </c>
      <c r="BG313" s="222">
        <f>IF(N313="zákl. přenesená",J313,0)</f>
        <v>0</v>
      </c>
      <c r="BH313" s="222">
        <f>IF(N313="sníž. přenesená",J313,0)</f>
        <v>0</v>
      </c>
      <c r="BI313" s="222">
        <f>IF(N313="nulová",J313,0)</f>
        <v>0</v>
      </c>
      <c r="BJ313" s="18" t="s">
        <v>85</v>
      </c>
      <c r="BK313" s="222">
        <f>ROUND(I313*H313,2)</f>
        <v>0</v>
      </c>
      <c r="BL313" s="18" t="s">
        <v>269</v>
      </c>
      <c r="BM313" s="221" t="s">
        <v>3352</v>
      </c>
    </row>
    <row r="314" spans="1:65" s="13" customFormat="1" ht="11.25">
      <c r="B314" s="223"/>
      <c r="C314" s="224"/>
      <c r="D314" s="225" t="s">
        <v>197</v>
      </c>
      <c r="E314" s="226" t="s">
        <v>1</v>
      </c>
      <c r="F314" s="227" t="s">
        <v>3183</v>
      </c>
      <c r="G314" s="224"/>
      <c r="H314" s="228">
        <v>4.3419999999999996</v>
      </c>
      <c r="I314" s="229"/>
      <c r="J314" s="224"/>
      <c r="K314" s="224"/>
      <c r="L314" s="230"/>
      <c r="M314" s="231"/>
      <c r="N314" s="232"/>
      <c r="O314" s="232"/>
      <c r="P314" s="232"/>
      <c r="Q314" s="232"/>
      <c r="R314" s="232"/>
      <c r="S314" s="232"/>
      <c r="T314" s="233"/>
      <c r="AT314" s="234" t="s">
        <v>197</v>
      </c>
      <c r="AU314" s="234" t="s">
        <v>88</v>
      </c>
      <c r="AV314" s="13" t="s">
        <v>88</v>
      </c>
      <c r="AW314" s="13" t="s">
        <v>32</v>
      </c>
      <c r="AX314" s="13" t="s">
        <v>85</v>
      </c>
      <c r="AY314" s="234" t="s">
        <v>188</v>
      </c>
    </row>
    <row r="315" spans="1:65" s="13" customFormat="1" ht="11.25">
      <c r="B315" s="223"/>
      <c r="C315" s="224"/>
      <c r="D315" s="225" t="s">
        <v>197</v>
      </c>
      <c r="E315" s="224"/>
      <c r="F315" s="227" t="s">
        <v>3353</v>
      </c>
      <c r="G315" s="224"/>
      <c r="H315" s="228">
        <v>1E-3</v>
      </c>
      <c r="I315" s="229"/>
      <c r="J315" s="224"/>
      <c r="K315" s="224"/>
      <c r="L315" s="230"/>
      <c r="M315" s="231"/>
      <c r="N315" s="232"/>
      <c r="O315" s="232"/>
      <c r="P315" s="232"/>
      <c r="Q315" s="232"/>
      <c r="R315" s="232"/>
      <c r="S315" s="232"/>
      <c r="T315" s="233"/>
      <c r="AT315" s="234" t="s">
        <v>197</v>
      </c>
      <c r="AU315" s="234" t="s">
        <v>88</v>
      </c>
      <c r="AV315" s="13" t="s">
        <v>88</v>
      </c>
      <c r="AW315" s="13" t="s">
        <v>4</v>
      </c>
      <c r="AX315" s="13" t="s">
        <v>85</v>
      </c>
      <c r="AY315" s="234" t="s">
        <v>188</v>
      </c>
    </row>
    <row r="316" spans="1:65" s="2" customFormat="1" ht="16.5" customHeight="1">
      <c r="A316" s="35"/>
      <c r="B316" s="36"/>
      <c r="C316" s="210" t="s">
        <v>493</v>
      </c>
      <c r="D316" s="210" t="s">
        <v>190</v>
      </c>
      <c r="E316" s="211" t="s">
        <v>3354</v>
      </c>
      <c r="F316" s="212" t="s">
        <v>3355</v>
      </c>
      <c r="G316" s="213" t="s">
        <v>207</v>
      </c>
      <c r="H316" s="214">
        <v>4.3419999999999996</v>
      </c>
      <c r="I316" s="215"/>
      <c r="J316" s="216">
        <f>ROUND(I316*H316,2)</f>
        <v>0</v>
      </c>
      <c r="K316" s="212" t="s">
        <v>202</v>
      </c>
      <c r="L316" s="40"/>
      <c r="M316" s="217" t="s">
        <v>1</v>
      </c>
      <c r="N316" s="218" t="s">
        <v>42</v>
      </c>
      <c r="O316" s="72"/>
      <c r="P316" s="219">
        <f>O316*H316</f>
        <v>0</v>
      </c>
      <c r="Q316" s="219">
        <v>4.0000000000000002E-4</v>
      </c>
      <c r="R316" s="219">
        <f>Q316*H316</f>
        <v>1.7367999999999999E-3</v>
      </c>
      <c r="S316" s="219">
        <v>0</v>
      </c>
      <c r="T316" s="220">
        <f>S316*H316</f>
        <v>0</v>
      </c>
      <c r="U316" s="35"/>
      <c r="V316" s="35"/>
      <c r="W316" s="35"/>
      <c r="X316" s="35"/>
      <c r="Y316" s="35"/>
      <c r="Z316" s="35"/>
      <c r="AA316" s="35"/>
      <c r="AB316" s="35"/>
      <c r="AC316" s="35"/>
      <c r="AD316" s="35"/>
      <c r="AE316" s="35"/>
      <c r="AR316" s="221" t="s">
        <v>269</v>
      </c>
      <c r="AT316" s="221" t="s">
        <v>190</v>
      </c>
      <c r="AU316" s="221" t="s">
        <v>88</v>
      </c>
      <c r="AY316" s="18" t="s">
        <v>188</v>
      </c>
      <c r="BE316" s="222">
        <f>IF(N316="základní",J316,0)</f>
        <v>0</v>
      </c>
      <c r="BF316" s="222">
        <f>IF(N316="snížená",J316,0)</f>
        <v>0</v>
      </c>
      <c r="BG316" s="222">
        <f>IF(N316="zákl. přenesená",J316,0)</f>
        <v>0</v>
      </c>
      <c r="BH316" s="222">
        <f>IF(N316="sníž. přenesená",J316,0)</f>
        <v>0</v>
      </c>
      <c r="BI316" s="222">
        <f>IF(N316="nulová",J316,0)</f>
        <v>0</v>
      </c>
      <c r="BJ316" s="18" t="s">
        <v>85</v>
      </c>
      <c r="BK316" s="222">
        <f>ROUND(I316*H316,2)</f>
        <v>0</v>
      </c>
      <c r="BL316" s="18" t="s">
        <v>269</v>
      </c>
      <c r="BM316" s="221" t="s">
        <v>3356</v>
      </c>
    </row>
    <row r="317" spans="1:65" s="13" customFormat="1" ht="11.25">
      <c r="B317" s="223"/>
      <c r="C317" s="224"/>
      <c r="D317" s="225" t="s">
        <v>197</v>
      </c>
      <c r="E317" s="226" t="s">
        <v>1</v>
      </c>
      <c r="F317" s="227" t="s">
        <v>3183</v>
      </c>
      <c r="G317" s="224"/>
      <c r="H317" s="228">
        <v>4.3419999999999996</v>
      </c>
      <c r="I317" s="229"/>
      <c r="J317" s="224"/>
      <c r="K317" s="224"/>
      <c r="L317" s="230"/>
      <c r="M317" s="231"/>
      <c r="N317" s="232"/>
      <c r="O317" s="232"/>
      <c r="P317" s="232"/>
      <c r="Q317" s="232"/>
      <c r="R317" s="232"/>
      <c r="S317" s="232"/>
      <c r="T317" s="233"/>
      <c r="AT317" s="234" t="s">
        <v>197</v>
      </c>
      <c r="AU317" s="234" t="s">
        <v>88</v>
      </c>
      <c r="AV317" s="13" t="s">
        <v>88</v>
      </c>
      <c r="AW317" s="13" t="s">
        <v>32</v>
      </c>
      <c r="AX317" s="13" t="s">
        <v>85</v>
      </c>
      <c r="AY317" s="234" t="s">
        <v>188</v>
      </c>
    </row>
    <row r="318" spans="1:65" s="2" customFormat="1" ht="16.5" customHeight="1">
      <c r="A318" s="35"/>
      <c r="B318" s="36"/>
      <c r="C318" s="267" t="s">
        <v>498</v>
      </c>
      <c r="D318" s="267" t="s">
        <v>406</v>
      </c>
      <c r="E318" s="268" t="s">
        <v>3357</v>
      </c>
      <c r="F318" s="269" t="s">
        <v>3358</v>
      </c>
      <c r="G318" s="270" t="s">
        <v>207</v>
      </c>
      <c r="H318" s="271">
        <v>4.3419999999999996</v>
      </c>
      <c r="I318" s="272"/>
      <c r="J318" s="273">
        <f>ROUND(I318*H318,2)</f>
        <v>0</v>
      </c>
      <c r="K318" s="269" t="s">
        <v>202</v>
      </c>
      <c r="L318" s="274"/>
      <c r="M318" s="275" t="s">
        <v>1</v>
      </c>
      <c r="N318" s="276" t="s">
        <v>42</v>
      </c>
      <c r="O318" s="72"/>
      <c r="P318" s="219">
        <f>O318*H318</f>
        <v>0</v>
      </c>
      <c r="Q318" s="219">
        <v>5.0000000000000001E-3</v>
      </c>
      <c r="R318" s="219">
        <f>Q318*H318</f>
        <v>2.171E-2</v>
      </c>
      <c r="S318" s="219">
        <v>0</v>
      </c>
      <c r="T318" s="220">
        <f>S318*H318</f>
        <v>0</v>
      </c>
      <c r="U318" s="35"/>
      <c r="V318" s="35"/>
      <c r="W318" s="35"/>
      <c r="X318" s="35"/>
      <c r="Y318" s="35"/>
      <c r="Z318" s="35"/>
      <c r="AA318" s="35"/>
      <c r="AB318" s="35"/>
      <c r="AC318" s="35"/>
      <c r="AD318" s="35"/>
      <c r="AE318" s="35"/>
      <c r="AR318" s="221" t="s">
        <v>359</v>
      </c>
      <c r="AT318" s="221" t="s">
        <v>406</v>
      </c>
      <c r="AU318" s="221" t="s">
        <v>88</v>
      </c>
      <c r="AY318" s="18" t="s">
        <v>188</v>
      </c>
      <c r="BE318" s="222">
        <f>IF(N318="základní",J318,0)</f>
        <v>0</v>
      </c>
      <c r="BF318" s="222">
        <f>IF(N318="snížená",J318,0)</f>
        <v>0</v>
      </c>
      <c r="BG318" s="222">
        <f>IF(N318="zákl. přenesená",J318,0)</f>
        <v>0</v>
      </c>
      <c r="BH318" s="222">
        <f>IF(N318="sníž. přenesená",J318,0)</f>
        <v>0</v>
      </c>
      <c r="BI318" s="222">
        <f>IF(N318="nulová",J318,0)</f>
        <v>0</v>
      </c>
      <c r="BJ318" s="18" t="s">
        <v>85</v>
      </c>
      <c r="BK318" s="222">
        <f>ROUND(I318*H318,2)</f>
        <v>0</v>
      </c>
      <c r="BL318" s="18" t="s">
        <v>269</v>
      </c>
      <c r="BM318" s="221" t="s">
        <v>3359</v>
      </c>
    </row>
    <row r="319" spans="1:65" s="13" customFormat="1" ht="11.25">
      <c r="B319" s="223"/>
      <c r="C319" s="224"/>
      <c r="D319" s="225" t="s">
        <v>197</v>
      </c>
      <c r="E319" s="226" t="s">
        <v>1</v>
      </c>
      <c r="F319" s="227" t="s">
        <v>3183</v>
      </c>
      <c r="G319" s="224"/>
      <c r="H319" s="228">
        <v>4.3419999999999996</v>
      </c>
      <c r="I319" s="229"/>
      <c r="J319" s="224"/>
      <c r="K319" s="224"/>
      <c r="L319" s="230"/>
      <c r="M319" s="231"/>
      <c r="N319" s="232"/>
      <c r="O319" s="232"/>
      <c r="P319" s="232"/>
      <c r="Q319" s="232"/>
      <c r="R319" s="232"/>
      <c r="S319" s="232"/>
      <c r="T319" s="233"/>
      <c r="AT319" s="234" t="s">
        <v>197</v>
      </c>
      <c r="AU319" s="234" t="s">
        <v>88</v>
      </c>
      <c r="AV319" s="13" t="s">
        <v>88</v>
      </c>
      <c r="AW319" s="13" t="s">
        <v>32</v>
      </c>
      <c r="AX319" s="13" t="s">
        <v>85</v>
      </c>
      <c r="AY319" s="234" t="s">
        <v>188</v>
      </c>
    </row>
    <row r="320" spans="1:65" s="2" customFormat="1" ht="16.5" customHeight="1">
      <c r="A320" s="35"/>
      <c r="B320" s="36"/>
      <c r="C320" s="210" t="s">
        <v>505</v>
      </c>
      <c r="D320" s="210" t="s">
        <v>190</v>
      </c>
      <c r="E320" s="211" t="s">
        <v>3360</v>
      </c>
      <c r="F320" s="212" t="s">
        <v>3361</v>
      </c>
      <c r="G320" s="213" t="s">
        <v>193</v>
      </c>
      <c r="H320" s="214">
        <v>9.2799999999999994</v>
      </c>
      <c r="I320" s="215"/>
      <c r="J320" s="216">
        <f>ROUND(I320*H320,2)</f>
        <v>0</v>
      </c>
      <c r="K320" s="212" t="s">
        <v>194</v>
      </c>
      <c r="L320" s="40"/>
      <c r="M320" s="217" t="s">
        <v>1</v>
      </c>
      <c r="N320" s="218" t="s">
        <v>42</v>
      </c>
      <c r="O320" s="72"/>
      <c r="P320" s="219">
        <f>O320*H320</f>
        <v>0</v>
      </c>
      <c r="Q320" s="219">
        <v>2.0000000000000001E-4</v>
      </c>
      <c r="R320" s="219">
        <f>Q320*H320</f>
        <v>1.856E-3</v>
      </c>
      <c r="S320" s="219">
        <v>0</v>
      </c>
      <c r="T320" s="220">
        <f>S320*H320</f>
        <v>0</v>
      </c>
      <c r="U320" s="35"/>
      <c r="V320" s="35"/>
      <c r="W320" s="35"/>
      <c r="X320" s="35"/>
      <c r="Y320" s="35"/>
      <c r="Z320" s="35"/>
      <c r="AA320" s="35"/>
      <c r="AB320" s="35"/>
      <c r="AC320" s="35"/>
      <c r="AD320" s="35"/>
      <c r="AE320" s="35"/>
      <c r="AR320" s="221" t="s">
        <v>269</v>
      </c>
      <c r="AT320" s="221" t="s">
        <v>190</v>
      </c>
      <c r="AU320" s="221" t="s">
        <v>88</v>
      </c>
      <c r="AY320" s="18" t="s">
        <v>188</v>
      </c>
      <c r="BE320" s="222">
        <f>IF(N320="základní",J320,0)</f>
        <v>0</v>
      </c>
      <c r="BF320" s="222">
        <f>IF(N320="snížená",J320,0)</f>
        <v>0</v>
      </c>
      <c r="BG320" s="222">
        <f>IF(N320="zákl. přenesená",J320,0)</f>
        <v>0</v>
      </c>
      <c r="BH320" s="222">
        <f>IF(N320="sníž. přenesená",J320,0)</f>
        <v>0</v>
      </c>
      <c r="BI320" s="222">
        <f>IF(N320="nulová",J320,0)</f>
        <v>0</v>
      </c>
      <c r="BJ320" s="18" t="s">
        <v>85</v>
      </c>
      <c r="BK320" s="222">
        <f>ROUND(I320*H320,2)</f>
        <v>0</v>
      </c>
      <c r="BL320" s="18" t="s">
        <v>269</v>
      </c>
      <c r="BM320" s="221" t="s">
        <v>3362</v>
      </c>
    </row>
    <row r="321" spans="1:65" s="15" customFormat="1" ht="11.25">
      <c r="B321" s="246"/>
      <c r="C321" s="247"/>
      <c r="D321" s="225" t="s">
        <v>197</v>
      </c>
      <c r="E321" s="248" t="s">
        <v>1</v>
      </c>
      <c r="F321" s="249" t="s">
        <v>3315</v>
      </c>
      <c r="G321" s="247"/>
      <c r="H321" s="248" t="s">
        <v>1</v>
      </c>
      <c r="I321" s="250"/>
      <c r="J321" s="247"/>
      <c r="K321" s="247"/>
      <c r="L321" s="251"/>
      <c r="M321" s="252"/>
      <c r="N321" s="253"/>
      <c r="O321" s="253"/>
      <c r="P321" s="253"/>
      <c r="Q321" s="253"/>
      <c r="R321" s="253"/>
      <c r="S321" s="253"/>
      <c r="T321" s="254"/>
      <c r="AT321" s="255" t="s">
        <v>197</v>
      </c>
      <c r="AU321" s="255" t="s">
        <v>88</v>
      </c>
      <c r="AV321" s="15" t="s">
        <v>85</v>
      </c>
      <c r="AW321" s="15" t="s">
        <v>32</v>
      </c>
      <c r="AX321" s="15" t="s">
        <v>77</v>
      </c>
      <c r="AY321" s="255" t="s">
        <v>188</v>
      </c>
    </row>
    <row r="322" spans="1:65" s="13" customFormat="1" ht="11.25">
      <c r="B322" s="223"/>
      <c r="C322" s="224"/>
      <c r="D322" s="225" t="s">
        <v>197</v>
      </c>
      <c r="E322" s="226" t="s">
        <v>1</v>
      </c>
      <c r="F322" s="227" t="s">
        <v>3363</v>
      </c>
      <c r="G322" s="224"/>
      <c r="H322" s="228">
        <v>9.2799999999999994</v>
      </c>
      <c r="I322" s="229"/>
      <c r="J322" s="224"/>
      <c r="K322" s="224"/>
      <c r="L322" s="230"/>
      <c r="M322" s="231"/>
      <c r="N322" s="232"/>
      <c r="O322" s="232"/>
      <c r="P322" s="232"/>
      <c r="Q322" s="232"/>
      <c r="R322" s="232"/>
      <c r="S322" s="232"/>
      <c r="T322" s="233"/>
      <c r="AT322" s="234" t="s">
        <v>197</v>
      </c>
      <c r="AU322" s="234" t="s">
        <v>88</v>
      </c>
      <c r="AV322" s="13" t="s">
        <v>88</v>
      </c>
      <c r="AW322" s="13" t="s">
        <v>32</v>
      </c>
      <c r="AX322" s="13" t="s">
        <v>85</v>
      </c>
      <c r="AY322" s="234" t="s">
        <v>188</v>
      </c>
    </row>
    <row r="323" spans="1:65" s="2" customFormat="1" ht="16.5" customHeight="1">
      <c r="A323" s="35"/>
      <c r="B323" s="36"/>
      <c r="C323" s="210" t="s">
        <v>509</v>
      </c>
      <c r="D323" s="210" t="s">
        <v>190</v>
      </c>
      <c r="E323" s="211" t="s">
        <v>1682</v>
      </c>
      <c r="F323" s="212" t="s">
        <v>1683</v>
      </c>
      <c r="G323" s="213" t="s">
        <v>246</v>
      </c>
      <c r="H323" s="214">
        <v>2.5999999999999999E-2</v>
      </c>
      <c r="I323" s="215"/>
      <c r="J323" s="216">
        <f>ROUND(I323*H323,2)</f>
        <v>0</v>
      </c>
      <c r="K323" s="212" t="s">
        <v>202</v>
      </c>
      <c r="L323" s="40"/>
      <c r="M323" s="217" t="s">
        <v>1</v>
      </c>
      <c r="N323" s="218" t="s">
        <v>42</v>
      </c>
      <c r="O323" s="72"/>
      <c r="P323" s="219">
        <f>O323*H323</f>
        <v>0</v>
      </c>
      <c r="Q323" s="219">
        <v>0</v>
      </c>
      <c r="R323" s="219">
        <f>Q323*H323</f>
        <v>0</v>
      </c>
      <c r="S323" s="219">
        <v>0</v>
      </c>
      <c r="T323" s="220">
        <f>S323*H323</f>
        <v>0</v>
      </c>
      <c r="U323" s="35"/>
      <c r="V323" s="35"/>
      <c r="W323" s="35"/>
      <c r="X323" s="35"/>
      <c r="Y323" s="35"/>
      <c r="Z323" s="35"/>
      <c r="AA323" s="35"/>
      <c r="AB323" s="35"/>
      <c r="AC323" s="35"/>
      <c r="AD323" s="35"/>
      <c r="AE323" s="35"/>
      <c r="AR323" s="221" t="s">
        <v>269</v>
      </c>
      <c r="AT323" s="221" t="s">
        <v>190</v>
      </c>
      <c r="AU323" s="221" t="s">
        <v>88</v>
      </c>
      <c r="AY323" s="18" t="s">
        <v>188</v>
      </c>
      <c r="BE323" s="222">
        <f>IF(N323="základní",J323,0)</f>
        <v>0</v>
      </c>
      <c r="BF323" s="222">
        <f>IF(N323="snížená",J323,0)</f>
        <v>0</v>
      </c>
      <c r="BG323" s="222">
        <f>IF(N323="zákl. přenesená",J323,0)</f>
        <v>0</v>
      </c>
      <c r="BH323" s="222">
        <f>IF(N323="sníž. přenesená",J323,0)</f>
        <v>0</v>
      </c>
      <c r="BI323" s="222">
        <f>IF(N323="nulová",J323,0)</f>
        <v>0</v>
      </c>
      <c r="BJ323" s="18" t="s">
        <v>85</v>
      </c>
      <c r="BK323" s="222">
        <f>ROUND(I323*H323,2)</f>
        <v>0</v>
      </c>
      <c r="BL323" s="18" t="s">
        <v>269</v>
      </c>
      <c r="BM323" s="221" t="s">
        <v>3364</v>
      </c>
    </row>
    <row r="324" spans="1:65" s="12" customFormat="1" ht="22.9" customHeight="1">
      <c r="B324" s="194"/>
      <c r="C324" s="195"/>
      <c r="D324" s="196" t="s">
        <v>76</v>
      </c>
      <c r="E324" s="208" t="s">
        <v>2570</v>
      </c>
      <c r="F324" s="208" t="s">
        <v>2571</v>
      </c>
      <c r="G324" s="195"/>
      <c r="H324" s="195"/>
      <c r="I324" s="198"/>
      <c r="J324" s="209">
        <f>BK324</f>
        <v>0</v>
      </c>
      <c r="K324" s="195"/>
      <c r="L324" s="200"/>
      <c r="M324" s="201"/>
      <c r="N324" s="202"/>
      <c r="O324" s="202"/>
      <c r="P324" s="203">
        <f>SUM(P325:P336)</f>
        <v>0</v>
      </c>
      <c r="Q324" s="202"/>
      <c r="R324" s="203">
        <f>SUM(R325:R336)</f>
        <v>0.34975299999999998</v>
      </c>
      <c r="S324" s="202"/>
      <c r="T324" s="204">
        <f>SUM(T325:T336)</f>
        <v>0.36379279999999997</v>
      </c>
      <c r="AR324" s="205" t="s">
        <v>88</v>
      </c>
      <c r="AT324" s="206" t="s">
        <v>76</v>
      </c>
      <c r="AU324" s="206" t="s">
        <v>85</v>
      </c>
      <c r="AY324" s="205" t="s">
        <v>188</v>
      </c>
      <c r="BK324" s="207">
        <f>SUM(BK325:BK336)</f>
        <v>0</v>
      </c>
    </row>
    <row r="325" spans="1:65" s="2" customFormat="1" ht="16.5" customHeight="1">
      <c r="A325" s="35"/>
      <c r="B325" s="36"/>
      <c r="C325" s="210" t="s">
        <v>513</v>
      </c>
      <c r="D325" s="210" t="s">
        <v>190</v>
      </c>
      <c r="E325" s="211" t="s">
        <v>3365</v>
      </c>
      <c r="F325" s="212" t="s">
        <v>3366</v>
      </c>
      <c r="G325" s="213" t="s">
        <v>207</v>
      </c>
      <c r="H325" s="214">
        <v>4.6760000000000002</v>
      </c>
      <c r="I325" s="215"/>
      <c r="J325" s="216">
        <f>ROUND(I325*H325,2)</f>
        <v>0</v>
      </c>
      <c r="K325" s="212" t="s">
        <v>202</v>
      </c>
      <c r="L325" s="40"/>
      <c r="M325" s="217" t="s">
        <v>1</v>
      </c>
      <c r="N325" s="218" t="s">
        <v>42</v>
      </c>
      <c r="O325" s="72"/>
      <c r="P325" s="219">
        <f>O325*H325</f>
        <v>0</v>
      </c>
      <c r="Q325" s="219">
        <v>0</v>
      </c>
      <c r="R325" s="219">
        <f>Q325*H325</f>
        <v>0</v>
      </c>
      <c r="S325" s="219">
        <v>7.7799999999999994E-2</v>
      </c>
      <c r="T325" s="220">
        <f>S325*H325</f>
        <v>0.36379279999999997</v>
      </c>
      <c r="U325" s="35"/>
      <c r="V325" s="35"/>
      <c r="W325" s="35"/>
      <c r="X325" s="35"/>
      <c r="Y325" s="35"/>
      <c r="Z325" s="35"/>
      <c r="AA325" s="35"/>
      <c r="AB325" s="35"/>
      <c r="AC325" s="35"/>
      <c r="AD325" s="35"/>
      <c r="AE325" s="35"/>
      <c r="AR325" s="221" t="s">
        <v>269</v>
      </c>
      <c r="AT325" s="221" t="s">
        <v>190</v>
      </c>
      <c r="AU325" s="221" t="s">
        <v>88</v>
      </c>
      <c r="AY325" s="18" t="s">
        <v>188</v>
      </c>
      <c r="BE325" s="222">
        <f>IF(N325="základní",J325,0)</f>
        <v>0</v>
      </c>
      <c r="BF325" s="222">
        <f>IF(N325="snížená",J325,0)</f>
        <v>0</v>
      </c>
      <c r="BG325" s="222">
        <f>IF(N325="zákl. přenesená",J325,0)</f>
        <v>0</v>
      </c>
      <c r="BH325" s="222">
        <f>IF(N325="sníž. přenesená",J325,0)</f>
        <v>0</v>
      </c>
      <c r="BI325" s="222">
        <f>IF(N325="nulová",J325,0)</f>
        <v>0</v>
      </c>
      <c r="BJ325" s="18" t="s">
        <v>85</v>
      </c>
      <c r="BK325" s="222">
        <f>ROUND(I325*H325,2)</f>
        <v>0</v>
      </c>
      <c r="BL325" s="18" t="s">
        <v>269</v>
      </c>
      <c r="BM325" s="221" t="s">
        <v>3367</v>
      </c>
    </row>
    <row r="326" spans="1:65" s="13" customFormat="1" ht="11.25">
      <c r="B326" s="223"/>
      <c r="C326" s="224"/>
      <c r="D326" s="225" t="s">
        <v>197</v>
      </c>
      <c r="E326" s="226" t="s">
        <v>1</v>
      </c>
      <c r="F326" s="227" t="s">
        <v>3368</v>
      </c>
      <c r="G326" s="224"/>
      <c r="H326" s="228">
        <v>4.6760000000000002</v>
      </c>
      <c r="I326" s="229"/>
      <c r="J326" s="224"/>
      <c r="K326" s="224"/>
      <c r="L326" s="230"/>
      <c r="M326" s="231"/>
      <c r="N326" s="232"/>
      <c r="O326" s="232"/>
      <c r="P326" s="232"/>
      <c r="Q326" s="232"/>
      <c r="R326" s="232"/>
      <c r="S326" s="232"/>
      <c r="T326" s="233"/>
      <c r="AT326" s="234" t="s">
        <v>197</v>
      </c>
      <c r="AU326" s="234" t="s">
        <v>88</v>
      </c>
      <c r="AV326" s="13" t="s">
        <v>88</v>
      </c>
      <c r="AW326" s="13" t="s">
        <v>32</v>
      </c>
      <c r="AX326" s="13" t="s">
        <v>77</v>
      </c>
      <c r="AY326" s="234" t="s">
        <v>188</v>
      </c>
    </row>
    <row r="327" spans="1:65" s="14" customFormat="1" ht="11.25">
      <c r="B327" s="235"/>
      <c r="C327" s="236"/>
      <c r="D327" s="225" t="s">
        <v>197</v>
      </c>
      <c r="E327" s="237" t="s">
        <v>3174</v>
      </c>
      <c r="F327" s="238" t="s">
        <v>199</v>
      </c>
      <c r="G327" s="236"/>
      <c r="H327" s="239">
        <v>4.6760000000000002</v>
      </c>
      <c r="I327" s="240"/>
      <c r="J327" s="236"/>
      <c r="K327" s="236"/>
      <c r="L327" s="241"/>
      <c r="M327" s="242"/>
      <c r="N327" s="243"/>
      <c r="O327" s="243"/>
      <c r="P327" s="243"/>
      <c r="Q327" s="243"/>
      <c r="R327" s="243"/>
      <c r="S327" s="243"/>
      <c r="T327" s="244"/>
      <c r="AT327" s="245" t="s">
        <v>197</v>
      </c>
      <c r="AU327" s="245" t="s">
        <v>88</v>
      </c>
      <c r="AV327" s="14" t="s">
        <v>195</v>
      </c>
      <c r="AW327" s="14" t="s">
        <v>32</v>
      </c>
      <c r="AX327" s="14" t="s">
        <v>85</v>
      </c>
      <c r="AY327" s="245" t="s">
        <v>188</v>
      </c>
    </row>
    <row r="328" spans="1:65" s="2" customFormat="1" ht="16.5" customHeight="1">
      <c r="A328" s="35"/>
      <c r="B328" s="36"/>
      <c r="C328" s="210" t="s">
        <v>517</v>
      </c>
      <c r="D328" s="210" t="s">
        <v>190</v>
      </c>
      <c r="E328" s="211" t="s">
        <v>3369</v>
      </c>
      <c r="F328" s="212" t="s">
        <v>3370</v>
      </c>
      <c r="G328" s="213" t="s">
        <v>207</v>
      </c>
      <c r="H328" s="214">
        <v>4.6760000000000002</v>
      </c>
      <c r="I328" s="215"/>
      <c r="J328" s="216">
        <f>ROUND(I328*H328,2)</f>
        <v>0</v>
      </c>
      <c r="K328" s="212" t="s">
        <v>202</v>
      </c>
      <c r="L328" s="40"/>
      <c r="M328" s="217" t="s">
        <v>1</v>
      </c>
      <c r="N328" s="218" t="s">
        <v>42</v>
      </c>
      <c r="O328" s="72"/>
      <c r="P328" s="219">
        <f>O328*H328</f>
        <v>0</v>
      </c>
      <c r="Q328" s="219">
        <v>3.7000000000000002E-3</v>
      </c>
      <c r="R328" s="219">
        <f>Q328*H328</f>
        <v>1.7301200000000003E-2</v>
      </c>
      <c r="S328" s="219">
        <v>0</v>
      </c>
      <c r="T328" s="220">
        <f>S328*H328</f>
        <v>0</v>
      </c>
      <c r="U328" s="35"/>
      <c r="V328" s="35"/>
      <c r="W328" s="35"/>
      <c r="X328" s="35"/>
      <c r="Y328" s="35"/>
      <c r="Z328" s="35"/>
      <c r="AA328" s="35"/>
      <c r="AB328" s="35"/>
      <c r="AC328" s="35"/>
      <c r="AD328" s="35"/>
      <c r="AE328" s="35"/>
      <c r="AR328" s="221" t="s">
        <v>269</v>
      </c>
      <c r="AT328" s="221" t="s">
        <v>190</v>
      </c>
      <c r="AU328" s="221" t="s">
        <v>88</v>
      </c>
      <c r="AY328" s="18" t="s">
        <v>188</v>
      </c>
      <c r="BE328" s="222">
        <f>IF(N328="základní",J328,0)</f>
        <v>0</v>
      </c>
      <c r="BF328" s="222">
        <f>IF(N328="snížená",J328,0)</f>
        <v>0</v>
      </c>
      <c r="BG328" s="222">
        <f>IF(N328="zákl. přenesená",J328,0)</f>
        <v>0</v>
      </c>
      <c r="BH328" s="222">
        <f>IF(N328="sníž. přenesená",J328,0)</f>
        <v>0</v>
      </c>
      <c r="BI328" s="222">
        <f>IF(N328="nulová",J328,0)</f>
        <v>0</v>
      </c>
      <c r="BJ328" s="18" t="s">
        <v>85</v>
      </c>
      <c r="BK328" s="222">
        <f>ROUND(I328*H328,2)</f>
        <v>0</v>
      </c>
      <c r="BL328" s="18" t="s">
        <v>269</v>
      </c>
      <c r="BM328" s="221" t="s">
        <v>3371</v>
      </c>
    </row>
    <row r="329" spans="1:65" s="13" customFormat="1" ht="11.25">
      <c r="B329" s="223"/>
      <c r="C329" s="224"/>
      <c r="D329" s="225" t="s">
        <v>197</v>
      </c>
      <c r="E329" s="226" t="s">
        <v>1</v>
      </c>
      <c r="F329" s="227" t="s">
        <v>3174</v>
      </c>
      <c r="G329" s="224"/>
      <c r="H329" s="228">
        <v>4.6760000000000002</v>
      </c>
      <c r="I329" s="229"/>
      <c r="J329" s="224"/>
      <c r="K329" s="224"/>
      <c r="L329" s="230"/>
      <c r="M329" s="231"/>
      <c r="N329" s="232"/>
      <c r="O329" s="232"/>
      <c r="P329" s="232"/>
      <c r="Q329" s="232"/>
      <c r="R329" s="232"/>
      <c r="S329" s="232"/>
      <c r="T329" s="233"/>
      <c r="AT329" s="234" t="s">
        <v>197</v>
      </c>
      <c r="AU329" s="234" t="s">
        <v>88</v>
      </c>
      <c r="AV329" s="13" t="s">
        <v>88</v>
      </c>
      <c r="AW329" s="13" t="s">
        <v>32</v>
      </c>
      <c r="AX329" s="13" t="s">
        <v>85</v>
      </c>
      <c r="AY329" s="234" t="s">
        <v>188</v>
      </c>
    </row>
    <row r="330" spans="1:65" s="2" customFormat="1" ht="16.5" customHeight="1">
      <c r="A330" s="35"/>
      <c r="B330" s="36"/>
      <c r="C330" s="267" t="s">
        <v>521</v>
      </c>
      <c r="D330" s="267" t="s">
        <v>406</v>
      </c>
      <c r="E330" s="268" t="s">
        <v>3372</v>
      </c>
      <c r="F330" s="269" t="s">
        <v>3373</v>
      </c>
      <c r="G330" s="270" t="s">
        <v>207</v>
      </c>
      <c r="H330" s="271">
        <v>5.6109999999999998</v>
      </c>
      <c r="I330" s="272"/>
      <c r="J330" s="273">
        <f>ROUND(I330*H330,2)</f>
        <v>0</v>
      </c>
      <c r="K330" s="269" t="s">
        <v>194</v>
      </c>
      <c r="L330" s="274"/>
      <c r="M330" s="275" t="s">
        <v>1</v>
      </c>
      <c r="N330" s="276" t="s">
        <v>42</v>
      </c>
      <c r="O330" s="72"/>
      <c r="P330" s="219">
        <f>O330*H330</f>
        <v>0</v>
      </c>
      <c r="Q330" s="219">
        <v>5.8999999999999997E-2</v>
      </c>
      <c r="R330" s="219">
        <f>Q330*H330</f>
        <v>0.33104899999999998</v>
      </c>
      <c r="S330" s="219">
        <v>0</v>
      </c>
      <c r="T330" s="220">
        <f>S330*H330</f>
        <v>0</v>
      </c>
      <c r="U330" s="35"/>
      <c r="V330" s="35"/>
      <c r="W330" s="35"/>
      <c r="X330" s="35"/>
      <c r="Y330" s="35"/>
      <c r="Z330" s="35"/>
      <c r="AA330" s="35"/>
      <c r="AB330" s="35"/>
      <c r="AC330" s="35"/>
      <c r="AD330" s="35"/>
      <c r="AE330" s="35"/>
      <c r="AR330" s="221" t="s">
        <v>359</v>
      </c>
      <c r="AT330" s="221" t="s">
        <v>406</v>
      </c>
      <c r="AU330" s="221" t="s">
        <v>88</v>
      </c>
      <c r="AY330" s="18" t="s">
        <v>188</v>
      </c>
      <c r="BE330" s="222">
        <f>IF(N330="základní",J330,0)</f>
        <v>0</v>
      </c>
      <c r="BF330" s="222">
        <f>IF(N330="snížená",J330,0)</f>
        <v>0</v>
      </c>
      <c r="BG330" s="222">
        <f>IF(N330="zákl. přenesená",J330,0)</f>
        <v>0</v>
      </c>
      <c r="BH330" s="222">
        <f>IF(N330="sníž. přenesená",J330,0)</f>
        <v>0</v>
      </c>
      <c r="BI330" s="222">
        <f>IF(N330="nulová",J330,0)</f>
        <v>0</v>
      </c>
      <c r="BJ330" s="18" t="s">
        <v>85</v>
      </c>
      <c r="BK330" s="222">
        <f>ROUND(I330*H330,2)</f>
        <v>0</v>
      </c>
      <c r="BL330" s="18" t="s">
        <v>269</v>
      </c>
      <c r="BM330" s="221" t="s">
        <v>3374</v>
      </c>
    </row>
    <row r="331" spans="1:65" s="13" customFormat="1" ht="11.25">
      <c r="B331" s="223"/>
      <c r="C331" s="224"/>
      <c r="D331" s="225" t="s">
        <v>197</v>
      </c>
      <c r="E331" s="224"/>
      <c r="F331" s="227" t="s">
        <v>3375</v>
      </c>
      <c r="G331" s="224"/>
      <c r="H331" s="228">
        <v>5.6109999999999998</v>
      </c>
      <c r="I331" s="229"/>
      <c r="J331" s="224"/>
      <c r="K331" s="224"/>
      <c r="L331" s="230"/>
      <c r="M331" s="231"/>
      <c r="N331" s="232"/>
      <c r="O331" s="232"/>
      <c r="P331" s="232"/>
      <c r="Q331" s="232"/>
      <c r="R331" s="232"/>
      <c r="S331" s="232"/>
      <c r="T331" s="233"/>
      <c r="AT331" s="234" t="s">
        <v>197</v>
      </c>
      <c r="AU331" s="234" t="s">
        <v>88</v>
      </c>
      <c r="AV331" s="13" t="s">
        <v>88</v>
      </c>
      <c r="AW331" s="13" t="s">
        <v>4</v>
      </c>
      <c r="AX331" s="13" t="s">
        <v>85</v>
      </c>
      <c r="AY331" s="234" t="s">
        <v>188</v>
      </c>
    </row>
    <row r="332" spans="1:65" s="2" customFormat="1" ht="16.5" customHeight="1">
      <c r="A332" s="35"/>
      <c r="B332" s="36"/>
      <c r="C332" s="210" t="s">
        <v>526</v>
      </c>
      <c r="D332" s="210" t="s">
        <v>190</v>
      </c>
      <c r="E332" s="211" t="s">
        <v>3376</v>
      </c>
      <c r="F332" s="212" t="s">
        <v>3377</v>
      </c>
      <c r="G332" s="213" t="s">
        <v>207</v>
      </c>
      <c r="H332" s="214">
        <v>4.6760000000000002</v>
      </c>
      <c r="I332" s="215"/>
      <c r="J332" s="216">
        <f>ROUND(I332*H332,2)</f>
        <v>0</v>
      </c>
      <c r="K332" s="212" t="s">
        <v>202</v>
      </c>
      <c r="L332" s="40"/>
      <c r="M332" s="217" t="s">
        <v>1</v>
      </c>
      <c r="N332" s="218" t="s">
        <v>42</v>
      </c>
      <c r="O332" s="72"/>
      <c r="P332" s="219">
        <f>O332*H332</f>
        <v>0</v>
      </c>
      <c r="Q332" s="219">
        <v>0</v>
      </c>
      <c r="R332" s="219">
        <f>Q332*H332</f>
        <v>0</v>
      </c>
      <c r="S332" s="219">
        <v>0</v>
      </c>
      <c r="T332" s="220">
        <f>S332*H332</f>
        <v>0</v>
      </c>
      <c r="U332" s="35"/>
      <c r="V332" s="35"/>
      <c r="W332" s="35"/>
      <c r="X332" s="35"/>
      <c r="Y332" s="35"/>
      <c r="Z332" s="35"/>
      <c r="AA332" s="35"/>
      <c r="AB332" s="35"/>
      <c r="AC332" s="35"/>
      <c r="AD332" s="35"/>
      <c r="AE332" s="35"/>
      <c r="AR332" s="221" t="s">
        <v>269</v>
      </c>
      <c r="AT332" s="221" t="s">
        <v>190</v>
      </c>
      <c r="AU332" s="221" t="s">
        <v>88</v>
      </c>
      <c r="AY332" s="18" t="s">
        <v>188</v>
      </c>
      <c r="BE332" s="222">
        <f>IF(N332="základní",J332,0)</f>
        <v>0</v>
      </c>
      <c r="BF332" s="222">
        <f>IF(N332="snížená",J332,0)</f>
        <v>0</v>
      </c>
      <c r="BG332" s="222">
        <f>IF(N332="zákl. přenesená",J332,0)</f>
        <v>0</v>
      </c>
      <c r="BH332" s="222">
        <f>IF(N332="sníž. přenesená",J332,0)</f>
        <v>0</v>
      </c>
      <c r="BI332" s="222">
        <f>IF(N332="nulová",J332,0)</f>
        <v>0</v>
      </c>
      <c r="BJ332" s="18" t="s">
        <v>85</v>
      </c>
      <c r="BK332" s="222">
        <f>ROUND(I332*H332,2)</f>
        <v>0</v>
      </c>
      <c r="BL332" s="18" t="s">
        <v>269</v>
      </c>
      <c r="BM332" s="221" t="s">
        <v>3378</v>
      </c>
    </row>
    <row r="333" spans="1:65" s="13" customFormat="1" ht="11.25">
      <c r="B333" s="223"/>
      <c r="C333" s="224"/>
      <c r="D333" s="225" t="s">
        <v>197</v>
      </c>
      <c r="E333" s="226" t="s">
        <v>1</v>
      </c>
      <c r="F333" s="227" t="s">
        <v>3174</v>
      </c>
      <c r="G333" s="224"/>
      <c r="H333" s="228">
        <v>4.6760000000000002</v>
      </c>
      <c r="I333" s="229"/>
      <c r="J333" s="224"/>
      <c r="K333" s="224"/>
      <c r="L333" s="230"/>
      <c r="M333" s="231"/>
      <c r="N333" s="232"/>
      <c r="O333" s="232"/>
      <c r="P333" s="232"/>
      <c r="Q333" s="232"/>
      <c r="R333" s="232"/>
      <c r="S333" s="232"/>
      <c r="T333" s="233"/>
      <c r="AT333" s="234" t="s">
        <v>197</v>
      </c>
      <c r="AU333" s="234" t="s">
        <v>88</v>
      </c>
      <c r="AV333" s="13" t="s">
        <v>88</v>
      </c>
      <c r="AW333" s="13" t="s">
        <v>32</v>
      </c>
      <c r="AX333" s="13" t="s">
        <v>85</v>
      </c>
      <c r="AY333" s="234" t="s">
        <v>188</v>
      </c>
    </row>
    <row r="334" spans="1:65" s="2" customFormat="1" ht="16.5" customHeight="1">
      <c r="A334" s="35"/>
      <c r="B334" s="36"/>
      <c r="C334" s="210" t="s">
        <v>534</v>
      </c>
      <c r="D334" s="210" t="s">
        <v>190</v>
      </c>
      <c r="E334" s="211" t="s">
        <v>3379</v>
      </c>
      <c r="F334" s="212" t="s">
        <v>3380</v>
      </c>
      <c r="G334" s="213" t="s">
        <v>207</v>
      </c>
      <c r="H334" s="214">
        <v>4.6760000000000002</v>
      </c>
      <c r="I334" s="215"/>
      <c r="J334" s="216">
        <f>ROUND(I334*H334,2)</f>
        <v>0</v>
      </c>
      <c r="K334" s="212" t="s">
        <v>202</v>
      </c>
      <c r="L334" s="40"/>
      <c r="M334" s="217" t="s">
        <v>1</v>
      </c>
      <c r="N334" s="218" t="s">
        <v>42</v>
      </c>
      <c r="O334" s="72"/>
      <c r="P334" s="219">
        <f>O334*H334</f>
        <v>0</v>
      </c>
      <c r="Q334" s="219">
        <v>2.9999999999999997E-4</v>
      </c>
      <c r="R334" s="219">
        <f>Q334*H334</f>
        <v>1.4027999999999998E-3</v>
      </c>
      <c r="S334" s="219">
        <v>0</v>
      </c>
      <c r="T334" s="220">
        <f>S334*H334</f>
        <v>0</v>
      </c>
      <c r="U334" s="35"/>
      <c r="V334" s="35"/>
      <c r="W334" s="35"/>
      <c r="X334" s="35"/>
      <c r="Y334" s="35"/>
      <c r="Z334" s="35"/>
      <c r="AA334" s="35"/>
      <c r="AB334" s="35"/>
      <c r="AC334" s="35"/>
      <c r="AD334" s="35"/>
      <c r="AE334" s="35"/>
      <c r="AR334" s="221" t="s">
        <v>269</v>
      </c>
      <c r="AT334" s="221" t="s">
        <v>190</v>
      </c>
      <c r="AU334" s="221" t="s">
        <v>88</v>
      </c>
      <c r="AY334" s="18" t="s">
        <v>188</v>
      </c>
      <c r="BE334" s="222">
        <f>IF(N334="základní",J334,0)</f>
        <v>0</v>
      </c>
      <c r="BF334" s="222">
        <f>IF(N334="snížená",J334,0)</f>
        <v>0</v>
      </c>
      <c r="BG334" s="222">
        <f>IF(N334="zákl. přenesená",J334,0)</f>
        <v>0</v>
      </c>
      <c r="BH334" s="222">
        <f>IF(N334="sníž. přenesená",J334,0)</f>
        <v>0</v>
      </c>
      <c r="BI334" s="222">
        <f>IF(N334="nulová",J334,0)</f>
        <v>0</v>
      </c>
      <c r="BJ334" s="18" t="s">
        <v>85</v>
      </c>
      <c r="BK334" s="222">
        <f>ROUND(I334*H334,2)</f>
        <v>0</v>
      </c>
      <c r="BL334" s="18" t="s">
        <v>269</v>
      </c>
      <c r="BM334" s="221" t="s">
        <v>3381</v>
      </c>
    </row>
    <row r="335" spans="1:65" s="13" customFormat="1" ht="11.25">
      <c r="B335" s="223"/>
      <c r="C335" s="224"/>
      <c r="D335" s="225" t="s">
        <v>197</v>
      </c>
      <c r="E335" s="226" t="s">
        <v>1</v>
      </c>
      <c r="F335" s="227" t="s">
        <v>3174</v>
      </c>
      <c r="G335" s="224"/>
      <c r="H335" s="228">
        <v>4.6760000000000002</v>
      </c>
      <c r="I335" s="229"/>
      <c r="J335" s="224"/>
      <c r="K335" s="224"/>
      <c r="L335" s="230"/>
      <c r="M335" s="231"/>
      <c r="N335" s="232"/>
      <c r="O335" s="232"/>
      <c r="P335" s="232"/>
      <c r="Q335" s="232"/>
      <c r="R335" s="232"/>
      <c r="S335" s="232"/>
      <c r="T335" s="233"/>
      <c r="AT335" s="234" t="s">
        <v>197</v>
      </c>
      <c r="AU335" s="234" t="s">
        <v>88</v>
      </c>
      <c r="AV335" s="13" t="s">
        <v>88</v>
      </c>
      <c r="AW335" s="13" t="s">
        <v>32</v>
      </c>
      <c r="AX335" s="13" t="s">
        <v>85</v>
      </c>
      <c r="AY335" s="234" t="s">
        <v>188</v>
      </c>
    </row>
    <row r="336" spans="1:65" s="2" customFormat="1" ht="16.5" customHeight="1">
      <c r="A336" s="35"/>
      <c r="B336" s="36"/>
      <c r="C336" s="210" t="s">
        <v>539</v>
      </c>
      <c r="D336" s="210" t="s">
        <v>190</v>
      </c>
      <c r="E336" s="211" t="s">
        <v>2589</v>
      </c>
      <c r="F336" s="212" t="s">
        <v>2590</v>
      </c>
      <c r="G336" s="213" t="s">
        <v>246</v>
      </c>
      <c r="H336" s="214">
        <v>0.35</v>
      </c>
      <c r="I336" s="215"/>
      <c r="J336" s="216">
        <f>ROUND(I336*H336,2)</f>
        <v>0</v>
      </c>
      <c r="K336" s="212" t="s">
        <v>202</v>
      </c>
      <c r="L336" s="40"/>
      <c r="M336" s="217" t="s">
        <v>1</v>
      </c>
      <c r="N336" s="218" t="s">
        <v>42</v>
      </c>
      <c r="O336" s="72"/>
      <c r="P336" s="219">
        <f>O336*H336</f>
        <v>0</v>
      </c>
      <c r="Q336" s="219">
        <v>0</v>
      </c>
      <c r="R336" s="219">
        <f>Q336*H336</f>
        <v>0</v>
      </c>
      <c r="S336" s="219">
        <v>0</v>
      </c>
      <c r="T336" s="220">
        <f>S336*H336</f>
        <v>0</v>
      </c>
      <c r="U336" s="35"/>
      <c r="V336" s="35"/>
      <c r="W336" s="35"/>
      <c r="X336" s="35"/>
      <c r="Y336" s="35"/>
      <c r="Z336" s="35"/>
      <c r="AA336" s="35"/>
      <c r="AB336" s="35"/>
      <c r="AC336" s="35"/>
      <c r="AD336" s="35"/>
      <c r="AE336" s="35"/>
      <c r="AR336" s="221" t="s">
        <v>269</v>
      </c>
      <c r="AT336" s="221" t="s">
        <v>190</v>
      </c>
      <c r="AU336" s="221" t="s">
        <v>88</v>
      </c>
      <c r="AY336" s="18" t="s">
        <v>188</v>
      </c>
      <c r="BE336" s="222">
        <f>IF(N336="základní",J336,0)</f>
        <v>0</v>
      </c>
      <c r="BF336" s="222">
        <f>IF(N336="snížená",J336,0)</f>
        <v>0</v>
      </c>
      <c r="BG336" s="222">
        <f>IF(N336="zákl. přenesená",J336,0)</f>
        <v>0</v>
      </c>
      <c r="BH336" s="222">
        <f>IF(N336="sníž. přenesená",J336,0)</f>
        <v>0</v>
      </c>
      <c r="BI336" s="222">
        <f>IF(N336="nulová",J336,0)</f>
        <v>0</v>
      </c>
      <c r="BJ336" s="18" t="s">
        <v>85</v>
      </c>
      <c r="BK336" s="222">
        <f>ROUND(I336*H336,2)</f>
        <v>0</v>
      </c>
      <c r="BL336" s="18" t="s">
        <v>269</v>
      </c>
      <c r="BM336" s="221" t="s">
        <v>3382</v>
      </c>
    </row>
    <row r="337" spans="1:65" s="12" customFormat="1" ht="25.9" customHeight="1">
      <c r="B337" s="194"/>
      <c r="C337" s="195"/>
      <c r="D337" s="196" t="s">
        <v>76</v>
      </c>
      <c r="E337" s="197" t="s">
        <v>406</v>
      </c>
      <c r="F337" s="197" t="s">
        <v>2280</v>
      </c>
      <c r="G337" s="195"/>
      <c r="H337" s="195"/>
      <c r="I337" s="198"/>
      <c r="J337" s="199">
        <f>BK337</f>
        <v>0</v>
      </c>
      <c r="K337" s="195"/>
      <c r="L337" s="200"/>
      <c r="M337" s="201"/>
      <c r="N337" s="202"/>
      <c r="O337" s="202"/>
      <c r="P337" s="203">
        <f>P338</f>
        <v>0</v>
      </c>
      <c r="Q337" s="202"/>
      <c r="R337" s="203">
        <f>R338</f>
        <v>0.30815399999999998</v>
      </c>
      <c r="S337" s="202"/>
      <c r="T337" s="204">
        <f>T338</f>
        <v>0</v>
      </c>
      <c r="AR337" s="205" t="s">
        <v>204</v>
      </c>
      <c r="AT337" s="206" t="s">
        <v>76</v>
      </c>
      <c r="AU337" s="206" t="s">
        <v>77</v>
      </c>
      <c r="AY337" s="205" t="s">
        <v>188</v>
      </c>
      <c r="BK337" s="207">
        <f>BK338</f>
        <v>0</v>
      </c>
    </row>
    <row r="338" spans="1:65" s="12" customFormat="1" ht="22.9" customHeight="1">
      <c r="B338" s="194"/>
      <c r="C338" s="195"/>
      <c r="D338" s="196" t="s">
        <v>76</v>
      </c>
      <c r="E338" s="208" t="s">
        <v>2281</v>
      </c>
      <c r="F338" s="208" t="s">
        <v>2282</v>
      </c>
      <c r="G338" s="195"/>
      <c r="H338" s="195"/>
      <c r="I338" s="198"/>
      <c r="J338" s="209">
        <f>BK338</f>
        <v>0</v>
      </c>
      <c r="K338" s="195"/>
      <c r="L338" s="200"/>
      <c r="M338" s="201"/>
      <c r="N338" s="202"/>
      <c r="O338" s="202"/>
      <c r="P338" s="203">
        <f>SUM(P339:P343)</f>
        <v>0</v>
      </c>
      <c r="Q338" s="202"/>
      <c r="R338" s="203">
        <f>SUM(R339:R343)</f>
        <v>0.30815399999999998</v>
      </c>
      <c r="S338" s="202"/>
      <c r="T338" s="204">
        <f>SUM(T339:T343)</f>
        <v>0</v>
      </c>
      <c r="AR338" s="205" t="s">
        <v>204</v>
      </c>
      <c r="AT338" s="206" t="s">
        <v>76</v>
      </c>
      <c r="AU338" s="206" t="s">
        <v>85</v>
      </c>
      <c r="AY338" s="205" t="s">
        <v>188</v>
      </c>
      <c r="BK338" s="207">
        <f>SUM(BK339:BK343)</f>
        <v>0</v>
      </c>
    </row>
    <row r="339" spans="1:65" s="2" customFormat="1" ht="16.5" customHeight="1">
      <c r="A339" s="35"/>
      <c r="B339" s="36"/>
      <c r="C339" s="210" t="s">
        <v>543</v>
      </c>
      <c r="D339" s="210" t="s">
        <v>190</v>
      </c>
      <c r="E339" s="211" t="s">
        <v>2284</v>
      </c>
      <c r="F339" s="212" t="s">
        <v>2285</v>
      </c>
      <c r="G339" s="213" t="s">
        <v>193</v>
      </c>
      <c r="H339" s="214">
        <v>2.2000000000000002</v>
      </c>
      <c r="I339" s="215"/>
      <c r="J339" s="216">
        <f>ROUND(I339*H339,2)</f>
        <v>0</v>
      </c>
      <c r="K339" s="212" t="s">
        <v>194</v>
      </c>
      <c r="L339" s="40"/>
      <c r="M339" s="217" t="s">
        <v>1</v>
      </c>
      <c r="N339" s="218" t="s">
        <v>42</v>
      </c>
      <c r="O339" s="72"/>
      <c r="P339" s="219">
        <f>O339*H339</f>
        <v>0</v>
      </c>
      <c r="Q339" s="219">
        <v>6.9999999999999994E-5</v>
      </c>
      <c r="R339" s="219">
        <f>Q339*H339</f>
        <v>1.54E-4</v>
      </c>
      <c r="S339" s="219">
        <v>0</v>
      </c>
      <c r="T339" s="220">
        <f>S339*H339</f>
        <v>0</v>
      </c>
      <c r="U339" s="35"/>
      <c r="V339" s="35"/>
      <c r="W339" s="35"/>
      <c r="X339" s="35"/>
      <c r="Y339" s="35"/>
      <c r="Z339" s="35"/>
      <c r="AA339" s="35"/>
      <c r="AB339" s="35"/>
      <c r="AC339" s="35"/>
      <c r="AD339" s="35"/>
      <c r="AE339" s="35"/>
      <c r="AR339" s="221" t="s">
        <v>517</v>
      </c>
      <c r="AT339" s="221" t="s">
        <v>190</v>
      </c>
      <c r="AU339" s="221" t="s">
        <v>88</v>
      </c>
      <c r="AY339" s="18" t="s">
        <v>188</v>
      </c>
      <c r="BE339" s="222">
        <f>IF(N339="základní",J339,0)</f>
        <v>0</v>
      </c>
      <c r="BF339" s="222">
        <f>IF(N339="snížená",J339,0)</f>
        <v>0</v>
      </c>
      <c r="BG339" s="222">
        <f>IF(N339="zákl. přenesená",J339,0)</f>
        <v>0</v>
      </c>
      <c r="BH339" s="222">
        <f>IF(N339="sníž. přenesená",J339,0)</f>
        <v>0</v>
      </c>
      <c r="BI339" s="222">
        <f>IF(N339="nulová",J339,0)</f>
        <v>0</v>
      </c>
      <c r="BJ339" s="18" t="s">
        <v>85</v>
      </c>
      <c r="BK339" s="222">
        <f>ROUND(I339*H339,2)</f>
        <v>0</v>
      </c>
      <c r="BL339" s="18" t="s">
        <v>517</v>
      </c>
      <c r="BM339" s="221" t="s">
        <v>3383</v>
      </c>
    </row>
    <row r="340" spans="1:65" s="15" customFormat="1" ht="11.25">
      <c r="B340" s="246"/>
      <c r="C340" s="247"/>
      <c r="D340" s="225" t="s">
        <v>197</v>
      </c>
      <c r="E340" s="248" t="s">
        <v>1</v>
      </c>
      <c r="F340" s="249" t="s">
        <v>2287</v>
      </c>
      <c r="G340" s="247"/>
      <c r="H340" s="248" t="s">
        <v>1</v>
      </c>
      <c r="I340" s="250"/>
      <c r="J340" s="247"/>
      <c r="K340" s="247"/>
      <c r="L340" s="251"/>
      <c r="M340" s="252"/>
      <c r="N340" s="253"/>
      <c r="O340" s="253"/>
      <c r="P340" s="253"/>
      <c r="Q340" s="253"/>
      <c r="R340" s="253"/>
      <c r="S340" s="253"/>
      <c r="T340" s="254"/>
      <c r="AT340" s="255" t="s">
        <v>197</v>
      </c>
      <c r="AU340" s="255" t="s">
        <v>88</v>
      </c>
      <c r="AV340" s="15" t="s">
        <v>85</v>
      </c>
      <c r="AW340" s="15" t="s">
        <v>32</v>
      </c>
      <c r="AX340" s="15" t="s">
        <v>77</v>
      </c>
      <c r="AY340" s="255" t="s">
        <v>188</v>
      </c>
    </row>
    <row r="341" spans="1:65" s="13" customFormat="1" ht="11.25">
      <c r="B341" s="223"/>
      <c r="C341" s="224"/>
      <c r="D341" s="225" t="s">
        <v>197</v>
      </c>
      <c r="E341" s="226" t="s">
        <v>1</v>
      </c>
      <c r="F341" s="227" t="s">
        <v>597</v>
      </c>
      <c r="G341" s="224"/>
      <c r="H341" s="228">
        <v>2.2000000000000002</v>
      </c>
      <c r="I341" s="229"/>
      <c r="J341" s="224"/>
      <c r="K341" s="224"/>
      <c r="L341" s="230"/>
      <c r="M341" s="231"/>
      <c r="N341" s="232"/>
      <c r="O341" s="232"/>
      <c r="P341" s="232"/>
      <c r="Q341" s="232"/>
      <c r="R341" s="232"/>
      <c r="S341" s="232"/>
      <c r="T341" s="233"/>
      <c r="AT341" s="234" t="s">
        <v>197</v>
      </c>
      <c r="AU341" s="234" t="s">
        <v>88</v>
      </c>
      <c r="AV341" s="13" t="s">
        <v>88</v>
      </c>
      <c r="AW341" s="13" t="s">
        <v>32</v>
      </c>
      <c r="AX341" s="13" t="s">
        <v>85</v>
      </c>
      <c r="AY341" s="234" t="s">
        <v>188</v>
      </c>
    </row>
    <row r="342" spans="1:65" s="2" customFormat="1" ht="16.5" customHeight="1">
      <c r="A342" s="35"/>
      <c r="B342" s="36"/>
      <c r="C342" s="210" t="s">
        <v>547</v>
      </c>
      <c r="D342" s="210" t="s">
        <v>190</v>
      </c>
      <c r="E342" s="211" t="s">
        <v>2289</v>
      </c>
      <c r="F342" s="212" t="s">
        <v>2290</v>
      </c>
      <c r="G342" s="213" t="s">
        <v>454</v>
      </c>
      <c r="H342" s="214">
        <v>2</v>
      </c>
      <c r="I342" s="215"/>
      <c r="J342" s="216">
        <f>ROUND(I342*H342,2)</f>
        <v>0</v>
      </c>
      <c r="K342" s="212" t="s">
        <v>202</v>
      </c>
      <c r="L342" s="40"/>
      <c r="M342" s="217" t="s">
        <v>1</v>
      </c>
      <c r="N342" s="218" t="s">
        <v>42</v>
      </c>
      <c r="O342" s="72"/>
      <c r="P342" s="219">
        <f>O342*H342</f>
        <v>0</v>
      </c>
      <c r="Q342" s="219">
        <v>0.154</v>
      </c>
      <c r="R342" s="219">
        <f>Q342*H342</f>
        <v>0.308</v>
      </c>
      <c r="S342" s="219">
        <v>0</v>
      </c>
      <c r="T342" s="220">
        <f>S342*H342</f>
        <v>0</v>
      </c>
      <c r="U342" s="35"/>
      <c r="V342" s="35"/>
      <c r="W342" s="35"/>
      <c r="X342" s="35"/>
      <c r="Y342" s="35"/>
      <c r="Z342" s="35"/>
      <c r="AA342" s="35"/>
      <c r="AB342" s="35"/>
      <c r="AC342" s="35"/>
      <c r="AD342" s="35"/>
      <c r="AE342" s="35"/>
      <c r="AR342" s="221" t="s">
        <v>517</v>
      </c>
      <c r="AT342" s="221" t="s">
        <v>190</v>
      </c>
      <c r="AU342" s="221" t="s">
        <v>88</v>
      </c>
      <c r="AY342" s="18" t="s">
        <v>188</v>
      </c>
      <c r="BE342" s="222">
        <f>IF(N342="základní",J342,0)</f>
        <v>0</v>
      </c>
      <c r="BF342" s="222">
        <f>IF(N342="snížená",J342,0)</f>
        <v>0</v>
      </c>
      <c r="BG342" s="222">
        <f>IF(N342="zákl. přenesená",J342,0)</f>
        <v>0</v>
      </c>
      <c r="BH342" s="222">
        <f>IF(N342="sníž. přenesená",J342,0)</f>
        <v>0</v>
      </c>
      <c r="BI342" s="222">
        <f>IF(N342="nulová",J342,0)</f>
        <v>0</v>
      </c>
      <c r="BJ342" s="18" t="s">
        <v>85</v>
      </c>
      <c r="BK342" s="222">
        <f>ROUND(I342*H342,2)</f>
        <v>0</v>
      </c>
      <c r="BL342" s="18" t="s">
        <v>517</v>
      </c>
      <c r="BM342" s="221" t="s">
        <v>3384</v>
      </c>
    </row>
    <row r="343" spans="1:65" s="13" customFormat="1" ht="11.25">
      <c r="B343" s="223"/>
      <c r="C343" s="224"/>
      <c r="D343" s="225" t="s">
        <v>197</v>
      </c>
      <c r="E343" s="226" t="s">
        <v>1</v>
      </c>
      <c r="F343" s="227" t="s">
        <v>645</v>
      </c>
      <c r="G343" s="224"/>
      <c r="H343" s="228">
        <v>2</v>
      </c>
      <c r="I343" s="229"/>
      <c r="J343" s="224"/>
      <c r="K343" s="224"/>
      <c r="L343" s="230"/>
      <c r="M343" s="283"/>
      <c r="N343" s="284"/>
      <c r="O343" s="284"/>
      <c r="P343" s="284"/>
      <c r="Q343" s="284"/>
      <c r="R343" s="284"/>
      <c r="S343" s="284"/>
      <c r="T343" s="285"/>
      <c r="AT343" s="234" t="s">
        <v>197</v>
      </c>
      <c r="AU343" s="234" t="s">
        <v>88</v>
      </c>
      <c r="AV343" s="13" t="s">
        <v>88</v>
      </c>
      <c r="AW343" s="13" t="s">
        <v>32</v>
      </c>
      <c r="AX343" s="13" t="s">
        <v>85</v>
      </c>
      <c r="AY343" s="234" t="s">
        <v>188</v>
      </c>
    </row>
    <row r="344" spans="1:65" s="2" customFormat="1" ht="6.95" customHeight="1">
      <c r="A344" s="35"/>
      <c r="B344" s="55"/>
      <c r="C344" s="56"/>
      <c r="D344" s="56"/>
      <c r="E344" s="56"/>
      <c r="F344" s="56"/>
      <c r="G344" s="56"/>
      <c r="H344" s="56"/>
      <c r="I344" s="160"/>
      <c r="J344" s="56"/>
      <c r="K344" s="56"/>
      <c r="L344" s="40"/>
      <c r="M344" s="35"/>
      <c r="O344" s="35"/>
      <c r="P344" s="35"/>
      <c r="Q344" s="35"/>
      <c r="R344" s="35"/>
      <c r="S344" s="35"/>
      <c r="T344" s="35"/>
      <c r="U344" s="35"/>
      <c r="V344" s="35"/>
      <c r="W344" s="35"/>
      <c r="X344" s="35"/>
      <c r="Y344" s="35"/>
      <c r="Z344" s="35"/>
      <c r="AA344" s="35"/>
      <c r="AB344" s="35"/>
      <c r="AC344" s="35"/>
      <c r="AD344" s="35"/>
      <c r="AE344" s="35"/>
    </row>
  </sheetData>
  <sheetProtection algorithmName="SHA-512" hashValue="K9hOCdJzE65nbdzznFLslTAXQp5N4wfdeyquoCtJN4Q1a16ua9QVX5Ymipp99HSqCKmEvqsCABKBQhV0Dx45Yg==" saltValue="duRKC3YL/snT9t3j75gKXv5NEhsJf01tZWkISN1j0J2oiyedzuJNb5rT7Wm4lPRu9LCD22rFF/PiHVX/HLE/+Q==" spinCount="100000" sheet="1" objects="1" scenarios="1" formatColumns="0" formatRows="0" autoFilter="0"/>
  <autoFilter ref="C128:K343"/>
  <mergeCells count="9">
    <mergeCell ref="E87:H87"/>
    <mergeCell ref="E119:H119"/>
    <mergeCell ref="E121:H121"/>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16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6"/>
      <c r="L2" s="299"/>
      <c r="M2" s="299"/>
      <c r="N2" s="299"/>
      <c r="O2" s="299"/>
      <c r="P2" s="299"/>
      <c r="Q2" s="299"/>
      <c r="R2" s="299"/>
      <c r="S2" s="299"/>
      <c r="T2" s="299"/>
      <c r="U2" s="299"/>
      <c r="V2" s="299"/>
      <c r="AT2" s="18" t="s">
        <v>125</v>
      </c>
    </row>
    <row r="3" spans="1:46" s="1" customFormat="1" ht="6.95" customHeight="1">
      <c r="B3" s="118"/>
      <c r="C3" s="119"/>
      <c r="D3" s="119"/>
      <c r="E3" s="119"/>
      <c r="F3" s="119"/>
      <c r="G3" s="119"/>
      <c r="H3" s="119"/>
      <c r="I3" s="120"/>
      <c r="J3" s="119"/>
      <c r="K3" s="119"/>
      <c r="L3" s="21"/>
      <c r="AT3" s="18" t="s">
        <v>88</v>
      </c>
    </row>
    <row r="4" spans="1:46" s="1" customFormat="1" ht="24.95" customHeight="1">
      <c r="B4" s="21"/>
      <c r="D4" s="121" t="s">
        <v>133</v>
      </c>
      <c r="I4" s="116"/>
      <c r="L4" s="21"/>
      <c r="M4" s="122" t="s">
        <v>10</v>
      </c>
      <c r="AT4" s="18" t="s">
        <v>4</v>
      </c>
    </row>
    <row r="5" spans="1:46" s="1" customFormat="1" ht="6.95" customHeight="1">
      <c r="B5" s="21"/>
      <c r="I5" s="116"/>
      <c r="L5" s="21"/>
    </row>
    <row r="6" spans="1:46" s="1" customFormat="1" ht="12" customHeight="1">
      <c r="B6" s="21"/>
      <c r="D6" s="123" t="s">
        <v>16</v>
      </c>
      <c r="I6" s="116"/>
      <c r="L6" s="21"/>
    </row>
    <row r="7" spans="1:46" s="1" customFormat="1" ht="16.5" customHeight="1">
      <c r="B7" s="21"/>
      <c r="E7" s="333" t="str">
        <f>'Rekapitulace stavby'!K6</f>
        <v>HOSPODAŘENÍ SE SRÁŽKOVÝMI VODAMI - ZŠ NA VÝSLUNÍ Č.P. 2047</v>
      </c>
      <c r="F7" s="334"/>
      <c r="G7" s="334"/>
      <c r="H7" s="334"/>
      <c r="I7" s="116"/>
      <c r="L7" s="21"/>
    </row>
    <row r="8" spans="1:4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row>
    <row r="9" spans="1:46" s="2" customFormat="1" ht="16.5" customHeight="1">
      <c r="A9" s="35"/>
      <c r="B9" s="40"/>
      <c r="C9" s="35"/>
      <c r="D9" s="35"/>
      <c r="E9" s="335" t="s">
        <v>3385</v>
      </c>
      <c r="F9" s="336"/>
      <c r="G9" s="336"/>
      <c r="H9" s="336"/>
      <c r="I9" s="124"/>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3" t="s">
        <v>18</v>
      </c>
      <c r="E11" s="35"/>
      <c r="F11" s="111" t="s">
        <v>126</v>
      </c>
      <c r="G11" s="35"/>
      <c r="H11" s="35"/>
      <c r="I11" s="125"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3" t="s">
        <v>33</v>
      </c>
      <c r="E23" s="35"/>
      <c r="F23" s="35"/>
      <c r="G23" s="35"/>
      <c r="H23" s="35"/>
      <c r="I23" s="125" t="s">
        <v>25</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Obrtel M.</v>
      </c>
      <c r="F24" s="35"/>
      <c r="G24" s="35"/>
      <c r="H24" s="35"/>
      <c r="I24" s="125" t="s">
        <v>27</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31"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31"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31" s="2" customFormat="1" ht="25.35" customHeight="1">
      <c r="A30" s="35"/>
      <c r="B30" s="40"/>
      <c r="C30" s="35"/>
      <c r="D30" s="133" t="s">
        <v>37</v>
      </c>
      <c r="E30" s="35"/>
      <c r="F30" s="35"/>
      <c r="G30" s="35"/>
      <c r="H30" s="35"/>
      <c r="I30" s="124"/>
      <c r="J30" s="134">
        <f>ROUND(J120,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ROUND((SUM(BE120:BE163)),  2)</f>
        <v>0</v>
      </c>
      <c r="G33" s="35"/>
      <c r="H33" s="35"/>
      <c r="I33" s="139">
        <v>0.21</v>
      </c>
      <c r="J33" s="138">
        <f>ROUND(((SUM(BE120:BE163))*I33),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ROUND((SUM(BF120:BF163)),  2)</f>
        <v>0</v>
      </c>
      <c r="G34" s="35"/>
      <c r="H34" s="35"/>
      <c r="I34" s="139">
        <v>0.15</v>
      </c>
      <c r="J34" s="138">
        <f>ROUND(((SUM(BF120:BF163))*I34),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ROUND((SUM(BG120:BG163)),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ROUND((SUM(BH120:BH163)),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ROUND((SUM(BI120:BI163)),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SO 06 - ELEKTROINSTALACE</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J120</f>
        <v>0</v>
      </c>
      <c r="K96" s="37"/>
      <c r="L96" s="52"/>
      <c r="S96" s="35"/>
      <c r="T96" s="35"/>
      <c r="U96" s="35"/>
      <c r="V96" s="35"/>
      <c r="W96" s="35"/>
      <c r="X96" s="35"/>
      <c r="Y96" s="35"/>
      <c r="Z96" s="35"/>
      <c r="AA96" s="35"/>
      <c r="AB96" s="35"/>
      <c r="AC96" s="35"/>
      <c r="AD96" s="35"/>
      <c r="AE96" s="35"/>
      <c r="AU96" s="18" t="s">
        <v>166</v>
      </c>
    </row>
    <row r="97" spans="1:31" s="9" customFormat="1" ht="24.95" customHeight="1">
      <c r="B97" s="169"/>
      <c r="C97" s="170"/>
      <c r="D97" s="171" t="s">
        <v>3386</v>
      </c>
      <c r="E97" s="172"/>
      <c r="F97" s="172"/>
      <c r="G97" s="172"/>
      <c r="H97" s="172"/>
      <c r="I97" s="173"/>
      <c r="J97" s="174">
        <f>J121</f>
        <v>0</v>
      </c>
      <c r="K97" s="170"/>
      <c r="L97" s="175"/>
    </row>
    <row r="98" spans="1:31" s="9" customFormat="1" ht="24.95" customHeight="1">
      <c r="B98" s="169"/>
      <c r="C98" s="170"/>
      <c r="D98" s="171" t="s">
        <v>3387</v>
      </c>
      <c r="E98" s="172"/>
      <c r="F98" s="172"/>
      <c r="G98" s="172"/>
      <c r="H98" s="172"/>
      <c r="I98" s="173"/>
      <c r="J98" s="174">
        <f>J126</f>
        <v>0</v>
      </c>
      <c r="K98" s="170"/>
      <c r="L98" s="175"/>
    </row>
    <row r="99" spans="1:31" s="9" customFormat="1" ht="24.95" customHeight="1">
      <c r="B99" s="169"/>
      <c r="C99" s="170"/>
      <c r="D99" s="171" t="s">
        <v>3388</v>
      </c>
      <c r="E99" s="172"/>
      <c r="F99" s="172"/>
      <c r="G99" s="172"/>
      <c r="H99" s="172"/>
      <c r="I99" s="173"/>
      <c r="J99" s="174">
        <f>J147</f>
        <v>0</v>
      </c>
      <c r="K99" s="170"/>
      <c r="L99" s="175"/>
    </row>
    <row r="100" spans="1:31" s="9" customFormat="1" ht="24.95" customHeight="1">
      <c r="B100" s="169"/>
      <c r="C100" s="170"/>
      <c r="D100" s="171" t="s">
        <v>3389</v>
      </c>
      <c r="E100" s="172"/>
      <c r="F100" s="172"/>
      <c r="G100" s="172"/>
      <c r="H100" s="172"/>
      <c r="I100" s="173"/>
      <c r="J100" s="174">
        <f>J160</f>
        <v>0</v>
      </c>
      <c r="K100" s="170"/>
      <c r="L100" s="175"/>
    </row>
    <row r="101" spans="1:31" s="2" customFormat="1" ht="21.75" customHeight="1">
      <c r="A101" s="35"/>
      <c r="B101" s="36"/>
      <c r="C101" s="37"/>
      <c r="D101" s="37"/>
      <c r="E101" s="37"/>
      <c r="F101" s="37"/>
      <c r="G101" s="37"/>
      <c r="H101" s="37"/>
      <c r="I101" s="124"/>
      <c r="J101" s="37"/>
      <c r="K101" s="37"/>
      <c r="L101" s="52"/>
      <c r="S101" s="35"/>
      <c r="T101" s="35"/>
      <c r="U101" s="35"/>
      <c r="V101" s="35"/>
      <c r="W101" s="35"/>
      <c r="X101" s="35"/>
      <c r="Y101" s="35"/>
      <c r="Z101" s="35"/>
      <c r="AA101" s="35"/>
      <c r="AB101" s="35"/>
      <c r="AC101" s="35"/>
      <c r="AD101" s="35"/>
      <c r="AE101" s="35"/>
    </row>
    <row r="102" spans="1:31" s="2" customFormat="1" ht="6.95" customHeight="1">
      <c r="A102" s="35"/>
      <c r="B102" s="55"/>
      <c r="C102" s="56"/>
      <c r="D102" s="56"/>
      <c r="E102" s="56"/>
      <c r="F102" s="56"/>
      <c r="G102" s="56"/>
      <c r="H102" s="56"/>
      <c r="I102" s="160"/>
      <c r="J102" s="56"/>
      <c r="K102" s="56"/>
      <c r="L102" s="52"/>
      <c r="S102" s="35"/>
      <c r="T102" s="35"/>
      <c r="U102" s="35"/>
      <c r="V102" s="35"/>
      <c r="W102" s="35"/>
      <c r="X102" s="35"/>
      <c r="Y102" s="35"/>
      <c r="Z102" s="35"/>
      <c r="AA102" s="35"/>
      <c r="AB102" s="35"/>
      <c r="AC102" s="35"/>
      <c r="AD102" s="35"/>
      <c r="AE102" s="35"/>
    </row>
    <row r="106" spans="1:31" s="2" customFormat="1" ht="6.95" customHeight="1">
      <c r="A106" s="35"/>
      <c r="B106" s="57"/>
      <c r="C106" s="58"/>
      <c r="D106" s="58"/>
      <c r="E106" s="58"/>
      <c r="F106" s="58"/>
      <c r="G106" s="58"/>
      <c r="H106" s="58"/>
      <c r="I106" s="163"/>
      <c r="J106" s="58"/>
      <c r="K106" s="58"/>
      <c r="L106" s="52"/>
      <c r="S106" s="35"/>
      <c r="T106" s="35"/>
      <c r="U106" s="35"/>
      <c r="V106" s="35"/>
      <c r="W106" s="35"/>
      <c r="X106" s="35"/>
      <c r="Y106" s="35"/>
      <c r="Z106" s="35"/>
      <c r="AA106" s="35"/>
      <c r="AB106" s="35"/>
      <c r="AC106" s="35"/>
      <c r="AD106" s="35"/>
      <c r="AE106" s="35"/>
    </row>
    <row r="107" spans="1:31" s="2" customFormat="1" ht="24.95" customHeight="1">
      <c r="A107" s="35"/>
      <c r="B107" s="36"/>
      <c r="C107" s="24" t="s">
        <v>173</v>
      </c>
      <c r="D107" s="37"/>
      <c r="E107" s="37"/>
      <c r="F107" s="37"/>
      <c r="G107" s="37"/>
      <c r="H107" s="37"/>
      <c r="I107" s="124"/>
      <c r="J107" s="37"/>
      <c r="K107" s="37"/>
      <c r="L107" s="52"/>
      <c r="S107" s="35"/>
      <c r="T107" s="35"/>
      <c r="U107" s="35"/>
      <c r="V107" s="35"/>
      <c r="W107" s="35"/>
      <c r="X107" s="35"/>
      <c r="Y107" s="35"/>
      <c r="Z107" s="35"/>
      <c r="AA107" s="35"/>
      <c r="AB107" s="35"/>
      <c r="AC107" s="35"/>
      <c r="AD107" s="35"/>
      <c r="AE107" s="35"/>
    </row>
    <row r="108" spans="1:31" s="2" customFormat="1" ht="6.95" customHeight="1">
      <c r="A108" s="35"/>
      <c r="B108" s="36"/>
      <c r="C108" s="37"/>
      <c r="D108" s="37"/>
      <c r="E108" s="37"/>
      <c r="F108" s="37"/>
      <c r="G108" s="37"/>
      <c r="H108" s="37"/>
      <c r="I108" s="124"/>
      <c r="J108" s="37"/>
      <c r="K108" s="37"/>
      <c r="L108" s="52"/>
      <c r="S108" s="35"/>
      <c r="T108" s="35"/>
      <c r="U108" s="35"/>
      <c r="V108" s="35"/>
      <c r="W108" s="35"/>
      <c r="X108" s="35"/>
      <c r="Y108" s="35"/>
      <c r="Z108" s="35"/>
      <c r="AA108" s="35"/>
      <c r="AB108" s="35"/>
      <c r="AC108" s="35"/>
      <c r="AD108" s="35"/>
      <c r="AE108" s="35"/>
    </row>
    <row r="109" spans="1:31" s="2" customFormat="1" ht="12" customHeight="1">
      <c r="A109" s="35"/>
      <c r="B109" s="36"/>
      <c r="C109" s="30" t="s">
        <v>16</v>
      </c>
      <c r="D109" s="37"/>
      <c r="E109" s="37"/>
      <c r="F109" s="37"/>
      <c r="G109" s="37"/>
      <c r="H109" s="37"/>
      <c r="I109" s="124"/>
      <c r="J109" s="37"/>
      <c r="K109" s="37"/>
      <c r="L109" s="52"/>
      <c r="S109" s="35"/>
      <c r="T109" s="35"/>
      <c r="U109" s="35"/>
      <c r="V109" s="35"/>
      <c r="W109" s="35"/>
      <c r="X109" s="35"/>
      <c r="Y109" s="35"/>
      <c r="Z109" s="35"/>
      <c r="AA109" s="35"/>
      <c r="AB109" s="35"/>
      <c r="AC109" s="35"/>
      <c r="AD109" s="35"/>
      <c r="AE109" s="35"/>
    </row>
    <row r="110" spans="1:31" s="2" customFormat="1" ht="16.5" customHeight="1">
      <c r="A110" s="35"/>
      <c r="B110" s="36"/>
      <c r="C110" s="37"/>
      <c r="D110" s="37"/>
      <c r="E110" s="340" t="str">
        <f>E7</f>
        <v>HOSPODAŘENÍ SE SRÁŽKOVÝMI VODAMI - ZŠ NA VÝSLUNÍ Č.P. 2047</v>
      </c>
      <c r="F110" s="341"/>
      <c r="G110" s="341"/>
      <c r="H110" s="341"/>
      <c r="I110" s="124"/>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141</v>
      </c>
      <c r="D111" s="37"/>
      <c r="E111" s="37"/>
      <c r="F111" s="37"/>
      <c r="G111" s="37"/>
      <c r="H111" s="37"/>
      <c r="I111" s="124"/>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08" t="str">
        <f>E9</f>
        <v>SO 06 - ELEKTROINSTALACE</v>
      </c>
      <c r="F112" s="342"/>
      <c r="G112" s="342"/>
      <c r="H112" s="342"/>
      <c r="I112" s="124"/>
      <c r="J112" s="37"/>
      <c r="K112" s="37"/>
      <c r="L112" s="52"/>
      <c r="S112" s="35"/>
      <c r="T112" s="35"/>
      <c r="U112" s="35"/>
      <c r="V112" s="35"/>
      <c r="W112" s="35"/>
      <c r="X112" s="35"/>
      <c r="Y112" s="35"/>
      <c r="Z112" s="35"/>
      <c r="AA112" s="35"/>
      <c r="AB112" s="35"/>
      <c r="AC112" s="35"/>
      <c r="AD112" s="35"/>
      <c r="AE112" s="35"/>
    </row>
    <row r="113" spans="1:65" s="2" customFormat="1" ht="6.95" customHeight="1">
      <c r="A113" s="35"/>
      <c r="B113" s="36"/>
      <c r="C113" s="37"/>
      <c r="D113" s="37"/>
      <c r="E113" s="37"/>
      <c r="F113" s="37"/>
      <c r="G113" s="37"/>
      <c r="H113" s="37"/>
      <c r="I113" s="124"/>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30" t="s">
        <v>20</v>
      </c>
      <c r="D114" s="37"/>
      <c r="E114" s="37"/>
      <c r="F114" s="28" t="str">
        <f>F12</f>
        <v>UHERSKÝ BROD</v>
      </c>
      <c r="G114" s="37"/>
      <c r="H114" s="37"/>
      <c r="I114" s="125" t="s">
        <v>22</v>
      </c>
      <c r="J114" s="67" t="str">
        <f>IF(J12="","",J12)</f>
        <v>23. 7. 2019</v>
      </c>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65" s="2" customFormat="1" ht="27.95" customHeight="1">
      <c r="A116" s="35"/>
      <c r="B116" s="36"/>
      <c r="C116" s="30" t="s">
        <v>24</v>
      </c>
      <c r="D116" s="37"/>
      <c r="E116" s="37"/>
      <c r="F116" s="28" t="str">
        <f>E15</f>
        <v>MĚSTO UHERSKÝ BROD</v>
      </c>
      <c r="G116" s="37"/>
      <c r="H116" s="37"/>
      <c r="I116" s="125" t="s">
        <v>30</v>
      </c>
      <c r="J116" s="33" t="str">
        <f>E21</f>
        <v>JV PROJEKT V.H. s.r.o.   Brno</v>
      </c>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28</v>
      </c>
      <c r="D117" s="37"/>
      <c r="E117" s="37"/>
      <c r="F117" s="28" t="str">
        <f>IF(E18="","",E18)</f>
        <v>Vyplň údaj</v>
      </c>
      <c r="G117" s="37"/>
      <c r="H117" s="37"/>
      <c r="I117" s="125" t="s">
        <v>33</v>
      </c>
      <c r="J117" s="33" t="str">
        <f>E24</f>
        <v>Obrtel M.</v>
      </c>
      <c r="K117" s="37"/>
      <c r="L117" s="52"/>
      <c r="S117" s="35"/>
      <c r="T117" s="35"/>
      <c r="U117" s="35"/>
      <c r="V117" s="35"/>
      <c r="W117" s="35"/>
      <c r="X117" s="35"/>
      <c r="Y117" s="35"/>
      <c r="Z117" s="35"/>
      <c r="AA117" s="35"/>
      <c r="AB117" s="35"/>
      <c r="AC117" s="35"/>
      <c r="AD117" s="35"/>
      <c r="AE117" s="35"/>
    </row>
    <row r="118" spans="1:65" s="2" customFormat="1" ht="10.35" customHeight="1">
      <c r="A118" s="35"/>
      <c r="B118" s="36"/>
      <c r="C118" s="37"/>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65" s="11" customFormat="1" ht="29.25" customHeight="1">
      <c r="A119" s="182"/>
      <c r="B119" s="183"/>
      <c r="C119" s="184" t="s">
        <v>174</v>
      </c>
      <c r="D119" s="185" t="s">
        <v>62</v>
      </c>
      <c r="E119" s="185" t="s">
        <v>58</v>
      </c>
      <c r="F119" s="185" t="s">
        <v>59</v>
      </c>
      <c r="G119" s="185" t="s">
        <v>175</v>
      </c>
      <c r="H119" s="185" t="s">
        <v>176</v>
      </c>
      <c r="I119" s="186" t="s">
        <v>177</v>
      </c>
      <c r="J119" s="185" t="s">
        <v>164</v>
      </c>
      <c r="K119" s="187" t="s">
        <v>178</v>
      </c>
      <c r="L119" s="188"/>
      <c r="M119" s="76" t="s">
        <v>1</v>
      </c>
      <c r="N119" s="77" t="s">
        <v>41</v>
      </c>
      <c r="O119" s="77" t="s">
        <v>179</v>
      </c>
      <c r="P119" s="77" t="s">
        <v>180</v>
      </c>
      <c r="Q119" s="77" t="s">
        <v>181</v>
      </c>
      <c r="R119" s="77" t="s">
        <v>182</v>
      </c>
      <c r="S119" s="77" t="s">
        <v>183</v>
      </c>
      <c r="T119" s="78" t="s">
        <v>184</v>
      </c>
      <c r="U119" s="182"/>
      <c r="V119" s="182"/>
      <c r="W119" s="182"/>
      <c r="X119" s="182"/>
      <c r="Y119" s="182"/>
      <c r="Z119" s="182"/>
      <c r="AA119" s="182"/>
      <c r="AB119" s="182"/>
      <c r="AC119" s="182"/>
      <c r="AD119" s="182"/>
      <c r="AE119" s="182"/>
    </row>
    <row r="120" spans="1:65" s="2" customFormat="1" ht="22.9" customHeight="1">
      <c r="A120" s="35"/>
      <c r="B120" s="36"/>
      <c r="C120" s="83" t="s">
        <v>185</v>
      </c>
      <c r="D120" s="37"/>
      <c r="E120" s="37"/>
      <c r="F120" s="37"/>
      <c r="G120" s="37"/>
      <c r="H120" s="37"/>
      <c r="I120" s="124"/>
      <c r="J120" s="189">
        <f>BK120</f>
        <v>0</v>
      </c>
      <c r="K120" s="37"/>
      <c r="L120" s="40"/>
      <c r="M120" s="79"/>
      <c r="N120" s="190"/>
      <c r="O120" s="80"/>
      <c r="P120" s="191">
        <f>P121+P126+P147+P160</f>
        <v>0</v>
      </c>
      <c r="Q120" s="80"/>
      <c r="R120" s="191">
        <f>R121+R126+R147+R160</f>
        <v>0</v>
      </c>
      <c r="S120" s="80"/>
      <c r="T120" s="192">
        <f>T121+T126+T147+T160</f>
        <v>0</v>
      </c>
      <c r="U120" s="35"/>
      <c r="V120" s="35"/>
      <c r="W120" s="35"/>
      <c r="X120" s="35"/>
      <c r="Y120" s="35"/>
      <c r="Z120" s="35"/>
      <c r="AA120" s="35"/>
      <c r="AB120" s="35"/>
      <c r="AC120" s="35"/>
      <c r="AD120" s="35"/>
      <c r="AE120" s="35"/>
      <c r="AT120" s="18" t="s">
        <v>76</v>
      </c>
      <c r="AU120" s="18" t="s">
        <v>166</v>
      </c>
      <c r="BK120" s="193">
        <f>BK121+BK126+BK147+BK160</f>
        <v>0</v>
      </c>
    </row>
    <row r="121" spans="1:65" s="12" customFormat="1" ht="25.9" customHeight="1">
      <c r="B121" s="194"/>
      <c r="C121" s="195"/>
      <c r="D121" s="196" t="s">
        <v>76</v>
      </c>
      <c r="E121" s="197" t="s">
        <v>127</v>
      </c>
      <c r="F121" s="197" t="s">
        <v>3390</v>
      </c>
      <c r="G121" s="195"/>
      <c r="H121" s="195"/>
      <c r="I121" s="198"/>
      <c r="J121" s="199">
        <f>BK121</f>
        <v>0</v>
      </c>
      <c r="K121" s="195"/>
      <c r="L121" s="200"/>
      <c r="M121" s="201"/>
      <c r="N121" s="202"/>
      <c r="O121" s="202"/>
      <c r="P121" s="203">
        <f>SUM(P122:P125)</f>
        <v>0</v>
      </c>
      <c r="Q121" s="202"/>
      <c r="R121" s="203">
        <f>SUM(R122:R125)</f>
        <v>0</v>
      </c>
      <c r="S121" s="202"/>
      <c r="T121" s="204">
        <f>SUM(T122:T125)</f>
        <v>0</v>
      </c>
      <c r="AR121" s="205" t="s">
        <v>204</v>
      </c>
      <c r="AT121" s="206" t="s">
        <v>76</v>
      </c>
      <c r="AU121" s="206" t="s">
        <v>77</v>
      </c>
      <c r="AY121" s="205" t="s">
        <v>188</v>
      </c>
      <c r="BK121" s="207">
        <f>SUM(BK122:BK125)</f>
        <v>0</v>
      </c>
    </row>
    <row r="122" spans="1:65" s="2" customFormat="1" ht="16.5" customHeight="1">
      <c r="A122" s="35"/>
      <c r="B122" s="36"/>
      <c r="C122" s="210" t="s">
        <v>85</v>
      </c>
      <c r="D122" s="210" t="s">
        <v>190</v>
      </c>
      <c r="E122" s="211" t="s">
        <v>3391</v>
      </c>
      <c r="F122" s="212" t="s">
        <v>3392</v>
      </c>
      <c r="G122" s="213" t="s">
        <v>3393</v>
      </c>
      <c r="H122" s="214">
        <v>5</v>
      </c>
      <c r="I122" s="215"/>
      <c r="J122" s="216">
        <f>ROUND(I122*H122,2)</f>
        <v>0</v>
      </c>
      <c r="K122" s="212" t="s">
        <v>3394</v>
      </c>
      <c r="L122" s="40"/>
      <c r="M122" s="217" t="s">
        <v>1</v>
      </c>
      <c r="N122" s="218" t="s">
        <v>42</v>
      </c>
      <c r="O122" s="72"/>
      <c r="P122" s="219">
        <f>O122*H122</f>
        <v>0</v>
      </c>
      <c r="Q122" s="219">
        <v>0</v>
      </c>
      <c r="R122" s="219">
        <f>Q122*H122</f>
        <v>0</v>
      </c>
      <c r="S122" s="219">
        <v>0</v>
      </c>
      <c r="T122" s="220">
        <f>S122*H122</f>
        <v>0</v>
      </c>
      <c r="U122" s="35"/>
      <c r="V122" s="35"/>
      <c r="W122" s="35"/>
      <c r="X122" s="35"/>
      <c r="Y122" s="35"/>
      <c r="Z122" s="35"/>
      <c r="AA122" s="35"/>
      <c r="AB122" s="35"/>
      <c r="AC122" s="35"/>
      <c r="AD122" s="35"/>
      <c r="AE122" s="35"/>
      <c r="AR122" s="221" t="s">
        <v>517</v>
      </c>
      <c r="AT122" s="221" t="s">
        <v>190</v>
      </c>
      <c r="AU122" s="221" t="s">
        <v>85</v>
      </c>
      <c r="AY122" s="18" t="s">
        <v>188</v>
      </c>
      <c r="BE122" s="222">
        <f>IF(N122="základní",J122,0)</f>
        <v>0</v>
      </c>
      <c r="BF122" s="222">
        <f>IF(N122="snížená",J122,0)</f>
        <v>0</v>
      </c>
      <c r="BG122" s="222">
        <f>IF(N122="zákl. přenesená",J122,0)</f>
        <v>0</v>
      </c>
      <c r="BH122" s="222">
        <f>IF(N122="sníž. přenesená",J122,0)</f>
        <v>0</v>
      </c>
      <c r="BI122" s="222">
        <f>IF(N122="nulová",J122,0)</f>
        <v>0</v>
      </c>
      <c r="BJ122" s="18" t="s">
        <v>85</v>
      </c>
      <c r="BK122" s="222">
        <f>ROUND(I122*H122,2)</f>
        <v>0</v>
      </c>
      <c r="BL122" s="18" t="s">
        <v>517</v>
      </c>
      <c r="BM122" s="221" t="s">
        <v>88</v>
      </c>
    </row>
    <row r="123" spans="1:65" s="2" customFormat="1" ht="16.5" customHeight="1">
      <c r="A123" s="35"/>
      <c r="B123" s="36"/>
      <c r="C123" s="210" t="s">
        <v>88</v>
      </c>
      <c r="D123" s="210" t="s">
        <v>190</v>
      </c>
      <c r="E123" s="211" t="s">
        <v>3395</v>
      </c>
      <c r="F123" s="212" t="s">
        <v>3396</v>
      </c>
      <c r="G123" s="213" t="s">
        <v>3393</v>
      </c>
      <c r="H123" s="214">
        <v>5</v>
      </c>
      <c r="I123" s="215"/>
      <c r="J123" s="216">
        <f>ROUND(I123*H123,2)</f>
        <v>0</v>
      </c>
      <c r="K123" s="212" t="s">
        <v>3394</v>
      </c>
      <c r="L123" s="40"/>
      <c r="M123" s="217" t="s">
        <v>1</v>
      </c>
      <c r="N123" s="218" t="s">
        <v>42</v>
      </c>
      <c r="O123" s="72"/>
      <c r="P123" s="219">
        <f>O123*H123</f>
        <v>0</v>
      </c>
      <c r="Q123" s="219">
        <v>0</v>
      </c>
      <c r="R123" s="219">
        <f>Q123*H123</f>
        <v>0</v>
      </c>
      <c r="S123" s="219">
        <v>0</v>
      </c>
      <c r="T123" s="220">
        <f>S123*H123</f>
        <v>0</v>
      </c>
      <c r="U123" s="35"/>
      <c r="V123" s="35"/>
      <c r="W123" s="35"/>
      <c r="X123" s="35"/>
      <c r="Y123" s="35"/>
      <c r="Z123" s="35"/>
      <c r="AA123" s="35"/>
      <c r="AB123" s="35"/>
      <c r="AC123" s="35"/>
      <c r="AD123" s="35"/>
      <c r="AE123" s="35"/>
      <c r="AR123" s="221" t="s">
        <v>517</v>
      </c>
      <c r="AT123" s="221" t="s">
        <v>190</v>
      </c>
      <c r="AU123" s="221" t="s">
        <v>85</v>
      </c>
      <c r="AY123" s="18" t="s">
        <v>188</v>
      </c>
      <c r="BE123" s="222">
        <f>IF(N123="základní",J123,0)</f>
        <v>0</v>
      </c>
      <c r="BF123" s="222">
        <f>IF(N123="snížená",J123,0)</f>
        <v>0</v>
      </c>
      <c r="BG123" s="222">
        <f>IF(N123="zákl. přenesená",J123,0)</f>
        <v>0</v>
      </c>
      <c r="BH123" s="222">
        <f>IF(N123="sníž. přenesená",J123,0)</f>
        <v>0</v>
      </c>
      <c r="BI123" s="222">
        <f>IF(N123="nulová",J123,0)</f>
        <v>0</v>
      </c>
      <c r="BJ123" s="18" t="s">
        <v>85</v>
      </c>
      <c r="BK123" s="222">
        <f>ROUND(I123*H123,2)</f>
        <v>0</v>
      </c>
      <c r="BL123" s="18" t="s">
        <v>517</v>
      </c>
      <c r="BM123" s="221" t="s">
        <v>195</v>
      </c>
    </row>
    <row r="124" spans="1:65" s="2" customFormat="1" ht="16.5" customHeight="1">
      <c r="A124" s="35"/>
      <c r="B124" s="36"/>
      <c r="C124" s="210" t="s">
        <v>204</v>
      </c>
      <c r="D124" s="210" t="s">
        <v>190</v>
      </c>
      <c r="E124" s="211" t="s">
        <v>3397</v>
      </c>
      <c r="F124" s="212" t="s">
        <v>3398</v>
      </c>
      <c r="G124" s="213" t="s">
        <v>3393</v>
      </c>
      <c r="H124" s="214">
        <v>8</v>
      </c>
      <c r="I124" s="215"/>
      <c r="J124" s="216">
        <f>ROUND(I124*H124,2)</f>
        <v>0</v>
      </c>
      <c r="K124" s="212" t="s">
        <v>3394</v>
      </c>
      <c r="L124" s="40"/>
      <c r="M124" s="217" t="s">
        <v>1</v>
      </c>
      <c r="N124" s="218" t="s">
        <v>42</v>
      </c>
      <c r="O124" s="72"/>
      <c r="P124" s="219">
        <f>O124*H124</f>
        <v>0</v>
      </c>
      <c r="Q124" s="219">
        <v>0</v>
      </c>
      <c r="R124" s="219">
        <f>Q124*H124</f>
        <v>0</v>
      </c>
      <c r="S124" s="219">
        <v>0</v>
      </c>
      <c r="T124" s="220">
        <f>S124*H124</f>
        <v>0</v>
      </c>
      <c r="U124" s="35"/>
      <c r="V124" s="35"/>
      <c r="W124" s="35"/>
      <c r="X124" s="35"/>
      <c r="Y124" s="35"/>
      <c r="Z124" s="35"/>
      <c r="AA124" s="35"/>
      <c r="AB124" s="35"/>
      <c r="AC124" s="35"/>
      <c r="AD124" s="35"/>
      <c r="AE124" s="35"/>
      <c r="AR124" s="221" t="s">
        <v>517</v>
      </c>
      <c r="AT124" s="221" t="s">
        <v>190</v>
      </c>
      <c r="AU124" s="221" t="s">
        <v>85</v>
      </c>
      <c r="AY124" s="18" t="s">
        <v>188</v>
      </c>
      <c r="BE124" s="222">
        <f>IF(N124="základní",J124,0)</f>
        <v>0</v>
      </c>
      <c r="BF124" s="222">
        <f>IF(N124="snížená",J124,0)</f>
        <v>0</v>
      </c>
      <c r="BG124" s="222">
        <f>IF(N124="zákl. přenesená",J124,0)</f>
        <v>0</v>
      </c>
      <c r="BH124" s="222">
        <f>IF(N124="sníž. přenesená",J124,0)</f>
        <v>0</v>
      </c>
      <c r="BI124" s="222">
        <f>IF(N124="nulová",J124,0)</f>
        <v>0</v>
      </c>
      <c r="BJ124" s="18" t="s">
        <v>85</v>
      </c>
      <c r="BK124" s="222">
        <f>ROUND(I124*H124,2)</f>
        <v>0</v>
      </c>
      <c r="BL124" s="18" t="s">
        <v>517</v>
      </c>
      <c r="BM124" s="221" t="s">
        <v>221</v>
      </c>
    </row>
    <row r="125" spans="1:65" s="2" customFormat="1" ht="16.5" customHeight="1">
      <c r="A125" s="35"/>
      <c r="B125" s="36"/>
      <c r="C125" s="210" t="s">
        <v>195</v>
      </c>
      <c r="D125" s="210" t="s">
        <v>190</v>
      </c>
      <c r="E125" s="211" t="s">
        <v>3399</v>
      </c>
      <c r="F125" s="212" t="s">
        <v>3400</v>
      </c>
      <c r="G125" s="213" t="s">
        <v>3393</v>
      </c>
      <c r="H125" s="214">
        <v>20</v>
      </c>
      <c r="I125" s="215"/>
      <c r="J125" s="216">
        <f>ROUND(I125*H125,2)</f>
        <v>0</v>
      </c>
      <c r="K125" s="212" t="s">
        <v>3394</v>
      </c>
      <c r="L125" s="40"/>
      <c r="M125" s="217" t="s">
        <v>1</v>
      </c>
      <c r="N125" s="218" t="s">
        <v>42</v>
      </c>
      <c r="O125" s="72"/>
      <c r="P125" s="219">
        <f>O125*H125</f>
        <v>0</v>
      </c>
      <c r="Q125" s="219">
        <v>0</v>
      </c>
      <c r="R125" s="219">
        <f>Q125*H125</f>
        <v>0</v>
      </c>
      <c r="S125" s="219">
        <v>0</v>
      </c>
      <c r="T125" s="220">
        <f>S125*H125</f>
        <v>0</v>
      </c>
      <c r="U125" s="35"/>
      <c r="V125" s="35"/>
      <c r="W125" s="35"/>
      <c r="X125" s="35"/>
      <c r="Y125" s="35"/>
      <c r="Z125" s="35"/>
      <c r="AA125" s="35"/>
      <c r="AB125" s="35"/>
      <c r="AC125" s="35"/>
      <c r="AD125" s="35"/>
      <c r="AE125" s="35"/>
      <c r="AR125" s="221" t="s">
        <v>517</v>
      </c>
      <c r="AT125" s="221" t="s">
        <v>190</v>
      </c>
      <c r="AU125" s="221" t="s">
        <v>85</v>
      </c>
      <c r="AY125" s="18" t="s">
        <v>188</v>
      </c>
      <c r="BE125" s="222">
        <f>IF(N125="základní",J125,0)</f>
        <v>0</v>
      </c>
      <c r="BF125" s="222">
        <f>IF(N125="snížená",J125,0)</f>
        <v>0</v>
      </c>
      <c r="BG125" s="222">
        <f>IF(N125="zákl. přenesená",J125,0)</f>
        <v>0</v>
      </c>
      <c r="BH125" s="222">
        <f>IF(N125="sníž. přenesená",J125,0)</f>
        <v>0</v>
      </c>
      <c r="BI125" s="222">
        <f>IF(N125="nulová",J125,0)</f>
        <v>0</v>
      </c>
      <c r="BJ125" s="18" t="s">
        <v>85</v>
      </c>
      <c r="BK125" s="222">
        <f>ROUND(I125*H125,2)</f>
        <v>0</v>
      </c>
      <c r="BL125" s="18" t="s">
        <v>517</v>
      </c>
      <c r="BM125" s="221" t="s">
        <v>229</v>
      </c>
    </row>
    <row r="126" spans="1:65" s="12" customFormat="1" ht="25.9" customHeight="1">
      <c r="B126" s="194"/>
      <c r="C126" s="195"/>
      <c r="D126" s="196" t="s">
        <v>76</v>
      </c>
      <c r="E126" s="197" t="s">
        <v>3401</v>
      </c>
      <c r="F126" s="197" t="s">
        <v>3402</v>
      </c>
      <c r="G126" s="195"/>
      <c r="H126" s="195"/>
      <c r="I126" s="198"/>
      <c r="J126" s="199">
        <f>BK126</f>
        <v>0</v>
      </c>
      <c r="K126" s="195"/>
      <c r="L126" s="200"/>
      <c r="M126" s="201"/>
      <c r="N126" s="202"/>
      <c r="O126" s="202"/>
      <c r="P126" s="203">
        <f>SUM(P127:P146)</f>
        <v>0</v>
      </c>
      <c r="Q126" s="202"/>
      <c r="R126" s="203">
        <f>SUM(R127:R146)</f>
        <v>0</v>
      </c>
      <c r="S126" s="202"/>
      <c r="T126" s="204">
        <f>SUM(T127:T146)</f>
        <v>0</v>
      </c>
      <c r="AR126" s="205" t="s">
        <v>204</v>
      </c>
      <c r="AT126" s="206" t="s">
        <v>76</v>
      </c>
      <c r="AU126" s="206" t="s">
        <v>77</v>
      </c>
      <c r="AY126" s="205" t="s">
        <v>188</v>
      </c>
      <c r="BK126" s="207">
        <f>SUM(BK127:BK146)</f>
        <v>0</v>
      </c>
    </row>
    <row r="127" spans="1:65" s="2" customFormat="1" ht="16.5" customHeight="1">
      <c r="A127" s="35"/>
      <c r="B127" s="36"/>
      <c r="C127" s="210" t="s">
        <v>216</v>
      </c>
      <c r="D127" s="210" t="s">
        <v>190</v>
      </c>
      <c r="E127" s="211" t="s">
        <v>3403</v>
      </c>
      <c r="F127" s="212" t="s">
        <v>3404</v>
      </c>
      <c r="G127" s="213" t="s">
        <v>193</v>
      </c>
      <c r="H127" s="214">
        <v>110</v>
      </c>
      <c r="I127" s="215"/>
      <c r="J127" s="216">
        <f t="shared" ref="J127:J146" si="0">ROUND(I127*H127,2)</f>
        <v>0</v>
      </c>
      <c r="K127" s="212" t="s">
        <v>3394</v>
      </c>
      <c r="L127" s="40"/>
      <c r="M127" s="217" t="s">
        <v>1</v>
      </c>
      <c r="N127" s="218" t="s">
        <v>42</v>
      </c>
      <c r="O127" s="72"/>
      <c r="P127" s="219">
        <f t="shared" ref="P127:P146" si="1">O127*H127</f>
        <v>0</v>
      </c>
      <c r="Q127" s="219">
        <v>0</v>
      </c>
      <c r="R127" s="219">
        <f t="shared" ref="R127:R146" si="2">Q127*H127</f>
        <v>0</v>
      </c>
      <c r="S127" s="219">
        <v>0</v>
      </c>
      <c r="T127" s="220">
        <f t="shared" ref="T127:T146" si="3">S127*H127</f>
        <v>0</v>
      </c>
      <c r="U127" s="35"/>
      <c r="V127" s="35"/>
      <c r="W127" s="35"/>
      <c r="X127" s="35"/>
      <c r="Y127" s="35"/>
      <c r="Z127" s="35"/>
      <c r="AA127" s="35"/>
      <c r="AB127" s="35"/>
      <c r="AC127" s="35"/>
      <c r="AD127" s="35"/>
      <c r="AE127" s="35"/>
      <c r="AR127" s="221" t="s">
        <v>517</v>
      </c>
      <c r="AT127" s="221" t="s">
        <v>190</v>
      </c>
      <c r="AU127" s="221" t="s">
        <v>85</v>
      </c>
      <c r="AY127" s="18" t="s">
        <v>188</v>
      </c>
      <c r="BE127" s="222">
        <f t="shared" ref="BE127:BE146" si="4">IF(N127="základní",J127,0)</f>
        <v>0</v>
      </c>
      <c r="BF127" s="222">
        <f t="shared" ref="BF127:BF146" si="5">IF(N127="snížená",J127,0)</f>
        <v>0</v>
      </c>
      <c r="BG127" s="222">
        <f t="shared" ref="BG127:BG146" si="6">IF(N127="zákl. přenesená",J127,0)</f>
        <v>0</v>
      </c>
      <c r="BH127" s="222">
        <f t="shared" ref="BH127:BH146" si="7">IF(N127="sníž. přenesená",J127,0)</f>
        <v>0</v>
      </c>
      <c r="BI127" s="222">
        <f t="shared" ref="BI127:BI146" si="8">IF(N127="nulová",J127,0)</f>
        <v>0</v>
      </c>
      <c r="BJ127" s="18" t="s">
        <v>85</v>
      </c>
      <c r="BK127" s="222">
        <f t="shared" ref="BK127:BK146" si="9">ROUND(I127*H127,2)</f>
        <v>0</v>
      </c>
      <c r="BL127" s="18" t="s">
        <v>517</v>
      </c>
      <c r="BM127" s="221" t="s">
        <v>243</v>
      </c>
    </row>
    <row r="128" spans="1:65" s="2" customFormat="1" ht="16.5" customHeight="1">
      <c r="A128" s="35"/>
      <c r="B128" s="36"/>
      <c r="C128" s="267" t="s">
        <v>221</v>
      </c>
      <c r="D128" s="267" t="s">
        <v>406</v>
      </c>
      <c r="E128" s="268" t="s">
        <v>3405</v>
      </c>
      <c r="F128" s="269" t="s">
        <v>3406</v>
      </c>
      <c r="G128" s="270" t="s">
        <v>193</v>
      </c>
      <c r="H128" s="271">
        <v>110</v>
      </c>
      <c r="I128" s="272"/>
      <c r="J128" s="273">
        <f t="shared" si="0"/>
        <v>0</v>
      </c>
      <c r="K128" s="269" t="s">
        <v>3394</v>
      </c>
      <c r="L128" s="274"/>
      <c r="M128" s="275" t="s">
        <v>1</v>
      </c>
      <c r="N128" s="276" t="s">
        <v>42</v>
      </c>
      <c r="O128" s="72"/>
      <c r="P128" s="219">
        <f t="shared" si="1"/>
        <v>0</v>
      </c>
      <c r="Q128" s="219">
        <v>0</v>
      </c>
      <c r="R128" s="219">
        <f t="shared" si="2"/>
        <v>0</v>
      </c>
      <c r="S128" s="219">
        <v>0</v>
      </c>
      <c r="T128" s="220">
        <f t="shared" si="3"/>
        <v>0</v>
      </c>
      <c r="U128" s="35"/>
      <c r="V128" s="35"/>
      <c r="W128" s="35"/>
      <c r="X128" s="35"/>
      <c r="Y128" s="35"/>
      <c r="Z128" s="35"/>
      <c r="AA128" s="35"/>
      <c r="AB128" s="35"/>
      <c r="AC128" s="35"/>
      <c r="AD128" s="35"/>
      <c r="AE128" s="35"/>
      <c r="AR128" s="221" t="s">
        <v>3407</v>
      </c>
      <c r="AT128" s="221" t="s">
        <v>406</v>
      </c>
      <c r="AU128" s="221" t="s">
        <v>85</v>
      </c>
      <c r="AY128" s="18" t="s">
        <v>188</v>
      </c>
      <c r="BE128" s="222">
        <f t="shared" si="4"/>
        <v>0</v>
      </c>
      <c r="BF128" s="222">
        <f t="shared" si="5"/>
        <v>0</v>
      </c>
      <c r="BG128" s="222">
        <f t="shared" si="6"/>
        <v>0</v>
      </c>
      <c r="BH128" s="222">
        <f t="shared" si="7"/>
        <v>0</v>
      </c>
      <c r="BI128" s="222">
        <f t="shared" si="8"/>
        <v>0</v>
      </c>
      <c r="BJ128" s="18" t="s">
        <v>85</v>
      </c>
      <c r="BK128" s="222">
        <f t="shared" si="9"/>
        <v>0</v>
      </c>
      <c r="BL128" s="18" t="s">
        <v>517</v>
      </c>
      <c r="BM128" s="221" t="s">
        <v>253</v>
      </c>
    </row>
    <row r="129" spans="1:65" s="2" customFormat="1" ht="16.5" customHeight="1">
      <c r="A129" s="35"/>
      <c r="B129" s="36"/>
      <c r="C129" s="210" t="s">
        <v>225</v>
      </c>
      <c r="D129" s="210" t="s">
        <v>190</v>
      </c>
      <c r="E129" s="211" t="s">
        <v>3408</v>
      </c>
      <c r="F129" s="212" t="s">
        <v>3409</v>
      </c>
      <c r="G129" s="213" t="s">
        <v>193</v>
      </c>
      <c r="H129" s="214">
        <v>120</v>
      </c>
      <c r="I129" s="215"/>
      <c r="J129" s="216">
        <f t="shared" si="0"/>
        <v>0</v>
      </c>
      <c r="K129" s="212" t="s">
        <v>3394</v>
      </c>
      <c r="L129" s="40"/>
      <c r="M129" s="217" t="s">
        <v>1</v>
      </c>
      <c r="N129" s="218" t="s">
        <v>42</v>
      </c>
      <c r="O129" s="72"/>
      <c r="P129" s="219">
        <f t="shared" si="1"/>
        <v>0</v>
      </c>
      <c r="Q129" s="219">
        <v>0</v>
      </c>
      <c r="R129" s="219">
        <f t="shared" si="2"/>
        <v>0</v>
      </c>
      <c r="S129" s="219">
        <v>0</v>
      </c>
      <c r="T129" s="220">
        <f t="shared" si="3"/>
        <v>0</v>
      </c>
      <c r="U129" s="35"/>
      <c r="V129" s="35"/>
      <c r="W129" s="35"/>
      <c r="X129" s="35"/>
      <c r="Y129" s="35"/>
      <c r="Z129" s="35"/>
      <c r="AA129" s="35"/>
      <c r="AB129" s="35"/>
      <c r="AC129" s="35"/>
      <c r="AD129" s="35"/>
      <c r="AE129" s="35"/>
      <c r="AR129" s="221" t="s">
        <v>517</v>
      </c>
      <c r="AT129" s="221" t="s">
        <v>190</v>
      </c>
      <c r="AU129" s="221" t="s">
        <v>85</v>
      </c>
      <c r="AY129" s="18" t="s">
        <v>188</v>
      </c>
      <c r="BE129" s="222">
        <f t="shared" si="4"/>
        <v>0</v>
      </c>
      <c r="BF129" s="222">
        <f t="shared" si="5"/>
        <v>0</v>
      </c>
      <c r="BG129" s="222">
        <f t="shared" si="6"/>
        <v>0</v>
      </c>
      <c r="BH129" s="222">
        <f t="shared" si="7"/>
        <v>0</v>
      </c>
      <c r="BI129" s="222">
        <f t="shared" si="8"/>
        <v>0</v>
      </c>
      <c r="BJ129" s="18" t="s">
        <v>85</v>
      </c>
      <c r="BK129" s="222">
        <f t="shared" si="9"/>
        <v>0</v>
      </c>
      <c r="BL129" s="18" t="s">
        <v>517</v>
      </c>
      <c r="BM129" s="221" t="s">
        <v>263</v>
      </c>
    </row>
    <row r="130" spans="1:65" s="2" customFormat="1" ht="16.5" customHeight="1">
      <c r="A130" s="35"/>
      <c r="B130" s="36"/>
      <c r="C130" s="210" t="s">
        <v>229</v>
      </c>
      <c r="D130" s="210" t="s">
        <v>190</v>
      </c>
      <c r="E130" s="211" t="s">
        <v>3410</v>
      </c>
      <c r="F130" s="212" t="s">
        <v>3411</v>
      </c>
      <c r="G130" s="213" t="s">
        <v>193</v>
      </c>
      <c r="H130" s="214">
        <v>40</v>
      </c>
      <c r="I130" s="215"/>
      <c r="J130" s="216">
        <f t="shared" si="0"/>
        <v>0</v>
      </c>
      <c r="K130" s="212" t="s">
        <v>3394</v>
      </c>
      <c r="L130" s="40"/>
      <c r="M130" s="217" t="s">
        <v>1</v>
      </c>
      <c r="N130" s="218" t="s">
        <v>42</v>
      </c>
      <c r="O130" s="72"/>
      <c r="P130" s="219">
        <f t="shared" si="1"/>
        <v>0</v>
      </c>
      <c r="Q130" s="219">
        <v>0</v>
      </c>
      <c r="R130" s="219">
        <f t="shared" si="2"/>
        <v>0</v>
      </c>
      <c r="S130" s="219">
        <v>0</v>
      </c>
      <c r="T130" s="220">
        <f t="shared" si="3"/>
        <v>0</v>
      </c>
      <c r="U130" s="35"/>
      <c r="V130" s="35"/>
      <c r="W130" s="35"/>
      <c r="X130" s="35"/>
      <c r="Y130" s="35"/>
      <c r="Z130" s="35"/>
      <c r="AA130" s="35"/>
      <c r="AB130" s="35"/>
      <c r="AC130" s="35"/>
      <c r="AD130" s="35"/>
      <c r="AE130" s="35"/>
      <c r="AR130" s="221" t="s">
        <v>517</v>
      </c>
      <c r="AT130" s="221" t="s">
        <v>190</v>
      </c>
      <c r="AU130" s="221" t="s">
        <v>85</v>
      </c>
      <c r="AY130" s="18" t="s">
        <v>188</v>
      </c>
      <c r="BE130" s="222">
        <f t="shared" si="4"/>
        <v>0</v>
      </c>
      <c r="BF130" s="222">
        <f t="shared" si="5"/>
        <v>0</v>
      </c>
      <c r="BG130" s="222">
        <f t="shared" si="6"/>
        <v>0</v>
      </c>
      <c r="BH130" s="222">
        <f t="shared" si="7"/>
        <v>0</v>
      </c>
      <c r="BI130" s="222">
        <f t="shared" si="8"/>
        <v>0</v>
      </c>
      <c r="BJ130" s="18" t="s">
        <v>85</v>
      </c>
      <c r="BK130" s="222">
        <f t="shared" si="9"/>
        <v>0</v>
      </c>
      <c r="BL130" s="18" t="s">
        <v>517</v>
      </c>
      <c r="BM130" s="221" t="s">
        <v>269</v>
      </c>
    </row>
    <row r="131" spans="1:65" s="2" customFormat="1" ht="16.5" customHeight="1">
      <c r="A131" s="35"/>
      <c r="B131" s="36"/>
      <c r="C131" s="210" t="s">
        <v>236</v>
      </c>
      <c r="D131" s="210" t="s">
        <v>190</v>
      </c>
      <c r="E131" s="211" t="s">
        <v>3412</v>
      </c>
      <c r="F131" s="212" t="s">
        <v>3413</v>
      </c>
      <c r="G131" s="213" t="s">
        <v>454</v>
      </c>
      <c r="H131" s="214">
        <v>12</v>
      </c>
      <c r="I131" s="215"/>
      <c r="J131" s="216">
        <f t="shared" si="0"/>
        <v>0</v>
      </c>
      <c r="K131" s="212" t="s">
        <v>3394</v>
      </c>
      <c r="L131" s="40"/>
      <c r="M131" s="217" t="s">
        <v>1</v>
      </c>
      <c r="N131" s="218" t="s">
        <v>42</v>
      </c>
      <c r="O131" s="72"/>
      <c r="P131" s="219">
        <f t="shared" si="1"/>
        <v>0</v>
      </c>
      <c r="Q131" s="219">
        <v>0</v>
      </c>
      <c r="R131" s="219">
        <f t="shared" si="2"/>
        <v>0</v>
      </c>
      <c r="S131" s="219">
        <v>0</v>
      </c>
      <c r="T131" s="220">
        <f t="shared" si="3"/>
        <v>0</v>
      </c>
      <c r="U131" s="35"/>
      <c r="V131" s="35"/>
      <c r="W131" s="35"/>
      <c r="X131" s="35"/>
      <c r="Y131" s="35"/>
      <c r="Z131" s="35"/>
      <c r="AA131" s="35"/>
      <c r="AB131" s="35"/>
      <c r="AC131" s="35"/>
      <c r="AD131" s="35"/>
      <c r="AE131" s="35"/>
      <c r="AR131" s="221" t="s">
        <v>517</v>
      </c>
      <c r="AT131" s="221" t="s">
        <v>190</v>
      </c>
      <c r="AU131" s="221" t="s">
        <v>85</v>
      </c>
      <c r="AY131" s="18" t="s">
        <v>188</v>
      </c>
      <c r="BE131" s="222">
        <f t="shared" si="4"/>
        <v>0</v>
      </c>
      <c r="BF131" s="222">
        <f t="shared" si="5"/>
        <v>0</v>
      </c>
      <c r="BG131" s="222">
        <f t="shared" si="6"/>
        <v>0</v>
      </c>
      <c r="BH131" s="222">
        <f t="shared" si="7"/>
        <v>0</v>
      </c>
      <c r="BI131" s="222">
        <f t="shared" si="8"/>
        <v>0</v>
      </c>
      <c r="BJ131" s="18" t="s">
        <v>85</v>
      </c>
      <c r="BK131" s="222">
        <f t="shared" si="9"/>
        <v>0</v>
      </c>
      <c r="BL131" s="18" t="s">
        <v>517</v>
      </c>
      <c r="BM131" s="221" t="s">
        <v>276</v>
      </c>
    </row>
    <row r="132" spans="1:65" s="2" customFormat="1" ht="16.5" customHeight="1">
      <c r="A132" s="35"/>
      <c r="B132" s="36"/>
      <c r="C132" s="210" t="s">
        <v>243</v>
      </c>
      <c r="D132" s="210" t="s">
        <v>190</v>
      </c>
      <c r="E132" s="211" t="s">
        <v>3414</v>
      </c>
      <c r="F132" s="212" t="s">
        <v>3415</v>
      </c>
      <c r="G132" s="213" t="s">
        <v>454</v>
      </c>
      <c r="H132" s="214">
        <v>4</v>
      </c>
      <c r="I132" s="215"/>
      <c r="J132" s="216">
        <f t="shared" si="0"/>
        <v>0</v>
      </c>
      <c r="K132" s="212" t="s">
        <v>3394</v>
      </c>
      <c r="L132" s="40"/>
      <c r="M132" s="217" t="s">
        <v>1</v>
      </c>
      <c r="N132" s="218" t="s">
        <v>42</v>
      </c>
      <c r="O132" s="72"/>
      <c r="P132" s="219">
        <f t="shared" si="1"/>
        <v>0</v>
      </c>
      <c r="Q132" s="219">
        <v>0</v>
      </c>
      <c r="R132" s="219">
        <f t="shared" si="2"/>
        <v>0</v>
      </c>
      <c r="S132" s="219">
        <v>0</v>
      </c>
      <c r="T132" s="220">
        <f t="shared" si="3"/>
        <v>0</v>
      </c>
      <c r="U132" s="35"/>
      <c r="V132" s="35"/>
      <c r="W132" s="35"/>
      <c r="X132" s="35"/>
      <c r="Y132" s="35"/>
      <c r="Z132" s="35"/>
      <c r="AA132" s="35"/>
      <c r="AB132" s="35"/>
      <c r="AC132" s="35"/>
      <c r="AD132" s="35"/>
      <c r="AE132" s="35"/>
      <c r="AR132" s="221" t="s">
        <v>517</v>
      </c>
      <c r="AT132" s="221" t="s">
        <v>190</v>
      </c>
      <c r="AU132" s="221" t="s">
        <v>85</v>
      </c>
      <c r="AY132" s="18" t="s">
        <v>188</v>
      </c>
      <c r="BE132" s="222">
        <f t="shared" si="4"/>
        <v>0</v>
      </c>
      <c r="BF132" s="222">
        <f t="shared" si="5"/>
        <v>0</v>
      </c>
      <c r="BG132" s="222">
        <f t="shared" si="6"/>
        <v>0</v>
      </c>
      <c r="BH132" s="222">
        <f t="shared" si="7"/>
        <v>0</v>
      </c>
      <c r="BI132" s="222">
        <f t="shared" si="8"/>
        <v>0</v>
      </c>
      <c r="BJ132" s="18" t="s">
        <v>85</v>
      </c>
      <c r="BK132" s="222">
        <f t="shared" si="9"/>
        <v>0</v>
      </c>
      <c r="BL132" s="18" t="s">
        <v>517</v>
      </c>
      <c r="BM132" s="221" t="s">
        <v>288</v>
      </c>
    </row>
    <row r="133" spans="1:65" s="2" customFormat="1" ht="16.5" customHeight="1">
      <c r="A133" s="35"/>
      <c r="B133" s="36"/>
      <c r="C133" s="210" t="s">
        <v>248</v>
      </c>
      <c r="D133" s="210" t="s">
        <v>190</v>
      </c>
      <c r="E133" s="211" t="s">
        <v>3416</v>
      </c>
      <c r="F133" s="212" t="s">
        <v>3417</v>
      </c>
      <c r="G133" s="213" t="s">
        <v>193</v>
      </c>
      <c r="H133" s="214">
        <v>35</v>
      </c>
      <c r="I133" s="215"/>
      <c r="J133" s="216">
        <f t="shared" si="0"/>
        <v>0</v>
      </c>
      <c r="K133" s="212" t="s">
        <v>3394</v>
      </c>
      <c r="L133" s="40"/>
      <c r="M133" s="217" t="s">
        <v>1</v>
      </c>
      <c r="N133" s="218" t="s">
        <v>42</v>
      </c>
      <c r="O133" s="72"/>
      <c r="P133" s="219">
        <f t="shared" si="1"/>
        <v>0</v>
      </c>
      <c r="Q133" s="219">
        <v>0</v>
      </c>
      <c r="R133" s="219">
        <f t="shared" si="2"/>
        <v>0</v>
      </c>
      <c r="S133" s="219">
        <v>0</v>
      </c>
      <c r="T133" s="220">
        <f t="shared" si="3"/>
        <v>0</v>
      </c>
      <c r="U133" s="35"/>
      <c r="V133" s="35"/>
      <c r="W133" s="35"/>
      <c r="X133" s="35"/>
      <c r="Y133" s="35"/>
      <c r="Z133" s="35"/>
      <c r="AA133" s="35"/>
      <c r="AB133" s="35"/>
      <c r="AC133" s="35"/>
      <c r="AD133" s="35"/>
      <c r="AE133" s="35"/>
      <c r="AR133" s="221" t="s">
        <v>517</v>
      </c>
      <c r="AT133" s="221" t="s">
        <v>190</v>
      </c>
      <c r="AU133" s="221" t="s">
        <v>85</v>
      </c>
      <c r="AY133" s="18" t="s">
        <v>188</v>
      </c>
      <c r="BE133" s="222">
        <f t="shared" si="4"/>
        <v>0</v>
      </c>
      <c r="BF133" s="222">
        <f t="shared" si="5"/>
        <v>0</v>
      </c>
      <c r="BG133" s="222">
        <f t="shared" si="6"/>
        <v>0</v>
      </c>
      <c r="BH133" s="222">
        <f t="shared" si="7"/>
        <v>0</v>
      </c>
      <c r="BI133" s="222">
        <f t="shared" si="8"/>
        <v>0</v>
      </c>
      <c r="BJ133" s="18" t="s">
        <v>85</v>
      </c>
      <c r="BK133" s="222">
        <f t="shared" si="9"/>
        <v>0</v>
      </c>
      <c r="BL133" s="18" t="s">
        <v>517</v>
      </c>
      <c r="BM133" s="221" t="s">
        <v>297</v>
      </c>
    </row>
    <row r="134" spans="1:65" s="2" customFormat="1" ht="16.5" customHeight="1">
      <c r="A134" s="35"/>
      <c r="B134" s="36"/>
      <c r="C134" s="210" t="s">
        <v>253</v>
      </c>
      <c r="D134" s="210" t="s">
        <v>190</v>
      </c>
      <c r="E134" s="211" t="s">
        <v>3418</v>
      </c>
      <c r="F134" s="212" t="s">
        <v>3419</v>
      </c>
      <c r="G134" s="213" t="s">
        <v>193</v>
      </c>
      <c r="H134" s="214">
        <v>10</v>
      </c>
      <c r="I134" s="215"/>
      <c r="J134" s="216">
        <f t="shared" si="0"/>
        <v>0</v>
      </c>
      <c r="K134" s="212" t="s">
        <v>3394</v>
      </c>
      <c r="L134" s="40"/>
      <c r="M134" s="217" t="s">
        <v>1</v>
      </c>
      <c r="N134" s="218" t="s">
        <v>42</v>
      </c>
      <c r="O134" s="72"/>
      <c r="P134" s="219">
        <f t="shared" si="1"/>
        <v>0</v>
      </c>
      <c r="Q134" s="219">
        <v>0</v>
      </c>
      <c r="R134" s="219">
        <f t="shared" si="2"/>
        <v>0</v>
      </c>
      <c r="S134" s="219">
        <v>0</v>
      </c>
      <c r="T134" s="220">
        <f t="shared" si="3"/>
        <v>0</v>
      </c>
      <c r="U134" s="35"/>
      <c r="V134" s="35"/>
      <c r="W134" s="35"/>
      <c r="X134" s="35"/>
      <c r="Y134" s="35"/>
      <c r="Z134" s="35"/>
      <c r="AA134" s="35"/>
      <c r="AB134" s="35"/>
      <c r="AC134" s="35"/>
      <c r="AD134" s="35"/>
      <c r="AE134" s="35"/>
      <c r="AR134" s="221" t="s">
        <v>517</v>
      </c>
      <c r="AT134" s="221" t="s">
        <v>190</v>
      </c>
      <c r="AU134" s="221" t="s">
        <v>85</v>
      </c>
      <c r="AY134" s="18" t="s">
        <v>188</v>
      </c>
      <c r="BE134" s="222">
        <f t="shared" si="4"/>
        <v>0</v>
      </c>
      <c r="BF134" s="222">
        <f t="shared" si="5"/>
        <v>0</v>
      </c>
      <c r="BG134" s="222">
        <f t="shared" si="6"/>
        <v>0</v>
      </c>
      <c r="BH134" s="222">
        <f t="shared" si="7"/>
        <v>0</v>
      </c>
      <c r="BI134" s="222">
        <f t="shared" si="8"/>
        <v>0</v>
      </c>
      <c r="BJ134" s="18" t="s">
        <v>85</v>
      </c>
      <c r="BK134" s="222">
        <f t="shared" si="9"/>
        <v>0</v>
      </c>
      <c r="BL134" s="18" t="s">
        <v>517</v>
      </c>
      <c r="BM134" s="221" t="s">
        <v>307</v>
      </c>
    </row>
    <row r="135" spans="1:65" s="2" customFormat="1" ht="16.5" customHeight="1">
      <c r="A135" s="35"/>
      <c r="B135" s="36"/>
      <c r="C135" s="210" t="s">
        <v>257</v>
      </c>
      <c r="D135" s="210" t="s">
        <v>190</v>
      </c>
      <c r="E135" s="211" t="s">
        <v>3420</v>
      </c>
      <c r="F135" s="212" t="s">
        <v>3421</v>
      </c>
      <c r="G135" s="213" t="s">
        <v>454</v>
      </c>
      <c r="H135" s="214">
        <v>16</v>
      </c>
      <c r="I135" s="215"/>
      <c r="J135" s="216">
        <f t="shared" si="0"/>
        <v>0</v>
      </c>
      <c r="K135" s="212" t="s">
        <v>3394</v>
      </c>
      <c r="L135" s="40"/>
      <c r="M135" s="217" t="s">
        <v>1</v>
      </c>
      <c r="N135" s="218" t="s">
        <v>42</v>
      </c>
      <c r="O135" s="72"/>
      <c r="P135" s="219">
        <f t="shared" si="1"/>
        <v>0</v>
      </c>
      <c r="Q135" s="219">
        <v>0</v>
      </c>
      <c r="R135" s="219">
        <f t="shared" si="2"/>
        <v>0</v>
      </c>
      <c r="S135" s="219">
        <v>0</v>
      </c>
      <c r="T135" s="220">
        <f t="shared" si="3"/>
        <v>0</v>
      </c>
      <c r="U135" s="35"/>
      <c r="V135" s="35"/>
      <c r="W135" s="35"/>
      <c r="X135" s="35"/>
      <c r="Y135" s="35"/>
      <c r="Z135" s="35"/>
      <c r="AA135" s="35"/>
      <c r="AB135" s="35"/>
      <c r="AC135" s="35"/>
      <c r="AD135" s="35"/>
      <c r="AE135" s="35"/>
      <c r="AR135" s="221" t="s">
        <v>517</v>
      </c>
      <c r="AT135" s="221" t="s">
        <v>190</v>
      </c>
      <c r="AU135" s="221" t="s">
        <v>85</v>
      </c>
      <c r="AY135" s="18" t="s">
        <v>188</v>
      </c>
      <c r="BE135" s="222">
        <f t="shared" si="4"/>
        <v>0</v>
      </c>
      <c r="BF135" s="222">
        <f t="shared" si="5"/>
        <v>0</v>
      </c>
      <c r="BG135" s="222">
        <f t="shared" si="6"/>
        <v>0</v>
      </c>
      <c r="BH135" s="222">
        <f t="shared" si="7"/>
        <v>0</v>
      </c>
      <c r="BI135" s="222">
        <f t="shared" si="8"/>
        <v>0</v>
      </c>
      <c r="BJ135" s="18" t="s">
        <v>85</v>
      </c>
      <c r="BK135" s="222">
        <f t="shared" si="9"/>
        <v>0</v>
      </c>
      <c r="BL135" s="18" t="s">
        <v>517</v>
      </c>
      <c r="BM135" s="221" t="s">
        <v>328</v>
      </c>
    </row>
    <row r="136" spans="1:65" s="2" customFormat="1" ht="16.5" customHeight="1">
      <c r="A136" s="35"/>
      <c r="B136" s="36"/>
      <c r="C136" s="210" t="s">
        <v>263</v>
      </c>
      <c r="D136" s="210" t="s">
        <v>190</v>
      </c>
      <c r="E136" s="211" t="s">
        <v>3422</v>
      </c>
      <c r="F136" s="212" t="s">
        <v>3423</v>
      </c>
      <c r="G136" s="213" t="s">
        <v>193</v>
      </c>
      <c r="H136" s="214">
        <v>4</v>
      </c>
      <c r="I136" s="215"/>
      <c r="J136" s="216">
        <f t="shared" si="0"/>
        <v>0</v>
      </c>
      <c r="K136" s="212" t="s">
        <v>3394</v>
      </c>
      <c r="L136" s="40"/>
      <c r="M136" s="217" t="s">
        <v>1</v>
      </c>
      <c r="N136" s="218" t="s">
        <v>42</v>
      </c>
      <c r="O136" s="72"/>
      <c r="P136" s="219">
        <f t="shared" si="1"/>
        <v>0</v>
      </c>
      <c r="Q136" s="219">
        <v>0</v>
      </c>
      <c r="R136" s="219">
        <f t="shared" si="2"/>
        <v>0</v>
      </c>
      <c r="S136" s="219">
        <v>0</v>
      </c>
      <c r="T136" s="220">
        <f t="shared" si="3"/>
        <v>0</v>
      </c>
      <c r="U136" s="35"/>
      <c r="V136" s="35"/>
      <c r="W136" s="35"/>
      <c r="X136" s="35"/>
      <c r="Y136" s="35"/>
      <c r="Z136" s="35"/>
      <c r="AA136" s="35"/>
      <c r="AB136" s="35"/>
      <c r="AC136" s="35"/>
      <c r="AD136" s="35"/>
      <c r="AE136" s="35"/>
      <c r="AR136" s="221" t="s">
        <v>517</v>
      </c>
      <c r="AT136" s="221" t="s">
        <v>190</v>
      </c>
      <c r="AU136" s="221" t="s">
        <v>85</v>
      </c>
      <c r="AY136" s="18" t="s">
        <v>188</v>
      </c>
      <c r="BE136" s="222">
        <f t="shared" si="4"/>
        <v>0</v>
      </c>
      <c r="BF136" s="222">
        <f t="shared" si="5"/>
        <v>0</v>
      </c>
      <c r="BG136" s="222">
        <f t="shared" si="6"/>
        <v>0</v>
      </c>
      <c r="BH136" s="222">
        <f t="shared" si="7"/>
        <v>0</v>
      </c>
      <c r="BI136" s="222">
        <f t="shared" si="8"/>
        <v>0</v>
      </c>
      <c r="BJ136" s="18" t="s">
        <v>85</v>
      </c>
      <c r="BK136" s="222">
        <f t="shared" si="9"/>
        <v>0</v>
      </c>
      <c r="BL136" s="18" t="s">
        <v>517</v>
      </c>
      <c r="BM136" s="221" t="s">
        <v>150</v>
      </c>
    </row>
    <row r="137" spans="1:65" s="2" customFormat="1" ht="16.5" customHeight="1">
      <c r="A137" s="35"/>
      <c r="B137" s="36"/>
      <c r="C137" s="267" t="s">
        <v>8</v>
      </c>
      <c r="D137" s="267" t="s">
        <v>406</v>
      </c>
      <c r="E137" s="268" t="s">
        <v>3424</v>
      </c>
      <c r="F137" s="269" t="s">
        <v>3425</v>
      </c>
      <c r="G137" s="270" t="s">
        <v>1145</v>
      </c>
      <c r="H137" s="271">
        <v>0.7</v>
      </c>
      <c r="I137" s="272"/>
      <c r="J137" s="273">
        <f t="shared" si="0"/>
        <v>0</v>
      </c>
      <c r="K137" s="269" t="s">
        <v>3394</v>
      </c>
      <c r="L137" s="274"/>
      <c r="M137" s="275" t="s">
        <v>1</v>
      </c>
      <c r="N137" s="276" t="s">
        <v>42</v>
      </c>
      <c r="O137" s="72"/>
      <c r="P137" s="219">
        <f t="shared" si="1"/>
        <v>0</v>
      </c>
      <c r="Q137" s="219">
        <v>0</v>
      </c>
      <c r="R137" s="219">
        <f t="shared" si="2"/>
        <v>0</v>
      </c>
      <c r="S137" s="219">
        <v>0</v>
      </c>
      <c r="T137" s="220">
        <f t="shared" si="3"/>
        <v>0</v>
      </c>
      <c r="U137" s="35"/>
      <c r="V137" s="35"/>
      <c r="W137" s="35"/>
      <c r="X137" s="35"/>
      <c r="Y137" s="35"/>
      <c r="Z137" s="35"/>
      <c r="AA137" s="35"/>
      <c r="AB137" s="35"/>
      <c r="AC137" s="35"/>
      <c r="AD137" s="35"/>
      <c r="AE137" s="35"/>
      <c r="AR137" s="221" t="s">
        <v>3407</v>
      </c>
      <c r="AT137" s="221" t="s">
        <v>406</v>
      </c>
      <c r="AU137" s="221" t="s">
        <v>85</v>
      </c>
      <c r="AY137" s="18" t="s">
        <v>188</v>
      </c>
      <c r="BE137" s="222">
        <f t="shared" si="4"/>
        <v>0</v>
      </c>
      <c r="BF137" s="222">
        <f t="shared" si="5"/>
        <v>0</v>
      </c>
      <c r="BG137" s="222">
        <f t="shared" si="6"/>
        <v>0</v>
      </c>
      <c r="BH137" s="222">
        <f t="shared" si="7"/>
        <v>0</v>
      </c>
      <c r="BI137" s="222">
        <f t="shared" si="8"/>
        <v>0</v>
      </c>
      <c r="BJ137" s="18" t="s">
        <v>85</v>
      </c>
      <c r="BK137" s="222">
        <f t="shared" si="9"/>
        <v>0</v>
      </c>
      <c r="BL137" s="18" t="s">
        <v>517</v>
      </c>
      <c r="BM137" s="221" t="s">
        <v>347</v>
      </c>
    </row>
    <row r="138" spans="1:65" s="2" customFormat="1" ht="16.5" customHeight="1">
      <c r="A138" s="35"/>
      <c r="B138" s="36"/>
      <c r="C138" s="210" t="s">
        <v>269</v>
      </c>
      <c r="D138" s="210" t="s">
        <v>190</v>
      </c>
      <c r="E138" s="211" t="s">
        <v>3426</v>
      </c>
      <c r="F138" s="212" t="s">
        <v>3427</v>
      </c>
      <c r="G138" s="213" t="s">
        <v>193</v>
      </c>
      <c r="H138" s="214">
        <v>80</v>
      </c>
      <c r="I138" s="215"/>
      <c r="J138" s="216">
        <f t="shared" si="0"/>
        <v>0</v>
      </c>
      <c r="K138" s="212" t="s">
        <v>3394</v>
      </c>
      <c r="L138" s="40"/>
      <c r="M138" s="217" t="s">
        <v>1</v>
      </c>
      <c r="N138" s="218" t="s">
        <v>42</v>
      </c>
      <c r="O138" s="72"/>
      <c r="P138" s="219">
        <f t="shared" si="1"/>
        <v>0</v>
      </c>
      <c r="Q138" s="219">
        <v>0</v>
      </c>
      <c r="R138" s="219">
        <f t="shared" si="2"/>
        <v>0</v>
      </c>
      <c r="S138" s="219">
        <v>0</v>
      </c>
      <c r="T138" s="220">
        <f t="shared" si="3"/>
        <v>0</v>
      </c>
      <c r="U138" s="35"/>
      <c r="V138" s="35"/>
      <c r="W138" s="35"/>
      <c r="X138" s="35"/>
      <c r="Y138" s="35"/>
      <c r="Z138" s="35"/>
      <c r="AA138" s="35"/>
      <c r="AB138" s="35"/>
      <c r="AC138" s="35"/>
      <c r="AD138" s="35"/>
      <c r="AE138" s="35"/>
      <c r="AR138" s="221" t="s">
        <v>517</v>
      </c>
      <c r="AT138" s="221" t="s">
        <v>190</v>
      </c>
      <c r="AU138" s="221" t="s">
        <v>85</v>
      </c>
      <c r="AY138" s="18" t="s">
        <v>188</v>
      </c>
      <c r="BE138" s="222">
        <f t="shared" si="4"/>
        <v>0</v>
      </c>
      <c r="BF138" s="222">
        <f t="shared" si="5"/>
        <v>0</v>
      </c>
      <c r="BG138" s="222">
        <f t="shared" si="6"/>
        <v>0</v>
      </c>
      <c r="BH138" s="222">
        <f t="shared" si="7"/>
        <v>0</v>
      </c>
      <c r="BI138" s="222">
        <f t="shared" si="8"/>
        <v>0</v>
      </c>
      <c r="BJ138" s="18" t="s">
        <v>85</v>
      </c>
      <c r="BK138" s="222">
        <f t="shared" si="9"/>
        <v>0</v>
      </c>
      <c r="BL138" s="18" t="s">
        <v>517</v>
      </c>
      <c r="BM138" s="221" t="s">
        <v>359</v>
      </c>
    </row>
    <row r="139" spans="1:65" s="2" customFormat="1" ht="16.5" customHeight="1">
      <c r="A139" s="35"/>
      <c r="B139" s="36"/>
      <c r="C139" s="210" t="s">
        <v>272</v>
      </c>
      <c r="D139" s="210" t="s">
        <v>190</v>
      </c>
      <c r="E139" s="211" t="s">
        <v>3428</v>
      </c>
      <c r="F139" s="212" t="s">
        <v>3429</v>
      </c>
      <c r="G139" s="213" t="s">
        <v>193</v>
      </c>
      <c r="H139" s="214">
        <v>80</v>
      </c>
      <c r="I139" s="215"/>
      <c r="J139" s="216">
        <f t="shared" si="0"/>
        <v>0</v>
      </c>
      <c r="K139" s="212" t="s">
        <v>3394</v>
      </c>
      <c r="L139" s="40"/>
      <c r="M139" s="217" t="s">
        <v>1</v>
      </c>
      <c r="N139" s="218" t="s">
        <v>42</v>
      </c>
      <c r="O139" s="72"/>
      <c r="P139" s="219">
        <f t="shared" si="1"/>
        <v>0</v>
      </c>
      <c r="Q139" s="219">
        <v>0</v>
      </c>
      <c r="R139" s="219">
        <f t="shared" si="2"/>
        <v>0</v>
      </c>
      <c r="S139" s="219">
        <v>0</v>
      </c>
      <c r="T139" s="220">
        <f t="shared" si="3"/>
        <v>0</v>
      </c>
      <c r="U139" s="35"/>
      <c r="V139" s="35"/>
      <c r="W139" s="35"/>
      <c r="X139" s="35"/>
      <c r="Y139" s="35"/>
      <c r="Z139" s="35"/>
      <c r="AA139" s="35"/>
      <c r="AB139" s="35"/>
      <c r="AC139" s="35"/>
      <c r="AD139" s="35"/>
      <c r="AE139" s="35"/>
      <c r="AR139" s="221" t="s">
        <v>517</v>
      </c>
      <c r="AT139" s="221" t="s">
        <v>190</v>
      </c>
      <c r="AU139" s="221" t="s">
        <v>85</v>
      </c>
      <c r="AY139" s="18" t="s">
        <v>188</v>
      </c>
      <c r="BE139" s="222">
        <f t="shared" si="4"/>
        <v>0</v>
      </c>
      <c r="BF139" s="222">
        <f t="shared" si="5"/>
        <v>0</v>
      </c>
      <c r="BG139" s="222">
        <f t="shared" si="6"/>
        <v>0</v>
      </c>
      <c r="BH139" s="222">
        <f t="shared" si="7"/>
        <v>0</v>
      </c>
      <c r="BI139" s="222">
        <f t="shared" si="8"/>
        <v>0</v>
      </c>
      <c r="BJ139" s="18" t="s">
        <v>85</v>
      </c>
      <c r="BK139" s="222">
        <f t="shared" si="9"/>
        <v>0</v>
      </c>
      <c r="BL139" s="18" t="s">
        <v>517</v>
      </c>
      <c r="BM139" s="221" t="s">
        <v>369</v>
      </c>
    </row>
    <row r="140" spans="1:65" s="2" customFormat="1" ht="16.5" customHeight="1">
      <c r="A140" s="35"/>
      <c r="B140" s="36"/>
      <c r="C140" s="210" t="s">
        <v>276</v>
      </c>
      <c r="D140" s="210" t="s">
        <v>190</v>
      </c>
      <c r="E140" s="211" t="s">
        <v>3430</v>
      </c>
      <c r="F140" s="212" t="s">
        <v>3431</v>
      </c>
      <c r="G140" s="213" t="s">
        <v>454</v>
      </c>
      <c r="H140" s="214">
        <v>1</v>
      </c>
      <c r="I140" s="215"/>
      <c r="J140" s="216">
        <f t="shared" si="0"/>
        <v>0</v>
      </c>
      <c r="K140" s="212" t="s">
        <v>3394</v>
      </c>
      <c r="L140" s="40"/>
      <c r="M140" s="217" t="s">
        <v>1</v>
      </c>
      <c r="N140" s="218" t="s">
        <v>42</v>
      </c>
      <c r="O140" s="72"/>
      <c r="P140" s="219">
        <f t="shared" si="1"/>
        <v>0</v>
      </c>
      <c r="Q140" s="219">
        <v>0</v>
      </c>
      <c r="R140" s="219">
        <f t="shared" si="2"/>
        <v>0</v>
      </c>
      <c r="S140" s="219">
        <v>0</v>
      </c>
      <c r="T140" s="220">
        <f t="shared" si="3"/>
        <v>0</v>
      </c>
      <c r="U140" s="35"/>
      <c r="V140" s="35"/>
      <c r="W140" s="35"/>
      <c r="X140" s="35"/>
      <c r="Y140" s="35"/>
      <c r="Z140" s="35"/>
      <c r="AA140" s="35"/>
      <c r="AB140" s="35"/>
      <c r="AC140" s="35"/>
      <c r="AD140" s="35"/>
      <c r="AE140" s="35"/>
      <c r="AR140" s="221" t="s">
        <v>517</v>
      </c>
      <c r="AT140" s="221" t="s">
        <v>190</v>
      </c>
      <c r="AU140" s="221" t="s">
        <v>85</v>
      </c>
      <c r="AY140" s="18" t="s">
        <v>188</v>
      </c>
      <c r="BE140" s="222">
        <f t="shared" si="4"/>
        <v>0</v>
      </c>
      <c r="BF140" s="222">
        <f t="shared" si="5"/>
        <v>0</v>
      </c>
      <c r="BG140" s="222">
        <f t="shared" si="6"/>
        <v>0</v>
      </c>
      <c r="BH140" s="222">
        <f t="shared" si="7"/>
        <v>0</v>
      </c>
      <c r="BI140" s="222">
        <f t="shared" si="8"/>
        <v>0</v>
      </c>
      <c r="BJ140" s="18" t="s">
        <v>85</v>
      </c>
      <c r="BK140" s="222">
        <f t="shared" si="9"/>
        <v>0</v>
      </c>
      <c r="BL140" s="18" t="s">
        <v>517</v>
      </c>
      <c r="BM140" s="221" t="s">
        <v>380</v>
      </c>
    </row>
    <row r="141" spans="1:65" s="2" customFormat="1" ht="16.5" customHeight="1">
      <c r="A141" s="35"/>
      <c r="B141" s="36"/>
      <c r="C141" s="210" t="s">
        <v>282</v>
      </c>
      <c r="D141" s="210" t="s">
        <v>190</v>
      </c>
      <c r="E141" s="211" t="s">
        <v>3432</v>
      </c>
      <c r="F141" s="212" t="s">
        <v>3433</v>
      </c>
      <c r="G141" s="213" t="s">
        <v>454</v>
      </c>
      <c r="H141" s="214">
        <v>1</v>
      </c>
      <c r="I141" s="215"/>
      <c r="J141" s="216">
        <f t="shared" si="0"/>
        <v>0</v>
      </c>
      <c r="K141" s="212" t="s">
        <v>3394</v>
      </c>
      <c r="L141" s="40"/>
      <c r="M141" s="217" t="s">
        <v>1</v>
      </c>
      <c r="N141" s="218" t="s">
        <v>42</v>
      </c>
      <c r="O141" s="72"/>
      <c r="P141" s="219">
        <f t="shared" si="1"/>
        <v>0</v>
      </c>
      <c r="Q141" s="219">
        <v>0</v>
      </c>
      <c r="R141" s="219">
        <f t="shared" si="2"/>
        <v>0</v>
      </c>
      <c r="S141" s="219">
        <v>0</v>
      </c>
      <c r="T141" s="220">
        <f t="shared" si="3"/>
        <v>0</v>
      </c>
      <c r="U141" s="35"/>
      <c r="V141" s="35"/>
      <c r="W141" s="35"/>
      <c r="X141" s="35"/>
      <c r="Y141" s="35"/>
      <c r="Z141" s="35"/>
      <c r="AA141" s="35"/>
      <c r="AB141" s="35"/>
      <c r="AC141" s="35"/>
      <c r="AD141" s="35"/>
      <c r="AE141" s="35"/>
      <c r="AR141" s="221" t="s">
        <v>517</v>
      </c>
      <c r="AT141" s="221" t="s">
        <v>190</v>
      </c>
      <c r="AU141" s="221" t="s">
        <v>85</v>
      </c>
      <c r="AY141" s="18" t="s">
        <v>188</v>
      </c>
      <c r="BE141" s="222">
        <f t="shared" si="4"/>
        <v>0</v>
      </c>
      <c r="BF141" s="222">
        <f t="shared" si="5"/>
        <v>0</v>
      </c>
      <c r="BG141" s="222">
        <f t="shared" si="6"/>
        <v>0</v>
      </c>
      <c r="BH141" s="222">
        <f t="shared" si="7"/>
        <v>0</v>
      </c>
      <c r="BI141" s="222">
        <f t="shared" si="8"/>
        <v>0</v>
      </c>
      <c r="BJ141" s="18" t="s">
        <v>85</v>
      </c>
      <c r="BK141" s="222">
        <f t="shared" si="9"/>
        <v>0</v>
      </c>
      <c r="BL141" s="18" t="s">
        <v>517</v>
      </c>
      <c r="BM141" s="221" t="s">
        <v>390</v>
      </c>
    </row>
    <row r="142" spans="1:65" s="2" customFormat="1" ht="16.5" customHeight="1">
      <c r="A142" s="35"/>
      <c r="B142" s="36"/>
      <c r="C142" s="210" t="s">
        <v>288</v>
      </c>
      <c r="D142" s="210" t="s">
        <v>190</v>
      </c>
      <c r="E142" s="211" t="s">
        <v>3434</v>
      </c>
      <c r="F142" s="212" t="s">
        <v>3435</v>
      </c>
      <c r="G142" s="213" t="s">
        <v>454</v>
      </c>
      <c r="H142" s="214">
        <v>1</v>
      </c>
      <c r="I142" s="215"/>
      <c r="J142" s="216">
        <f t="shared" si="0"/>
        <v>0</v>
      </c>
      <c r="K142" s="212" t="s">
        <v>3394</v>
      </c>
      <c r="L142" s="40"/>
      <c r="M142" s="217" t="s">
        <v>1</v>
      </c>
      <c r="N142" s="218" t="s">
        <v>42</v>
      </c>
      <c r="O142" s="72"/>
      <c r="P142" s="219">
        <f t="shared" si="1"/>
        <v>0</v>
      </c>
      <c r="Q142" s="219">
        <v>0</v>
      </c>
      <c r="R142" s="219">
        <f t="shared" si="2"/>
        <v>0</v>
      </c>
      <c r="S142" s="219">
        <v>0</v>
      </c>
      <c r="T142" s="220">
        <f t="shared" si="3"/>
        <v>0</v>
      </c>
      <c r="U142" s="35"/>
      <c r="V142" s="35"/>
      <c r="W142" s="35"/>
      <c r="X142" s="35"/>
      <c r="Y142" s="35"/>
      <c r="Z142" s="35"/>
      <c r="AA142" s="35"/>
      <c r="AB142" s="35"/>
      <c r="AC142" s="35"/>
      <c r="AD142" s="35"/>
      <c r="AE142" s="35"/>
      <c r="AR142" s="221" t="s">
        <v>517</v>
      </c>
      <c r="AT142" s="221" t="s">
        <v>190</v>
      </c>
      <c r="AU142" s="221" t="s">
        <v>85</v>
      </c>
      <c r="AY142" s="18" t="s">
        <v>188</v>
      </c>
      <c r="BE142" s="222">
        <f t="shared" si="4"/>
        <v>0</v>
      </c>
      <c r="BF142" s="222">
        <f t="shared" si="5"/>
        <v>0</v>
      </c>
      <c r="BG142" s="222">
        <f t="shared" si="6"/>
        <v>0</v>
      </c>
      <c r="BH142" s="222">
        <f t="shared" si="7"/>
        <v>0</v>
      </c>
      <c r="BI142" s="222">
        <f t="shared" si="8"/>
        <v>0</v>
      </c>
      <c r="BJ142" s="18" t="s">
        <v>85</v>
      </c>
      <c r="BK142" s="222">
        <f t="shared" si="9"/>
        <v>0</v>
      </c>
      <c r="BL142" s="18" t="s">
        <v>517</v>
      </c>
      <c r="BM142" s="221" t="s">
        <v>411</v>
      </c>
    </row>
    <row r="143" spans="1:65" s="2" customFormat="1" ht="16.5" customHeight="1">
      <c r="A143" s="35"/>
      <c r="B143" s="36"/>
      <c r="C143" s="267" t="s">
        <v>7</v>
      </c>
      <c r="D143" s="267" t="s">
        <v>406</v>
      </c>
      <c r="E143" s="268" t="s">
        <v>3436</v>
      </c>
      <c r="F143" s="269" t="s">
        <v>3437</v>
      </c>
      <c r="G143" s="270" t="s">
        <v>454</v>
      </c>
      <c r="H143" s="271">
        <v>1</v>
      </c>
      <c r="I143" s="272"/>
      <c r="J143" s="273">
        <f t="shared" si="0"/>
        <v>0</v>
      </c>
      <c r="K143" s="269" t="s">
        <v>3394</v>
      </c>
      <c r="L143" s="274"/>
      <c r="M143" s="275" t="s">
        <v>1</v>
      </c>
      <c r="N143" s="276" t="s">
        <v>42</v>
      </c>
      <c r="O143" s="72"/>
      <c r="P143" s="219">
        <f t="shared" si="1"/>
        <v>0</v>
      </c>
      <c r="Q143" s="219">
        <v>0</v>
      </c>
      <c r="R143" s="219">
        <f t="shared" si="2"/>
        <v>0</v>
      </c>
      <c r="S143" s="219">
        <v>0</v>
      </c>
      <c r="T143" s="220">
        <f t="shared" si="3"/>
        <v>0</v>
      </c>
      <c r="U143" s="35"/>
      <c r="V143" s="35"/>
      <c r="W143" s="35"/>
      <c r="X143" s="35"/>
      <c r="Y143" s="35"/>
      <c r="Z143" s="35"/>
      <c r="AA143" s="35"/>
      <c r="AB143" s="35"/>
      <c r="AC143" s="35"/>
      <c r="AD143" s="35"/>
      <c r="AE143" s="35"/>
      <c r="AR143" s="221" t="s">
        <v>3407</v>
      </c>
      <c r="AT143" s="221" t="s">
        <v>406</v>
      </c>
      <c r="AU143" s="221" t="s">
        <v>85</v>
      </c>
      <c r="AY143" s="18" t="s">
        <v>188</v>
      </c>
      <c r="BE143" s="222">
        <f t="shared" si="4"/>
        <v>0</v>
      </c>
      <c r="BF143" s="222">
        <f t="shared" si="5"/>
        <v>0</v>
      </c>
      <c r="BG143" s="222">
        <f t="shared" si="6"/>
        <v>0</v>
      </c>
      <c r="BH143" s="222">
        <f t="shared" si="7"/>
        <v>0</v>
      </c>
      <c r="BI143" s="222">
        <f t="shared" si="8"/>
        <v>0</v>
      </c>
      <c r="BJ143" s="18" t="s">
        <v>85</v>
      </c>
      <c r="BK143" s="222">
        <f t="shared" si="9"/>
        <v>0</v>
      </c>
      <c r="BL143" s="18" t="s">
        <v>517</v>
      </c>
      <c r="BM143" s="221" t="s">
        <v>420</v>
      </c>
    </row>
    <row r="144" spans="1:65" s="2" customFormat="1" ht="16.5" customHeight="1">
      <c r="A144" s="35"/>
      <c r="B144" s="36"/>
      <c r="C144" s="210" t="s">
        <v>297</v>
      </c>
      <c r="D144" s="210" t="s">
        <v>190</v>
      </c>
      <c r="E144" s="211" t="s">
        <v>3438</v>
      </c>
      <c r="F144" s="212" t="s">
        <v>3439</v>
      </c>
      <c r="G144" s="213" t="s">
        <v>193</v>
      </c>
      <c r="H144" s="214">
        <v>35</v>
      </c>
      <c r="I144" s="215"/>
      <c r="J144" s="216">
        <f t="shared" si="0"/>
        <v>0</v>
      </c>
      <c r="K144" s="212" t="s">
        <v>3394</v>
      </c>
      <c r="L144" s="40"/>
      <c r="M144" s="217" t="s">
        <v>1</v>
      </c>
      <c r="N144" s="218" t="s">
        <v>42</v>
      </c>
      <c r="O144" s="72"/>
      <c r="P144" s="219">
        <f t="shared" si="1"/>
        <v>0</v>
      </c>
      <c r="Q144" s="219">
        <v>0</v>
      </c>
      <c r="R144" s="219">
        <f t="shared" si="2"/>
        <v>0</v>
      </c>
      <c r="S144" s="219">
        <v>0</v>
      </c>
      <c r="T144" s="220">
        <f t="shared" si="3"/>
        <v>0</v>
      </c>
      <c r="U144" s="35"/>
      <c r="V144" s="35"/>
      <c r="W144" s="35"/>
      <c r="X144" s="35"/>
      <c r="Y144" s="35"/>
      <c r="Z144" s="35"/>
      <c r="AA144" s="35"/>
      <c r="AB144" s="35"/>
      <c r="AC144" s="35"/>
      <c r="AD144" s="35"/>
      <c r="AE144" s="35"/>
      <c r="AR144" s="221" t="s">
        <v>517</v>
      </c>
      <c r="AT144" s="221" t="s">
        <v>190</v>
      </c>
      <c r="AU144" s="221" t="s">
        <v>85</v>
      </c>
      <c r="AY144" s="18" t="s">
        <v>188</v>
      </c>
      <c r="BE144" s="222">
        <f t="shared" si="4"/>
        <v>0</v>
      </c>
      <c r="BF144" s="222">
        <f t="shared" si="5"/>
        <v>0</v>
      </c>
      <c r="BG144" s="222">
        <f t="shared" si="6"/>
        <v>0</v>
      </c>
      <c r="BH144" s="222">
        <f t="shared" si="7"/>
        <v>0</v>
      </c>
      <c r="BI144" s="222">
        <f t="shared" si="8"/>
        <v>0</v>
      </c>
      <c r="BJ144" s="18" t="s">
        <v>85</v>
      </c>
      <c r="BK144" s="222">
        <f t="shared" si="9"/>
        <v>0</v>
      </c>
      <c r="BL144" s="18" t="s">
        <v>517</v>
      </c>
      <c r="BM144" s="221" t="s">
        <v>433</v>
      </c>
    </row>
    <row r="145" spans="1:65" s="2" customFormat="1" ht="16.5" customHeight="1">
      <c r="A145" s="35"/>
      <c r="B145" s="36"/>
      <c r="C145" s="267" t="s">
        <v>302</v>
      </c>
      <c r="D145" s="267" t="s">
        <v>406</v>
      </c>
      <c r="E145" s="268" t="s">
        <v>3440</v>
      </c>
      <c r="F145" s="269" t="s">
        <v>3441</v>
      </c>
      <c r="G145" s="270" t="s">
        <v>193</v>
      </c>
      <c r="H145" s="271">
        <v>35</v>
      </c>
      <c r="I145" s="272"/>
      <c r="J145" s="273">
        <f t="shared" si="0"/>
        <v>0</v>
      </c>
      <c r="K145" s="269" t="s">
        <v>3394</v>
      </c>
      <c r="L145" s="274"/>
      <c r="M145" s="275" t="s">
        <v>1</v>
      </c>
      <c r="N145" s="276" t="s">
        <v>42</v>
      </c>
      <c r="O145" s="72"/>
      <c r="P145" s="219">
        <f t="shared" si="1"/>
        <v>0</v>
      </c>
      <c r="Q145" s="219">
        <v>0</v>
      </c>
      <c r="R145" s="219">
        <f t="shared" si="2"/>
        <v>0</v>
      </c>
      <c r="S145" s="219">
        <v>0</v>
      </c>
      <c r="T145" s="220">
        <f t="shared" si="3"/>
        <v>0</v>
      </c>
      <c r="U145" s="35"/>
      <c r="V145" s="35"/>
      <c r="W145" s="35"/>
      <c r="X145" s="35"/>
      <c r="Y145" s="35"/>
      <c r="Z145" s="35"/>
      <c r="AA145" s="35"/>
      <c r="AB145" s="35"/>
      <c r="AC145" s="35"/>
      <c r="AD145" s="35"/>
      <c r="AE145" s="35"/>
      <c r="AR145" s="221" t="s">
        <v>3407</v>
      </c>
      <c r="AT145" s="221" t="s">
        <v>406</v>
      </c>
      <c r="AU145" s="221" t="s">
        <v>85</v>
      </c>
      <c r="AY145" s="18" t="s">
        <v>188</v>
      </c>
      <c r="BE145" s="222">
        <f t="shared" si="4"/>
        <v>0</v>
      </c>
      <c r="BF145" s="222">
        <f t="shared" si="5"/>
        <v>0</v>
      </c>
      <c r="BG145" s="222">
        <f t="shared" si="6"/>
        <v>0</v>
      </c>
      <c r="BH145" s="222">
        <f t="shared" si="7"/>
        <v>0</v>
      </c>
      <c r="BI145" s="222">
        <f t="shared" si="8"/>
        <v>0</v>
      </c>
      <c r="BJ145" s="18" t="s">
        <v>85</v>
      </c>
      <c r="BK145" s="222">
        <f t="shared" si="9"/>
        <v>0</v>
      </c>
      <c r="BL145" s="18" t="s">
        <v>517</v>
      </c>
      <c r="BM145" s="221" t="s">
        <v>439</v>
      </c>
    </row>
    <row r="146" spans="1:65" s="2" customFormat="1" ht="16.5" customHeight="1">
      <c r="A146" s="35"/>
      <c r="B146" s="36"/>
      <c r="C146" s="210" t="s">
        <v>307</v>
      </c>
      <c r="D146" s="210" t="s">
        <v>190</v>
      </c>
      <c r="E146" s="211" t="s">
        <v>3442</v>
      </c>
      <c r="F146" s="212" t="s">
        <v>3443</v>
      </c>
      <c r="G146" s="213" t="s">
        <v>454</v>
      </c>
      <c r="H146" s="214">
        <v>1</v>
      </c>
      <c r="I146" s="215"/>
      <c r="J146" s="216">
        <f t="shared" si="0"/>
        <v>0</v>
      </c>
      <c r="K146" s="212" t="s">
        <v>3394</v>
      </c>
      <c r="L146" s="40"/>
      <c r="M146" s="217" t="s">
        <v>1</v>
      </c>
      <c r="N146" s="218" t="s">
        <v>42</v>
      </c>
      <c r="O146" s="72"/>
      <c r="P146" s="219">
        <f t="shared" si="1"/>
        <v>0</v>
      </c>
      <c r="Q146" s="219">
        <v>0</v>
      </c>
      <c r="R146" s="219">
        <f t="shared" si="2"/>
        <v>0</v>
      </c>
      <c r="S146" s="219">
        <v>0</v>
      </c>
      <c r="T146" s="220">
        <f t="shared" si="3"/>
        <v>0</v>
      </c>
      <c r="U146" s="35"/>
      <c r="V146" s="35"/>
      <c r="W146" s="35"/>
      <c r="X146" s="35"/>
      <c r="Y146" s="35"/>
      <c r="Z146" s="35"/>
      <c r="AA146" s="35"/>
      <c r="AB146" s="35"/>
      <c r="AC146" s="35"/>
      <c r="AD146" s="35"/>
      <c r="AE146" s="35"/>
      <c r="AR146" s="221" t="s">
        <v>517</v>
      </c>
      <c r="AT146" s="221" t="s">
        <v>190</v>
      </c>
      <c r="AU146" s="221" t="s">
        <v>85</v>
      </c>
      <c r="AY146" s="18" t="s">
        <v>188</v>
      </c>
      <c r="BE146" s="222">
        <f t="shared" si="4"/>
        <v>0</v>
      </c>
      <c r="BF146" s="222">
        <f t="shared" si="5"/>
        <v>0</v>
      </c>
      <c r="BG146" s="222">
        <f t="shared" si="6"/>
        <v>0</v>
      </c>
      <c r="BH146" s="222">
        <f t="shared" si="7"/>
        <v>0</v>
      </c>
      <c r="BI146" s="222">
        <f t="shared" si="8"/>
        <v>0</v>
      </c>
      <c r="BJ146" s="18" t="s">
        <v>85</v>
      </c>
      <c r="BK146" s="222">
        <f t="shared" si="9"/>
        <v>0</v>
      </c>
      <c r="BL146" s="18" t="s">
        <v>517</v>
      </c>
      <c r="BM146" s="221" t="s">
        <v>449</v>
      </c>
    </row>
    <row r="147" spans="1:65" s="12" customFormat="1" ht="25.9" customHeight="1">
      <c r="B147" s="194"/>
      <c r="C147" s="195"/>
      <c r="D147" s="196" t="s">
        <v>76</v>
      </c>
      <c r="E147" s="197" t="s">
        <v>3444</v>
      </c>
      <c r="F147" s="197" t="s">
        <v>3445</v>
      </c>
      <c r="G147" s="195"/>
      <c r="H147" s="195"/>
      <c r="I147" s="198"/>
      <c r="J147" s="199">
        <f>BK147</f>
        <v>0</v>
      </c>
      <c r="K147" s="195"/>
      <c r="L147" s="200"/>
      <c r="M147" s="201"/>
      <c r="N147" s="202"/>
      <c r="O147" s="202"/>
      <c r="P147" s="203">
        <f>SUM(P148:P159)</f>
        <v>0</v>
      </c>
      <c r="Q147" s="202"/>
      <c r="R147" s="203">
        <f>SUM(R148:R159)</f>
        <v>0</v>
      </c>
      <c r="S147" s="202"/>
      <c r="T147" s="204">
        <f>SUM(T148:T159)</f>
        <v>0</v>
      </c>
      <c r="AR147" s="205" t="s">
        <v>204</v>
      </c>
      <c r="AT147" s="206" t="s">
        <v>76</v>
      </c>
      <c r="AU147" s="206" t="s">
        <v>77</v>
      </c>
      <c r="AY147" s="205" t="s">
        <v>188</v>
      </c>
      <c r="BK147" s="207">
        <f>SUM(BK148:BK159)</f>
        <v>0</v>
      </c>
    </row>
    <row r="148" spans="1:65" s="2" customFormat="1" ht="16.5" customHeight="1">
      <c r="A148" s="35"/>
      <c r="B148" s="36"/>
      <c r="C148" s="210" t="s">
        <v>312</v>
      </c>
      <c r="D148" s="210" t="s">
        <v>190</v>
      </c>
      <c r="E148" s="211" t="s">
        <v>3446</v>
      </c>
      <c r="F148" s="212" t="s">
        <v>3447</v>
      </c>
      <c r="G148" s="213" t="s">
        <v>3448</v>
      </c>
      <c r="H148" s="214">
        <v>0.08</v>
      </c>
      <c r="I148" s="215"/>
      <c r="J148" s="216">
        <f t="shared" ref="J148:J159" si="10">ROUND(I148*H148,2)</f>
        <v>0</v>
      </c>
      <c r="K148" s="212" t="s">
        <v>3394</v>
      </c>
      <c r="L148" s="40"/>
      <c r="M148" s="217" t="s">
        <v>1</v>
      </c>
      <c r="N148" s="218" t="s">
        <v>42</v>
      </c>
      <c r="O148" s="72"/>
      <c r="P148" s="219">
        <f t="shared" ref="P148:P159" si="11">O148*H148</f>
        <v>0</v>
      </c>
      <c r="Q148" s="219">
        <v>0</v>
      </c>
      <c r="R148" s="219">
        <f t="shared" ref="R148:R159" si="12">Q148*H148</f>
        <v>0</v>
      </c>
      <c r="S148" s="219">
        <v>0</v>
      </c>
      <c r="T148" s="220">
        <f t="shared" ref="T148:T159" si="13">S148*H148</f>
        <v>0</v>
      </c>
      <c r="U148" s="35"/>
      <c r="V148" s="35"/>
      <c r="W148" s="35"/>
      <c r="X148" s="35"/>
      <c r="Y148" s="35"/>
      <c r="Z148" s="35"/>
      <c r="AA148" s="35"/>
      <c r="AB148" s="35"/>
      <c r="AC148" s="35"/>
      <c r="AD148" s="35"/>
      <c r="AE148" s="35"/>
      <c r="AR148" s="221" t="s">
        <v>517</v>
      </c>
      <c r="AT148" s="221" t="s">
        <v>190</v>
      </c>
      <c r="AU148" s="221" t="s">
        <v>85</v>
      </c>
      <c r="AY148" s="18" t="s">
        <v>188</v>
      </c>
      <c r="BE148" s="222">
        <f t="shared" ref="BE148:BE159" si="14">IF(N148="základní",J148,0)</f>
        <v>0</v>
      </c>
      <c r="BF148" s="222">
        <f t="shared" ref="BF148:BF159" si="15">IF(N148="snížená",J148,0)</f>
        <v>0</v>
      </c>
      <c r="BG148" s="222">
        <f t="shared" ref="BG148:BG159" si="16">IF(N148="zákl. přenesená",J148,0)</f>
        <v>0</v>
      </c>
      <c r="BH148" s="222">
        <f t="shared" ref="BH148:BH159" si="17">IF(N148="sníž. přenesená",J148,0)</f>
        <v>0</v>
      </c>
      <c r="BI148" s="222">
        <f t="shared" ref="BI148:BI159" si="18">IF(N148="nulová",J148,0)</f>
        <v>0</v>
      </c>
      <c r="BJ148" s="18" t="s">
        <v>85</v>
      </c>
      <c r="BK148" s="222">
        <f t="shared" ref="BK148:BK159" si="19">ROUND(I148*H148,2)</f>
        <v>0</v>
      </c>
      <c r="BL148" s="18" t="s">
        <v>517</v>
      </c>
      <c r="BM148" s="221" t="s">
        <v>456</v>
      </c>
    </row>
    <row r="149" spans="1:65" s="2" customFormat="1" ht="16.5" customHeight="1">
      <c r="A149" s="35"/>
      <c r="B149" s="36"/>
      <c r="C149" s="210" t="s">
        <v>328</v>
      </c>
      <c r="D149" s="210" t="s">
        <v>190</v>
      </c>
      <c r="E149" s="211" t="s">
        <v>3449</v>
      </c>
      <c r="F149" s="212" t="s">
        <v>3450</v>
      </c>
      <c r="G149" s="213" t="s">
        <v>454</v>
      </c>
      <c r="H149" s="214">
        <v>4</v>
      </c>
      <c r="I149" s="215"/>
      <c r="J149" s="216">
        <f t="shared" si="10"/>
        <v>0</v>
      </c>
      <c r="K149" s="212" t="s">
        <v>3394</v>
      </c>
      <c r="L149" s="40"/>
      <c r="M149" s="217" t="s">
        <v>1</v>
      </c>
      <c r="N149" s="218" t="s">
        <v>42</v>
      </c>
      <c r="O149" s="72"/>
      <c r="P149" s="219">
        <f t="shared" si="11"/>
        <v>0</v>
      </c>
      <c r="Q149" s="219">
        <v>0</v>
      </c>
      <c r="R149" s="219">
        <f t="shared" si="12"/>
        <v>0</v>
      </c>
      <c r="S149" s="219">
        <v>0</v>
      </c>
      <c r="T149" s="220">
        <f t="shared" si="13"/>
        <v>0</v>
      </c>
      <c r="U149" s="35"/>
      <c r="V149" s="35"/>
      <c r="W149" s="35"/>
      <c r="X149" s="35"/>
      <c r="Y149" s="35"/>
      <c r="Z149" s="35"/>
      <c r="AA149" s="35"/>
      <c r="AB149" s="35"/>
      <c r="AC149" s="35"/>
      <c r="AD149" s="35"/>
      <c r="AE149" s="35"/>
      <c r="AR149" s="221" t="s">
        <v>517</v>
      </c>
      <c r="AT149" s="221" t="s">
        <v>190</v>
      </c>
      <c r="AU149" s="221" t="s">
        <v>85</v>
      </c>
      <c r="AY149" s="18" t="s">
        <v>188</v>
      </c>
      <c r="BE149" s="222">
        <f t="shared" si="14"/>
        <v>0</v>
      </c>
      <c r="BF149" s="222">
        <f t="shared" si="15"/>
        <v>0</v>
      </c>
      <c r="BG149" s="222">
        <f t="shared" si="16"/>
        <v>0</v>
      </c>
      <c r="BH149" s="222">
        <f t="shared" si="17"/>
        <v>0</v>
      </c>
      <c r="BI149" s="222">
        <f t="shared" si="18"/>
        <v>0</v>
      </c>
      <c r="BJ149" s="18" t="s">
        <v>85</v>
      </c>
      <c r="BK149" s="222">
        <f t="shared" si="19"/>
        <v>0</v>
      </c>
      <c r="BL149" s="18" t="s">
        <v>517</v>
      </c>
      <c r="BM149" s="221" t="s">
        <v>464</v>
      </c>
    </row>
    <row r="150" spans="1:65" s="2" customFormat="1" ht="16.5" customHeight="1">
      <c r="A150" s="35"/>
      <c r="B150" s="36"/>
      <c r="C150" s="210" t="s">
        <v>333</v>
      </c>
      <c r="D150" s="210" t="s">
        <v>190</v>
      </c>
      <c r="E150" s="211" t="s">
        <v>3451</v>
      </c>
      <c r="F150" s="212" t="s">
        <v>3452</v>
      </c>
      <c r="G150" s="213" t="s">
        <v>454</v>
      </c>
      <c r="H150" s="214">
        <v>2</v>
      </c>
      <c r="I150" s="215"/>
      <c r="J150" s="216">
        <f t="shared" si="10"/>
        <v>0</v>
      </c>
      <c r="K150" s="212" t="s">
        <v>3394</v>
      </c>
      <c r="L150" s="40"/>
      <c r="M150" s="217" t="s">
        <v>1</v>
      </c>
      <c r="N150" s="218" t="s">
        <v>42</v>
      </c>
      <c r="O150" s="72"/>
      <c r="P150" s="219">
        <f t="shared" si="11"/>
        <v>0</v>
      </c>
      <c r="Q150" s="219">
        <v>0</v>
      </c>
      <c r="R150" s="219">
        <f t="shared" si="12"/>
        <v>0</v>
      </c>
      <c r="S150" s="219">
        <v>0</v>
      </c>
      <c r="T150" s="220">
        <f t="shared" si="13"/>
        <v>0</v>
      </c>
      <c r="U150" s="35"/>
      <c r="V150" s="35"/>
      <c r="W150" s="35"/>
      <c r="X150" s="35"/>
      <c r="Y150" s="35"/>
      <c r="Z150" s="35"/>
      <c r="AA150" s="35"/>
      <c r="AB150" s="35"/>
      <c r="AC150" s="35"/>
      <c r="AD150" s="35"/>
      <c r="AE150" s="35"/>
      <c r="AR150" s="221" t="s">
        <v>517</v>
      </c>
      <c r="AT150" s="221" t="s">
        <v>190</v>
      </c>
      <c r="AU150" s="221" t="s">
        <v>85</v>
      </c>
      <c r="AY150" s="18" t="s">
        <v>188</v>
      </c>
      <c r="BE150" s="222">
        <f t="shared" si="14"/>
        <v>0</v>
      </c>
      <c r="BF150" s="222">
        <f t="shared" si="15"/>
        <v>0</v>
      </c>
      <c r="BG150" s="222">
        <f t="shared" si="16"/>
        <v>0</v>
      </c>
      <c r="BH150" s="222">
        <f t="shared" si="17"/>
        <v>0</v>
      </c>
      <c r="BI150" s="222">
        <f t="shared" si="18"/>
        <v>0</v>
      </c>
      <c r="BJ150" s="18" t="s">
        <v>85</v>
      </c>
      <c r="BK150" s="222">
        <f t="shared" si="19"/>
        <v>0</v>
      </c>
      <c r="BL150" s="18" t="s">
        <v>517</v>
      </c>
      <c r="BM150" s="221" t="s">
        <v>473</v>
      </c>
    </row>
    <row r="151" spans="1:65" s="2" customFormat="1" ht="16.5" customHeight="1">
      <c r="A151" s="35"/>
      <c r="B151" s="36"/>
      <c r="C151" s="210" t="s">
        <v>150</v>
      </c>
      <c r="D151" s="210" t="s">
        <v>190</v>
      </c>
      <c r="E151" s="211" t="s">
        <v>3453</v>
      </c>
      <c r="F151" s="212" t="s">
        <v>3454</v>
      </c>
      <c r="G151" s="213" t="s">
        <v>207</v>
      </c>
      <c r="H151" s="214">
        <v>40</v>
      </c>
      <c r="I151" s="215"/>
      <c r="J151" s="216">
        <f t="shared" si="10"/>
        <v>0</v>
      </c>
      <c r="K151" s="212" t="s">
        <v>3394</v>
      </c>
      <c r="L151" s="40"/>
      <c r="M151" s="217" t="s">
        <v>1</v>
      </c>
      <c r="N151" s="218" t="s">
        <v>42</v>
      </c>
      <c r="O151" s="72"/>
      <c r="P151" s="219">
        <f t="shared" si="11"/>
        <v>0</v>
      </c>
      <c r="Q151" s="219">
        <v>0</v>
      </c>
      <c r="R151" s="219">
        <f t="shared" si="12"/>
        <v>0</v>
      </c>
      <c r="S151" s="219">
        <v>0</v>
      </c>
      <c r="T151" s="220">
        <f t="shared" si="13"/>
        <v>0</v>
      </c>
      <c r="U151" s="35"/>
      <c r="V151" s="35"/>
      <c r="W151" s="35"/>
      <c r="X151" s="35"/>
      <c r="Y151" s="35"/>
      <c r="Z151" s="35"/>
      <c r="AA151" s="35"/>
      <c r="AB151" s="35"/>
      <c r="AC151" s="35"/>
      <c r="AD151" s="35"/>
      <c r="AE151" s="35"/>
      <c r="AR151" s="221" t="s">
        <v>517</v>
      </c>
      <c r="AT151" s="221" t="s">
        <v>190</v>
      </c>
      <c r="AU151" s="221" t="s">
        <v>85</v>
      </c>
      <c r="AY151" s="18" t="s">
        <v>188</v>
      </c>
      <c r="BE151" s="222">
        <f t="shared" si="14"/>
        <v>0</v>
      </c>
      <c r="BF151" s="222">
        <f t="shared" si="15"/>
        <v>0</v>
      </c>
      <c r="BG151" s="222">
        <f t="shared" si="16"/>
        <v>0</v>
      </c>
      <c r="BH151" s="222">
        <f t="shared" si="17"/>
        <v>0</v>
      </c>
      <c r="BI151" s="222">
        <f t="shared" si="18"/>
        <v>0</v>
      </c>
      <c r="BJ151" s="18" t="s">
        <v>85</v>
      </c>
      <c r="BK151" s="222">
        <f t="shared" si="19"/>
        <v>0</v>
      </c>
      <c r="BL151" s="18" t="s">
        <v>517</v>
      </c>
      <c r="BM151" s="221" t="s">
        <v>481</v>
      </c>
    </row>
    <row r="152" spans="1:65" s="2" customFormat="1" ht="16.5" customHeight="1">
      <c r="A152" s="35"/>
      <c r="B152" s="36"/>
      <c r="C152" s="210" t="s">
        <v>342</v>
      </c>
      <c r="D152" s="210" t="s">
        <v>190</v>
      </c>
      <c r="E152" s="211" t="s">
        <v>3455</v>
      </c>
      <c r="F152" s="212" t="s">
        <v>3456</v>
      </c>
      <c r="G152" s="213" t="s">
        <v>207</v>
      </c>
      <c r="H152" s="214">
        <v>40</v>
      </c>
      <c r="I152" s="215"/>
      <c r="J152" s="216">
        <f t="shared" si="10"/>
        <v>0</v>
      </c>
      <c r="K152" s="212" t="s">
        <v>3394</v>
      </c>
      <c r="L152" s="40"/>
      <c r="M152" s="217" t="s">
        <v>1</v>
      </c>
      <c r="N152" s="218" t="s">
        <v>42</v>
      </c>
      <c r="O152" s="72"/>
      <c r="P152" s="219">
        <f t="shared" si="11"/>
        <v>0</v>
      </c>
      <c r="Q152" s="219">
        <v>0</v>
      </c>
      <c r="R152" s="219">
        <f t="shared" si="12"/>
        <v>0</v>
      </c>
      <c r="S152" s="219">
        <v>0</v>
      </c>
      <c r="T152" s="220">
        <f t="shared" si="13"/>
        <v>0</v>
      </c>
      <c r="U152" s="35"/>
      <c r="V152" s="35"/>
      <c r="W152" s="35"/>
      <c r="X152" s="35"/>
      <c r="Y152" s="35"/>
      <c r="Z152" s="35"/>
      <c r="AA152" s="35"/>
      <c r="AB152" s="35"/>
      <c r="AC152" s="35"/>
      <c r="AD152" s="35"/>
      <c r="AE152" s="35"/>
      <c r="AR152" s="221" t="s">
        <v>517</v>
      </c>
      <c r="AT152" s="221" t="s">
        <v>190</v>
      </c>
      <c r="AU152" s="221" t="s">
        <v>85</v>
      </c>
      <c r="AY152" s="18" t="s">
        <v>188</v>
      </c>
      <c r="BE152" s="222">
        <f t="shared" si="14"/>
        <v>0</v>
      </c>
      <c r="BF152" s="222">
        <f t="shared" si="15"/>
        <v>0</v>
      </c>
      <c r="BG152" s="222">
        <f t="shared" si="16"/>
        <v>0</v>
      </c>
      <c r="BH152" s="222">
        <f t="shared" si="17"/>
        <v>0</v>
      </c>
      <c r="BI152" s="222">
        <f t="shared" si="18"/>
        <v>0</v>
      </c>
      <c r="BJ152" s="18" t="s">
        <v>85</v>
      </c>
      <c r="BK152" s="222">
        <f t="shared" si="19"/>
        <v>0</v>
      </c>
      <c r="BL152" s="18" t="s">
        <v>517</v>
      </c>
      <c r="BM152" s="221" t="s">
        <v>491</v>
      </c>
    </row>
    <row r="153" spans="1:65" s="2" customFormat="1" ht="16.5" customHeight="1">
      <c r="A153" s="35"/>
      <c r="B153" s="36"/>
      <c r="C153" s="210" t="s">
        <v>347</v>
      </c>
      <c r="D153" s="210" t="s">
        <v>190</v>
      </c>
      <c r="E153" s="211" t="s">
        <v>3457</v>
      </c>
      <c r="F153" s="212" t="s">
        <v>3458</v>
      </c>
      <c r="G153" s="213" t="s">
        <v>193</v>
      </c>
      <c r="H153" s="214">
        <v>80</v>
      </c>
      <c r="I153" s="215"/>
      <c r="J153" s="216">
        <f t="shared" si="10"/>
        <v>0</v>
      </c>
      <c r="K153" s="212" t="s">
        <v>3394</v>
      </c>
      <c r="L153" s="40"/>
      <c r="M153" s="217" t="s">
        <v>1</v>
      </c>
      <c r="N153" s="218" t="s">
        <v>42</v>
      </c>
      <c r="O153" s="72"/>
      <c r="P153" s="219">
        <f t="shared" si="11"/>
        <v>0</v>
      </c>
      <c r="Q153" s="219">
        <v>0</v>
      </c>
      <c r="R153" s="219">
        <f t="shared" si="12"/>
        <v>0</v>
      </c>
      <c r="S153" s="219">
        <v>0</v>
      </c>
      <c r="T153" s="220">
        <f t="shared" si="13"/>
        <v>0</v>
      </c>
      <c r="U153" s="35"/>
      <c r="V153" s="35"/>
      <c r="W153" s="35"/>
      <c r="X153" s="35"/>
      <c r="Y153" s="35"/>
      <c r="Z153" s="35"/>
      <c r="AA153" s="35"/>
      <c r="AB153" s="35"/>
      <c r="AC153" s="35"/>
      <c r="AD153" s="35"/>
      <c r="AE153" s="35"/>
      <c r="AR153" s="221" t="s">
        <v>517</v>
      </c>
      <c r="AT153" s="221" t="s">
        <v>190</v>
      </c>
      <c r="AU153" s="221" t="s">
        <v>85</v>
      </c>
      <c r="AY153" s="18" t="s">
        <v>188</v>
      </c>
      <c r="BE153" s="222">
        <f t="shared" si="14"/>
        <v>0</v>
      </c>
      <c r="BF153" s="222">
        <f t="shared" si="15"/>
        <v>0</v>
      </c>
      <c r="BG153" s="222">
        <f t="shared" si="16"/>
        <v>0</v>
      </c>
      <c r="BH153" s="222">
        <f t="shared" si="17"/>
        <v>0</v>
      </c>
      <c r="BI153" s="222">
        <f t="shared" si="18"/>
        <v>0</v>
      </c>
      <c r="BJ153" s="18" t="s">
        <v>85</v>
      </c>
      <c r="BK153" s="222">
        <f t="shared" si="19"/>
        <v>0</v>
      </c>
      <c r="BL153" s="18" t="s">
        <v>517</v>
      </c>
      <c r="BM153" s="221" t="s">
        <v>498</v>
      </c>
    </row>
    <row r="154" spans="1:65" s="2" customFormat="1" ht="16.5" customHeight="1">
      <c r="A154" s="35"/>
      <c r="B154" s="36"/>
      <c r="C154" s="210" t="s">
        <v>355</v>
      </c>
      <c r="D154" s="210" t="s">
        <v>190</v>
      </c>
      <c r="E154" s="211" t="s">
        <v>3459</v>
      </c>
      <c r="F154" s="212" t="s">
        <v>3460</v>
      </c>
      <c r="G154" s="213" t="s">
        <v>193</v>
      </c>
      <c r="H154" s="214">
        <v>80</v>
      </c>
      <c r="I154" s="215"/>
      <c r="J154" s="216">
        <f t="shared" si="10"/>
        <v>0</v>
      </c>
      <c r="K154" s="212" t="s">
        <v>3394</v>
      </c>
      <c r="L154" s="40"/>
      <c r="M154" s="217" t="s">
        <v>1</v>
      </c>
      <c r="N154" s="218" t="s">
        <v>42</v>
      </c>
      <c r="O154" s="72"/>
      <c r="P154" s="219">
        <f t="shared" si="11"/>
        <v>0</v>
      </c>
      <c r="Q154" s="219">
        <v>0</v>
      </c>
      <c r="R154" s="219">
        <f t="shared" si="12"/>
        <v>0</v>
      </c>
      <c r="S154" s="219">
        <v>0</v>
      </c>
      <c r="T154" s="220">
        <f t="shared" si="13"/>
        <v>0</v>
      </c>
      <c r="U154" s="35"/>
      <c r="V154" s="35"/>
      <c r="W154" s="35"/>
      <c r="X154" s="35"/>
      <c r="Y154" s="35"/>
      <c r="Z154" s="35"/>
      <c r="AA154" s="35"/>
      <c r="AB154" s="35"/>
      <c r="AC154" s="35"/>
      <c r="AD154" s="35"/>
      <c r="AE154" s="35"/>
      <c r="AR154" s="221" t="s">
        <v>517</v>
      </c>
      <c r="AT154" s="221" t="s">
        <v>190</v>
      </c>
      <c r="AU154" s="221" t="s">
        <v>85</v>
      </c>
      <c r="AY154" s="18" t="s">
        <v>188</v>
      </c>
      <c r="BE154" s="222">
        <f t="shared" si="14"/>
        <v>0</v>
      </c>
      <c r="BF154" s="222">
        <f t="shared" si="15"/>
        <v>0</v>
      </c>
      <c r="BG154" s="222">
        <f t="shared" si="16"/>
        <v>0</v>
      </c>
      <c r="BH154" s="222">
        <f t="shared" si="17"/>
        <v>0</v>
      </c>
      <c r="BI154" s="222">
        <f t="shared" si="18"/>
        <v>0</v>
      </c>
      <c r="BJ154" s="18" t="s">
        <v>85</v>
      </c>
      <c r="BK154" s="222">
        <f t="shared" si="19"/>
        <v>0</v>
      </c>
      <c r="BL154" s="18" t="s">
        <v>517</v>
      </c>
      <c r="BM154" s="221" t="s">
        <v>509</v>
      </c>
    </row>
    <row r="155" spans="1:65" s="2" customFormat="1" ht="16.5" customHeight="1">
      <c r="A155" s="35"/>
      <c r="B155" s="36"/>
      <c r="C155" s="210" t="s">
        <v>359</v>
      </c>
      <c r="D155" s="210" t="s">
        <v>190</v>
      </c>
      <c r="E155" s="211" t="s">
        <v>3461</v>
      </c>
      <c r="F155" s="212" t="s">
        <v>3462</v>
      </c>
      <c r="G155" s="213" t="s">
        <v>207</v>
      </c>
      <c r="H155" s="214">
        <v>40</v>
      </c>
      <c r="I155" s="215"/>
      <c r="J155" s="216">
        <f t="shared" si="10"/>
        <v>0</v>
      </c>
      <c r="K155" s="212" t="s">
        <v>3394</v>
      </c>
      <c r="L155" s="40"/>
      <c r="M155" s="217" t="s">
        <v>1</v>
      </c>
      <c r="N155" s="218" t="s">
        <v>42</v>
      </c>
      <c r="O155" s="72"/>
      <c r="P155" s="219">
        <f t="shared" si="11"/>
        <v>0</v>
      </c>
      <c r="Q155" s="219">
        <v>0</v>
      </c>
      <c r="R155" s="219">
        <f t="shared" si="12"/>
        <v>0</v>
      </c>
      <c r="S155" s="219">
        <v>0</v>
      </c>
      <c r="T155" s="220">
        <f t="shared" si="13"/>
        <v>0</v>
      </c>
      <c r="U155" s="35"/>
      <c r="V155" s="35"/>
      <c r="W155" s="35"/>
      <c r="X155" s="35"/>
      <c r="Y155" s="35"/>
      <c r="Z155" s="35"/>
      <c r="AA155" s="35"/>
      <c r="AB155" s="35"/>
      <c r="AC155" s="35"/>
      <c r="AD155" s="35"/>
      <c r="AE155" s="35"/>
      <c r="AR155" s="221" t="s">
        <v>517</v>
      </c>
      <c r="AT155" s="221" t="s">
        <v>190</v>
      </c>
      <c r="AU155" s="221" t="s">
        <v>85</v>
      </c>
      <c r="AY155" s="18" t="s">
        <v>188</v>
      </c>
      <c r="BE155" s="222">
        <f t="shared" si="14"/>
        <v>0</v>
      </c>
      <c r="BF155" s="222">
        <f t="shared" si="15"/>
        <v>0</v>
      </c>
      <c r="BG155" s="222">
        <f t="shared" si="16"/>
        <v>0</v>
      </c>
      <c r="BH155" s="222">
        <f t="shared" si="17"/>
        <v>0</v>
      </c>
      <c r="BI155" s="222">
        <f t="shared" si="18"/>
        <v>0</v>
      </c>
      <c r="BJ155" s="18" t="s">
        <v>85</v>
      </c>
      <c r="BK155" s="222">
        <f t="shared" si="19"/>
        <v>0</v>
      </c>
      <c r="BL155" s="18" t="s">
        <v>517</v>
      </c>
      <c r="BM155" s="221" t="s">
        <v>517</v>
      </c>
    </row>
    <row r="156" spans="1:65" s="2" customFormat="1" ht="16.5" customHeight="1">
      <c r="A156" s="35"/>
      <c r="B156" s="36"/>
      <c r="C156" s="210" t="s">
        <v>364</v>
      </c>
      <c r="D156" s="210" t="s">
        <v>190</v>
      </c>
      <c r="E156" s="211" t="s">
        <v>3463</v>
      </c>
      <c r="F156" s="212" t="s">
        <v>3464</v>
      </c>
      <c r="G156" s="213" t="s">
        <v>285</v>
      </c>
      <c r="H156" s="214">
        <v>1</v>
      </c>
      <c r="I156" s="215"/>
      <c r="J156" s="216">
        <f t="shared" si="10"/>
        <v>0</v>
      </c>
      <c r="K156" s="212" t="s">
        <v>3394</v>
      </c>
      <c r="L156" s="40"/>
      <c r="M156" s="217" t="s">
        <v>1</v>
      </c>
      <c r="N156" s="218" t="s">
        <v>42</v>
      </c>
      <c r="O156" s="72"/>
      <c r="P156" s="219">
        <f t="shared" si="11"/>
        <v>0</v>
      </c>
      <c r="Q156" s="219">
        <v>0</v>
      </c>
      <c r="R156" s="219">
        <f t="shared" si="12"/>
        <v>0</v>
      </c>
      <c r="S156" s="219">
        <v>0</v>
      </c>
      <c r="T156" s="220">
        <f t="shared" si="13"/>
        <v>0</v>
      </c>
      <c r="U156" s="35"/>
      <c r="V156" s="35"/>
      <c r="W156" s="35"/>
      <c r="X156" s="35"/>
      <c r="Y156" s="35"/>
      <c r="Z156" s="35"/>
      <c r="AA156" s="35"/>
      <c r="AB156" s="35"/>
      <c r="AC156" s="35"/>
      <c r="AD156" s="35"/>
      <c r="AE156" s="35"/>
      <c r="AR156" s="221" t="s">
        <v>517</v>
      </c>
      <c r="AT156" s="221" t="s">
        <v>190</v>
      </c>
      <c r="AU156" s="221" t="s">
        <v>85</v>
      </c>
      <c r="AY156" s="18" t="s">
        <v>188</v>
      </c>
      <c r="BE156" s="222">
        <f t="shared" si="14"/>
        <v>0</v>
      </c>
      <c r="BF156" s="222">
        <f t="shared" si="15"/>
        <v>0</v>
      </c>
      <c r="BG156" s="222">
        <f t="shared" si="16"/>
        <v>0</v>
      </c>
      <c r="BH156" s="222">
        <f t="shared" si="17"/>
        <v>0</v>
      </c>
      <c r="BI156" s="222">
        <f t="shared" si="18"/>
        <v>0</v>
      </c>
      <c r="BJ156" s="18" t="s">
        <v>85</v>
      </c>
      <c r="BK156" s="222">
        <f t="shared" si="19"/>
        <v>0</v>
      </c>
      <c r="BL156" s="18" t="s">
        <v>517</v>
      </c>
      <c r="BM156" s="221" t="s">
        <v>526</v>
      </c>
    </row>
    <row r="157" spans="1:65" s="2" customFormat="1" ht="16.5" customHeight="1">
      <c r="A157" s="35"/>
      <c r="B157" s="36"/>
      <c r="C157" s="210" t="s">
        <v>369</v>
      </c>
      <c r="D157" s="210" t="s">
        <v>190</v>
      </c>
      <c r="E157" s="211" t="s">
        <v>3465</v>
      </c>
      <c r="F157" s="212" t="s">
        <v>382</v>
      </c>
      <c r="G157" s="213" t="s">
        <v>285</v>
      </c>
      <c r="H157" s="214">
        <v>1</v>
      </c>
      <c r="I157" s="215"/>
      <c r="J157" s="216">
        <f t="shared" si="10"/>
        <v>0</v>
      </c>
      <c r="K157" s="212" t="s">
        <v>3394</v>
      </c>
      <c r="L157" s="40"/>
      <c r="M157" s="217" t="s">
        <v>1</v>
      </c>
      <c r="N157" s="218" t="s">
        <v>42</v>
      </c>
      <c r="O157" s="72"/>
      <c r="P157" s="219">
        <f t="shared" si="11"/>
        <v>0</v>
      </c>
      <c r="Q157" s="219">
        <v>0</v>
      </c>
      <c r="R157" s="219">
        <f t="shared" si="12"/>
        <v>0</v>
      </c>
      <c r="S157" s="219">
        <v>0</v>
      </c>
      <c r="T157" s="220">
        <f t="shared" si="13"/>
        <v>0</v>
      </c>
      <c r="U157" s="35"/>
      <c r="V157" s="35"/>
      <c r="W157" s="35"/>
      <c r="X157" s="35"/>
      <c r="Y157" s="35"/>
      <c r="Z157" s="35"/>
      <c r="AA157" s="35"/>
      <c r="AB157" s="35"/>
      <c r="AC157" s="35"/>
      <c r="AD157" s="35"/>
      <c r="AE157" s="35"/>
      <c r="AR157" s="221" t="s">
        <v>517</v>
      </c>
      <c r="AT157" s="221" t="s">
        <v>190</v>
      </c>
      <c r="AU157" s="221" t="s">
        <v>85</v>
      </c>
      <c r="AY157" s="18" t="s">
        <v>188</v>
      </c>
      <c r="BE157" s="222">
        <f t="shared" si="14"/>
        <v>0</v>
      </c>
      <c r="BF157" s="222">
        <f t="shared" si="15"/>
        <v>0</v>
      </c>
      <c r="BG157" s="222">
        <f t="shared" si="16"/>
        <v>0</v>
      </c>
      <c r="BH157" s="222">
        <f t="shared" si="17"/>
        <v>0</v>
      </c>
      <c r="BI157" s="222">
        <f t="shared" si="18"/>
        <v>0</v>
      </c>
      <c r="BJ157" s="18" t="s">
        <v>85</v>
      </c>
      <c r="BK157" s="222">
        <f t="shared" si="19"/>
        <v>0</v>
      </c>
      <c r="BL157" s="18" t="s">
        <v>517</v>
      </c>
      <c r="BM157" s="221" t="s">
        <v>539</v>
      </c>
    </row>
    <row r="158" spans="1:65" s="2" customFormat="1" ht="16.5" customHeight="1">
      <c r="A158" s="35"/>
      <c r="B158" s="36"/>
      <c r="C158" s="210" t="s">
        <v>375</v>
      </c>
      <c r="D158" s="210" t="s">
        <v>190</v>
      </c>
      <c r="E158" s="211" t="s">
        <v>3466</v>
      </c>
      <c r="F158" s="212" t="s">
        <v>3467</v>
      </c>
      <c r="G158" s="213" t="s">
        <v>454</v>
      </c>
      <c r="H158" s="214">
        <v>16</v>
      </c>
      <c r="I158" s="215"/>
      <c r="J158" s="216">
        <f t="shared" si="10"/>
        <v>0</v>
      </c>
      <c r="K158" s="212" t="s">
        <v>3394</v>
      </c>
      <c r="L158" s="40"/>
      <c r="M158" s="217" t="s">
        <v>1</v>
      </c>
      <c r="N158" s="218" t="s">
        <v>42</v>
      </c>
      <c r="O158" s="72"/>
      <c r="P158" s="219">
        <f t="shared" si="11"/>
        <v>0</v>
      </c>
      <c r="Q158" s="219">
        <v>0</v>
      </c>
      <c r="R158" s="219">
        <f t="shared" si="12"/>
        <v>0</v>
      </c>
      <c r="S158" s="219">
        <v>0</v>
      </c>
      <c r="T158" s="220">
        <f t="shared" si="13"/>
        <v>0</v>
      </c>
      <c r="U158" s="35"/>
      <c r="V158" s="35"/>
      <c r="W158" s="35"/>
      <c r="X158" s="35"/>
      <c r="Y158" s="35"/>
      <c r="Z158" s="35"/>
      <c r="AA158" s="35"/>
      <c r="AB158" s="35"/>
      <c r="AC158" s="35"/>
      <c r="AD158" s="35"/>
      <c r="AE158" s="35"/>
      <c r="AR158" s="221" t="s">
        <v>517</v>
      </c>
      <c r="AT158" s="221" t="s">
        <v>190</v>
      </c>
      <c r="AU158" s="221" t="s">
        <v>85</v>
      </c>
      <c r="AY158" s="18" t="s">
        <v>188</v>
      </c>
      <c r="BE158" s="222">
        <f t="shared" si="14"/>
        <v>0</v>
      </c>
      <c r="BF158" s="222">
        <f t="shared" si="15"/>
        <v>0</v>
      </c>
      <c r="BG158" s="222">
        <f t="shared" si="16"/>
        <v>0</v>
      </c>
      <c r="BH158" s="222">
        <f t="shared" si="17"/>
        <v>0</v>
      </c>
      <c r="BI158" s="222">
        <f t="shared" si="18"/>
        <v>0</v>
      </c>
      <c r="BJ158" s="18" t="s">
        <v>85</v>
      </c>
      <c r="BK158" s="222">
        <f t="shared" si="19"/>
        <v>0</v>
      </c>
      <c r="BL158" s="18" t="s">
        <v>517</v>
      </c>
      <c r="BM158" s="221" t="s">
        <v>547</v>
      </c>
    </row>
    <row r="159" spans="1:65" s="2" customFormat="1" ht="16.5" customHeight="1">
      <c r="A159" s="35"/>
      <c r="B159" s="36"/>
      <c r="C159" s="210" t="s">
        <v>380</v>
      </c>
      <c r="D159" s="210" t="s">
        <v>190</v>
      </c>
      <c r="E159" s="211" t="s">
        <v>3468</v>
      </c>
      <c r="F159" s="212" t="s">
        <v>3469</v>
      </c>
      <c r="G159" s="213" t="s">
        <v>454</v>
      </c>
      <c r="H159" s="214">
        <v>1</v>
      </c>
      <c r="I159" s="215"/>
      <c r="J159" s="216">
        <f t="shared" si="10"/>
        <v>0</v>
      </c>
      <c r="K159" s="212" t="s">
        <v>3394</v>
      </c>
      <c r="L159" s="40"/>
      <c r="M159" s="217" t="s">
        <v>1</v>
      </c>
      <c r="N159" s="218" t="s">
        <v>42</v>
      </c>
      <c r="O159" s="72"/>
      <c r="P159" s="219">
        <f t="shared" si="11"/>
        <v>0</v>
      </c>
      <c r="Q159" s="219">
        <v>0</v>
      </c>
      <c r="R159" s="219">
        <f t="shared" si="12"/>
        <v>0</v>
      </c>
      <c r="S159" s="219">
        <v>0</v>
      </c>
      <c r="T159" s="220">
        <f t="shared" si="13"/>
        <v>0</v>
      </c>
      <c r="U159" s="35"/>
      <c r="V159" s="35"/>
      <c r="W159" s="35"/>
      <c r="X159" s="35"/>
      <c r="Y159" s="35"/>
      <c r="Z159" s="35"/>
      <c r="AA159" s="35"/>
      <c r="AB159" s="35"/>
      <c r="AC159" s="35"/>
      <c r="AD159" s="35"/>
      <c r="AE159" s="35"/>
      <c r="AR159" s="221" t="s">
        <v>517</v>
      </c>
      <c r="AT159" s="221" t="s">
        <v>190</v>
      </c>
      <c r="AU159" s="221" t="s">
        <v>85</v>
      </c>
      <c r="AY159" s="18" t="s">
        <v>188</v>
      </c>
      <c r="BE159" s="222">
        <f t="shared" si="14"/>
        <v>0</v>
      </c>
      <c r="BF159" s="222">
        <f t="shared" si="15"/>
        <v>0</v>
      </c>
      <c r="BG159" s="222">
        <f t="shared" si="16"/>
        <v>0</v>
      </c>
      <c r="BH159" s="222">
        <f t="shared" si="17"/>
        <v>0</v>
      </c>
      <c r="BI159" s="222">
        <f t="shared" si="18"/>
        <v>0</v>
      </c>
      <c r="BJ159" s="18" t="s">
        <v>85</v>
      </c>
      <c r="BK159" s="222">
        <f t="shared" si="19"/>
        <v>0</v>
      </c>
      <c r="BL159" s="18" t="s">
        <v>517</v>
      </c>
      <c r="BM159" s="221" t="s">
        <v>555</v>
      </c>
    </row>
    <row r="160" spans="1:65" s="12" customFormat="1" ht="25.9" customHeight="1">
      <c r="B160" s="194"/>
      <c r="C160" s="195"/>
      <c r="D160" s="196" t="s">
        <v>76</v>
      </c>
      <c r="E160" s="197" t="s">
        <v>3470</v>
      </c>
      <c r="F160" s="197" t="s">
        <v>3471</v>
      </c>
      <c r="G160" s="195"/>
      <c r="H160" s="195"/>
      <c r="I160" s="198"/>
      <c r="J160" s="199">
        <f>BK160</f>
        <v>0</v>
      </c>
      <c r="K160" s="195"/>
      <c r="L160" s="200"/>
      <c r="M160" s="201"/>
      <c r="N160" s="202"/>
      <c r="O160" s="202"/>
      <c r="P160" s="203">
        <f>SUM(P161:P163)</f>
        <v>0</v>
      </c>
      <c r="Q160" s="202"/>
      <c r="R160" s="203">
        <f>SUM(R161:R163)</f>
        <v>0</v>
      </c>
      <c r="S160" s="202"/>
      <c r="T160" s="204">
        <f>SUM(T161:T163)</f>
        <v>0</v>
      </c>
      <c r="AR160" s="205" t="s">
        <v>195</v>
      </c>
      <c r="AT160" s="206" t="s">
        <v>76</v>
      </c>
      <c r="AU160" s="206" t="s">
        <v>77</v>
      </c>
      <c r="AY160" s="205" t="s">
        <v>188</v>
      </c>
      <c r="BK160" s="207">
        <f>SUM(BK161:BK163)</f>
        <v>0</v>
      </c>
    </row>
    <row r="161" spans="1:65" s="2" customFormat="1" ht="16.5" customHeight="1">
      <c r="A161" s="35"/>
      <c r="B161" s="36"/>
      <c r="C161" s="210" t="s">
        <v>385</v>
      </c>
      <c r="D161" s="210" t="s">
        <v>190</v>
      </c>
      <c r="E161" s="211" t="s">
        <v>3472</v>
      </c>
      <c r="F161" s="212" t="s">
        <v>3473</v>
      </c>
      <c r="G161" s="213" t="s">
        <v>3474</v>
      </c>
      <c r="H161" s="214">
        <v>1</v>
      </c>
      <c r="I161" s="215"/>
      <c r="J161" s="216">
        <f>ROUND(I161*H161,2)</f>
        <v>0</v>
      </c>
      <c r="K161" s="212" t="s">
        <v>3394</v>
      </c>
      <c r="L161" s="40"/>
      <c r="M161" s="217" t="s">
        <v>1</v>
      </c>
      <c r="N161" s="218" t="s">
        <v>42</v>
      </c>
      <c r="O161" s="72"/>
      <c r="P161" s="219">
        <f>O161*H161</f>
        <v>0</v>
      </c>
      <c r="Q161" s="219">
        <v>0</v>
      </c>
      <c r="R161" s="219">
        <f>Q161*H161</f>
        <v>0</v>
      </c>
      <c r="S161" s="219">
        <v>0</v>
      </c>
      <c r="T161" s="220">
        <f>S161*H161</f>
        <v>0</v>
      </c>
      <c r="U161" s="35"/>
      <c r="V161" s="35"/>
      <c r="W161" s="35"/>
      <c r="X161" s="35"/>
      <c r="Y161" s="35"/>
      <c r="Z161" s="35"/>
      <c r="AA161" s="35"/>
      <c r="AB161" s="35"/>
      <c r="AC161" s="35"/>
      <c r="AD161" s="35"/>
      <c r="AE161" s="35"/>
      <c r="AR161" s="221" t="s">
        <v>3475</v>
      </c>
      <c r="AT161" s="221" t="s">
        <v>190</v>
      </c>
      <c r="AU161" s="221" t="s">
        <v>85</v>
      </c>
      <c r="AY161" s="18" t="s">
        <v>188</v>
      </c>
      <c r="BE161" s="222">
        <f>IF(N161="základní",J161,0)</f>
        <v>0</v>
      </c>
      <c r="BF161" s="222">
        <f>IF(N161="snížená",J161,0)</f>
        <v>0</v>
      </c>
      <c r="BG161" s="222">
        <f>IF(N161="zákl. přenesená",J161,0)</f>
        <v>0</v>
      </c>
      <c r="BH161" s="222">
        <f>IF(N161="sníž. přenesená",J161,0)</f>
        <v>0</v>
      </c>
      <c r="BI161" s="222">
        <f>IF(N161="nulová",J161,0)</f>
        <v>0</v>
      </c>
      <c r="BJ161" s="18" t="s">
        <v>85</v>
      </c>
      <c r="BK161" s="222">
        <f>ROUND(I161*H161,2)</f>
        <v>0</v>
      </c>
      <c r="BL161" s="18" t="s">
        <v>3475</v>
      </c>
      <c r="BM161" s="221" t="s">
        <v>563</v>
      </c>
    </row>
    <row r="162" spans="1:65" s="2" customFormat="1" ht="16.5" customHeight="1">
      <c r="A162" s="35"/>
      <c r="B162" s="36"/>
      <c r="C162" s="210" t="s">
        <v>390</v>
      </c>
      <c r="D162" s="210" t="s">
        <v>190</v>
      </c>
      <c r="E162" s="211" t="s">
        <v>3476</v>
      </c>
      <c r="F162" s="212" t="s">
        <v>3477</v>
      </c>
      <c r="G162" s="213" t="s">
        <v>3474</v>
      </c>
      <c r="H162" s="214">
        <v>1</v>
      </c>
      <c r="I162" s="215"/>
      <c r="J162" s="216">
        <f>ROUND(I162*H162,2)</f>
        <v>0</v>
      </c>
      <c r="K162" s="212" t="s">
        <v>3394</v>
      </c>
      <c r="L162" s="40"/>
      <c r="M162" s="217" t="s">
        <v>1</v>
      </c>
      <c r="N162" s="218" t="s">
        <v>42</v>
      </c>
      <c r="O162" s="72"/>
      <c r="P162" s="219">
        <f>O162*H162</f>
        <v>0</v>
      </c>
      <c r="Q162" s="219">
        <v>0</v>
      </c>
      <c r="R162" s="219">
        <f>Q162*H162</f>
        <v>0</v>
      </c>
      <c r="S162" s="219">
        <v>0</v>
      </c>
      <c r="T162" s="220">
        <f>S162*H162</f>
        <v>0</v>
      </c>
      <c r="U162" s="35"/>
      <c r="V162" s="35"/>
      <c r="W162" s="35"/>
      <c r="X162" s="35"/>
      <c r="Y162" s="35"/>
      <c r="Z162" s="35"/>
      <c r="AA162" s="35"/>
      <c r="AB162" s="35"/>
      <c r="AC162" s="35"/>
      <c r="AD162" s="35"/>
      <c r="AE162" s="35"/>
      <c r="AR162" s="221" t="s">
        <v>3475</v>
      </c>
      <c r="AT162" s="221" t="s">
        <v>190</v>
      </c>
      <c r="AU162" s="221" t="s">
        <v>85</v>
      </c>
      <c r="AY162" s="18" t="s">
        <v>188</v>
      </c>
      <c r="BE162" s="222">
        <f>IF(N162="základní",J162,0)</f>
        <v>0</v>
      </c>
      <c r="BF162" s="222">
        <f>IF(N162="snížená",J162,0)</f>
        <v>0</v>
      </c>
      <c r="BG162" s="222">
        <f>IF(N162="zákl. přenesená",J162,0)</f>
        <v>0</v>
      </c>
      <c r="BH162" s="222">
        <f>IF(N162="sníž. přenesená",J162,0)</f>
        <v>0</v>
      </c>
      <c r="BI162" s="222">
        <f>IF(N162="nulová",J162,0)</f>
        <v>0</v>
      </c>
      <c r="BJ162" s="18" t="s">
        <v>85</v>
      </c>
      <c r="BK162" s="222">
        <f>ROUND(I162*H162,2)</f>
        <v>0</v>
      </c>
      <c r="BL162" s="18" t="s">
        <v>3475</v>
      </c>
      <c r="BM162" s="221" t="s">
        <v>571</v>
      </c>
    </row>
    <row r="163" spans="1:65" s="2" customFormat="1" ht="16.5" customHeight="1">
      <c r="A163" s="35"/>
      <c r="B163" s="36"/>
      <c r="C163" s="210" t="s">
        <v>405</v>
      </c>
      <c r="D163" s="210" t="s">
        <v>190</v>
      </c>
      <c r="E163" s="211" t="s">
        <v>85</v>
      </c>
      <c r="F163" s="212" t="s">
        <v>3478</v>
      </c>
      <c r="G163" s="213" t="s">
        <v>3448</v>
      </c>
      <c r="H163" s="214">
        <v>300</v>
      </c>
      <c r="I163" s="215"/>
      <c r="J163" s="216">
        <f>ROUND(I163*H163,2)</f>
        <v>0</v>
      </c>
      <c r="K163" s="212" t="s">
        <v>3394</v>
      </c>
      <c r="L163" s="40"/>
      <c r="M163" s="277" t="s">
        <v>1</v>
      </c>
      <c r="N163" s="278" t="s">
        <v>42</v>
      </c>
      <c r="O163" s="279"/>
      <c r="P163" s="280">
        <f>O163*H163</f>
        <v>0</v>
      </c>
      <c r="Q163" s="280">
        <v>0</v>
      </c>
      <c r="R163" s="280">
        <f>Q163*H163</f>
        <v>0</v>
      </c>
      <c r="S163" s="280">
        <v>0</v>
      </c>
      <c r="T163" s="281">
        <f>S163*H163</f>
        <v>0</v>
      </c>
      <c r="U163" s="35"/>
      <c r="V163" s="35"/>
      <c r="W163" s="35"/>
      <c r="X163" s="35"/>
      <c r="Y163" s="35"/>
      <c r="Z163" s="35"/>
      <c r="AA163" s="35"/>
      <c r="AB163" s="35"/>
      <c r="AC163" s="35"/>
      <c r="AD163" s="35"/>
      <c r="AE163" s="35"/>
      <c r="AR163" s="221" t="s">
        <v>3475</v>
      </c>
      <c r="AT163" s="221" t="s">
        <v>190</v>
      </c>
      <c r="AU163" s="221" t="s">
        <v>85</v>
      </c>
      <c r="AY163" s="18" t="s">
        <v>188</v>
      </c>
      <c r="BE163" s="222">
        <f>IF(N163="základní",J163,0)</f>
        <v>0</v>
      </c>
      <c r="BF163" s="222">
        <f>IF(N163="snížená",J163,0)</f>
        <v>0</v>
      </c>
      <c r="BG163" s="222">
        <f>IF(N163="zákl. přenesená",J163,0)</f>
        <v>0</v>
      </c>
      <c r="BH163" s="222">
        <f>IF(N163="sníž. přenesená",J163,0)</f>
        <v>0</v>
      </c>
      <c r="BI163" s="222">
        <f>IF(N163="nulová",J163,0)</f>
        <v>0</v>
      </c>
      <c r="BJ163" s="18" t="s">
        <v>85</v>
      </c>
      <c r="BK163" s="222">
        <f>ROUND(I163*H163,2)</f>
        <v>0</v>
      </c>
      <c r="BL163" s="18" t="s">
        <v>3475</v>
      </c>
      <c r="BM163" s="221" t="s">
        <v>579</v>
      </c>
    </row>
    <row r="164" spans="1:65" s="2" customFormat="1" ht="6.95" customHeight="1">
      <c r="A164" s="35"/>
      <c r="B164" s="55"/>
      <c r="C164" s="56"/>
      <c r="D164" s="56"/>
      <c r="E164" s="56"/>
      <c r="F164" s="56"/>
      <c r="G164" s="56"/>
      <c r="H164" s="56"/>
      <c r="I164" s="160"/>
      <c r="J164" s="56"/>
      <c r="K164" s="56"/>
      <c r="L164" s="40"/>
      <c r="M164" s="35"/>
      <c r="O164" s="35"/>
      <c r="P164" s="35"/>
      <c r="Q164" s="35"/>
      <c r="R164" s="35"/>
      <c r="S164" s="35"/>
      <c r="T164" s="35"/>
      <c r="U164" s="35"/>
      <c r="V164" s="35"/>
      <c r="W164" s="35"/>
      <c r="X164" s="35"/>
      <c r="Y164" s="35"/>
      <c r="Z164" s="35"/>
      <c r="AA164" s="35"/>
      <c r="AB164" s="35"/>
      <c r="AC164" s="35"/>
      <c r="AD164" s="35"/>
      <c r="AE164" s="35"/>
    </row>
  </sheetData>
  <sheetProtection algorithmName="SHA-512" hashValue="5HC66wrQLT6XLkxVeNe7z95syL8LEJc5c8jOLr9E4dXzjZztML83eMTIMXh6KACCaOWXagxcUStmQD5FHb+Dkg==" saltValue="x+fCzyC+8I5/j1zg7wi6Hnl7KSIMZOq16DLhkWRBtkR1jcXybc8t7HHkLDvH2MKpy+KW7kQPUZn31xX54H+J/g==" spinCount="100000" sheet="1" objects="1" scenarios="1" formatColumns="0" formatRows="0" autoFilter="0"/>
  <autoFilter ref="C119:K163"/>
  <mergeCells count="9">
    <mergeCell ref="E87:H87"/>
    <mergeCell ref="E110:H110"/>
    <mergeCell ref="E112:H112"/>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12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6"/>
      <c r="L2" s="299"/>
      <c r="M2" s="299"/>
      <c r="N2" s="299"/>
      <c r="O2" s="299"/>
      <c r="P2" s="299"/>
      <c r="Q2" s="299"/>
      <c r="R2" s="299"/>
      <c r="S2" s="299"/>
      <c r="T2" s="299"/>
      <c r="U2" s="299"/>
      <c r="V2" s="299"/>
      <c r="AT2" s="18" t="s">
        <v>129</v>
      </c>
    </row>
    <row r="3" spans="1:46" s="1" customFormat="1" ht="6.95" customHeight="1">
      <c r="B3" s="118"/>
      <c r="C3" s="119"/>
      <c r="D3" s="119"/>
      <c r="E3" s="119"/>
      <c r="F3" s="119"/>
      <c r="G3" s="119"/>
      <c r="H3" s="119"/>
      <c r="I3" s="120"/>
      <c r="J3" s="119"/>
      <c r="K3" s="119"/>
      <c r="L3" s="21"/>
      <c r="AT3" s="18" t="s">
        <v>88</v>
      </c>
    </row>
    <row r="4" spans="1:46" s="1" customFormat="1" ht="24.95" customHeight="1">
      <c r="B4" s="21"/>
      <c r="D4" s="121" t="s">
        <v>133</v>
      </c>
      <c r="I4" s="116"/>
      <c r="L4" s="21"/>
      <c r="M4" s="122" t="s">
        <v>10</v>
      </c>
      <c r="AT4" s="18" t="s">
        <v>4</v>
      </c>
    </row>
    <row r="5" spans="1:46" s="1" customFormat="1" ht="6.95" customHeight="1">
      <c r="B5" s="21"/>
      <c r="I5" s="116"/>
      <c r="L5" s="21"/>
    </row>
    <row r="6" spans="1:46" s="1" customFormat="1" ht="12" customHeight="1">
      <c r="B6" s="21"/>
      <c r="D6" s="123" t="s">
        <v>16</v>
      </c>
      <c r="I6" s="116"/>
      <c r="L6" s="21"/>
    </row>
    <row r="7" spans="1:46" s="1" customFormat="1" ht="16.5" customHeight="1">
      <c r="B7" s="21"/>
      <c r="E7" s="333" t="str">
        <f>'Rekapitulace stavby'!K6</f>
        <v>HOSPODAŘENÍ SE SRÁŽKOVÝMI VODAMI - ZŠ NA VÝSLUNÍ Č.P. 2047</v>
      </c>
      <c r="F7" s="334"/>
      <c r="G7" s="334"/>
      <c r="H7" s="334"/>
      <c r="I7" s="116"/>
      <c r="L7" s="21"/>
    </row>
    <row r="8" spans="1:4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row>
    <row r="9" spans="1:46" s="2" customFormat="1" ht="16.5" customHeight="1">
      <c r="A9" s="35"/>
      <c r="B9" s="40"/>
      <c r="C9" s="35"/>
      <c r="D9" s="35"/>
      <c r="E9" s="335" t="s">
        <v>3479</v>
      </c>
      <c r="F9" s="336"/>
      <c r="G9" s="336"/>
      <c r="H9" s="336"/>
      <c r="I9" s="124"/>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3" t="s">
        <v>18</v>
      </c>
      <c r="E11" s="35"/>
      <c r="F11" s="111" t="s">
        <v>1</v>
      </c>
      <c r="G11" s="35"/>
      <c r="H11" s="35"/>
      <c r="I11" s="125"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3" t="s">
        <v>33</v>
      </c>
      <c r="E23" s="35"/>
      <c r="F23" s="35"/>
      <c r="G23" s="35"/>
      <c r="H23" s="35"/>
      <c r="I23" s="125" t="s">
        <v>25</v>
      </c>
      <c r="J23" s="111" t="s">
        <v>1</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
        <v>34</v>
      </c>
      <c r="F24" s="35"/>
      <c r="G24" s="35"/>
      <c r="H24" s="35"/>
      <c r="I24" s="125" t="s">
        <v>27</v>
      </c>
      <c r="J24" s="111" t="s">
        <v>1</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31"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31"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31" s="2" customFormat="1" ht="25.35" customHeight="1">
      <c r="A30" s="35"/>
      <c r="B30" s="40"/>
      <c r="C30" s="35"/>
      <c r="D30" s="133" t="s">
        <v>37</v>
      </c>
      <c r="E30" s="35"/>
      <c r="F30" s="35"/>
      <c r="G30" s="35"/>
      <c r="H30" s="35"/>
      <c r="I30" s="124"/>
      <c r="J30" s="134">
        <f>ROUND(J117,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ROUND((SUM(BE117:BE126)),  2)</f>
        <v>0</v>
      </c>
      <c r="G33" s="35"/>
      <c r="H33" s="35"/>
      <c r="I33" s="139">
        <v>0.21</v>
      </c>
      <c r="J33" s="138">
        <f>ROUND(((SUM(BE117:BE126))*I33),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ROUND((SUM(BF117:BF126)),  2)</f>
        <v>0</v>
      </c>
      <c r="G34" s="35"/>
      <c r="H34" s="35"/>
      <c r="I34" s="139">
        <v>0.15</v>
      </c>
      <c r="J34" s="138">
        <f>ROUND(((SUM(BF117:BF126))*I34),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ROUND((SUM(BG117:BG126)),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ROUND((SUM(BH117:BH126)),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ROUND((SUM(BI117:BI126)),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90 - OSTATNÍ NÁKLADY</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J117</f>
        <v>0</v>
      </c>
      <c r="K96" s="37"/>
      <c r="L96" s="52"/>
      <c r="S96" s="35"/>
      <c r="T96" s="35"/>
      <c r="U96" s="35"/>
      <c r="V96" s="35"/>
      <c r="W96" s="35"/>
      <c r="X96" s="35"/>
      <c r="Y96" s="35"/>
      <c r="Z96" s="35"/>
      <c r="AA96" s="35"/>
      <c r="AB96" s="35"/>
      <c r="AC96" s="35"/>
      <c r="AD96" s="35"/>
      <c r="AE96" s="35"/>
      <c r="AU96" s="18" t="s">
        <v>166</v>
      </c>
    </row>
    <row r="97" spans="1:31" s="9" customFormat="1" ht="24.95" customHeight="1">
      <c r="B97" s="169"/>
      <c r="C97" s="170"/>
      <c r="D97" s="171" t="s">
        <v>3480</v>
      </c>
      <c r="E97" s="172"/>
      <c r="F97" s="172"/>
      <c r="G97" s="172"/>
      <c r="H97" s="172"/>
      <c r="I97" s="173"/>
      <c r="J97" s="174">
        <f>J118</f>
        <v>0</v>
      </c>
      <c r="K97" s="170"/>
      <c r="L97" s="175"/>
    </row>
    <row r="98" spans="1:31" s="2" customFormat="1" ht="21.75" customHeight="1">
      <c r="A98" s="35"/>
      <c r="B98" s="36"/>
      <c r="C98" s="37"/>
      <c r="D98" s="37"/>
      <c r="E98" s="37"/>
      <c r="F98" s="37"/>
      <c r="G98" s="37"/>
      <c r="H98" s="37"/>
      <c r="I98" s="124"/>
      <c r="J98" s="37"/>
      <c r="K98" s="37"/>
      <c r="L98" s="52"/>
      <c r="S98" s="35"/>
      <c r="T98" s="35"/>
      <c r="U98" s="35"/>
      <c r="V98" s="35"/>
      <c r="W98" s="35"/>
      <c r="X98" s="35"/>
      <c r="Y98" s="35"/>
      <c r="Z98" s="35"/>
      <c r="AA98" s="35"/>
      <c r="AB98" s="35"/>
      <c r="AC98" s="35"/>
      <c r="AD98" s="35"/>
      <c r="AE98" s="35"/>
    </row>
    <row r="99" spans="1:31" s="2" customFormat="1" ht="6.95" customHeight="1">
      <c r="A99" s="35"/>
      <c r="B99" s="55"/>
      <c r="C99" s="56"/>
      <c r="D99" s="56"/>
      <c r="E99" s="56"/>
      <c r="F99" s="56"/>
      <c r="G99" s="56"/>
      <c r="H99" s="56"/>
      <c r="I99" s="160"/>
      <c r="J99" s="56"/>
      <c r="K99" s="56"/>
      <c r="L99" s="52"/>
      <c r="S99" s="35"/>
      <c r="T99" s="35"/>
      <c r="U99" s="35"/>
      <c r="V99" s="35"/>
      <c r="W99" s="35"/>
      <c r="X99" s="35"/>
      <c r="Y99" s="35"/>
      <c r="Z99" s="35"/>
      <c r="AA99" s="35"/>
      <c r="AB99" s="35"/>
      <c r="AC99" s="35"/>
      <c r="AD99" s="35"/>
      <c r="AE99" s="35"/>
    </row>
    <row r="103" spans="1:31" s="2" customFormat="1" ht="6.95" customHeight="1">
      <c r="A103" s="35"/>
      <c r="B103" s="57"/>
      <c r="C103" s="58"/>
      <c r="D103" s="58"/>
      <c r="E103" s="58"/>
      <c r="F103" s="58"/>
      <c r="G103" s="58"/>
      <c r="H103" s="58"/>
      <c r="I103" s="163"/>
      <c r="J103" s="58"/>
      <c r="K103" s="58"/>
      <c r="L103" s="52"/>
      <c r="S103" s="35"/>
      <c r="T103" s="35"/>
      <c r="U103" s="35"/>
      <c r="V103" s="35"/>
      <c r="W103" s="35"/>
      <c r="X103" s="35"/>
      <c r="Y103" s="35"/>
      <c r="Z103" s="35"/>
      <c r="AA103" s="35"/>
      <c r="AB103" s="35"/>
      <c r="AC103" s="35"/>
      <c r="AD103" s="35"/>
      <c r="AE103" s="35"/>
    </row>
    <row r="104" spans="1:31" s="2" customFormat="1" ht="24.95" customHeight="1">
      <c r="A104" s="35"/>
      <c r="B104" s="36"/>
      <c r="C104" s="24" t="s">
        <v>173</v>
      </c>
      <c r="D104" s="37"/>
      <c r="E104" s="37"/>
      <c r="F104" s="37"/>
      <c r="G104" s="37"/>
      <c r="H104" s="37"/>
      <c r="I104" s="124"/>
      <c r="J104" s="37"/>
      <c r="K104" s="37"/>
      <c r="L104" s="52"/>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124"/>
      <c r="J105" s="37"/>
      <c r="K105" s="37"/>
      <c r="L105" s="52"/>
      <c r="S105" s="35"/>
      <c r="T105" s="35"/>
      <c r="U105" s="35"/>
      <c r="V105" s="35"/>
      <c r="W105" s="35"/>
      <c r="X105" s="35"/>
      <c r="Y105" s="35"/>
      <c r="Z105" s="35"/>
      <c r="AA105" s="35"/>
      <c r="AB105" s="35"/>
      <c r="AC105" s="35"/>
      <c r="AD105" s="35"/>
      <c r="AE105" s="35"/>
    </row>
    <row r="106" spans="1:31" s="2" customFormat="1" ht="12" customHeight="1">
      <c r="A106" s="35"/>
      <c r="B106" s="36"/>
      <c r="C106" s="30" t="s">
        <v>16</v>
      </c>
      <c r="D106" s="37"/>
      <c r="E106" s="37"/>
      <c r="F106" s="37"/>
      <c r="G106" s="37"/>
      <c r="H106" s="37"/>
      <c r="I106" s="124"/>
      <c r="J106" s="37"/>
      <c r="K106" s="37"/>
      <c r="L106" s="52"/>
      <c r="S106" s="35"/>
      <c r="T106" s="35"/>
      <c r="U106" s="35"/>
      <c r="V106" s="35"/>
      <c r="W106" s="35"/>
      <c r="X106" s="35"/>
      <c r="Y106" s="35"/>
      <c r="Z106" s="35"/>
      <c r="AA106" s="35"/>
      <c r="AB106" s="35"/>
      <c r="AC106" s="35"/>
      <c r="AD106" s="35"/>
      <c r="AE106" s="35"/>
    </row>
    <row r="107" spans="1:31" s="2" customFormat="1" ht="16.5" customHeight="1">
      <c r="A107" s="35"/>
      <c r="B107" s="36"/>
      <c r="C107" s="37"/>
      <c r="D107" s="37"/>
      <c r="E107" s="340" t="str">
        <f>E7</f>
        <v>HOSPODAŘENÍ SE SRÁŽKOVÝMI VODAMI - ZŠ NA VÝSLUNÍ Č.P. 2047</v>
      </c>
      <c r="F107" s="341"/>
      <c r="G107" s="341"/>
      <c r="H107" s="341"/>
      <c r="I107" s="124"/>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30" t="s">
        <v>141</v>
      </c>
      <c r="D108" s="37"/>
      <c r="E108" s="37"/>
      <c r="F108" s="37"/>
      <c r="G108" s="37"/>
      <c r="H108" s="37"/>
      <c r="I108" s="124"/>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308" t="str">
        <f>E9</f>
        <v>90 - OSTATNÍ NÁKLADY</v>
      </c>
      <c r="F109" s="342"/>
      <c r="G109" s="342"/>
      <c r="H109" s="342"/>
      <c r="I109" s="124"/>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124"/>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20</v>
      </c>
      <c r="D111" s="37"/>
      <c r="E111" s="37"/>
      <c r="F111" s="28" t="str">
        <f>F12</f>
        <v>UHERSKÝ BROD</v>
      </c>
      <c r="G111" s="37"/>
      <c r="H111" s="37"/>
      <c r="I111" s="125" t="s">
        <v>22</v>
      </c>
      <c r="J111" s="67" t="str">
        <f>IF(J12="","",J12)</f>
        <v>23. 7. 2019</v>
      </c>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124"/>
      <c r="J112" s="37"/>
      <c r="K112" s="37"/>
      <c r="L112" s="52"/>
      <c r="S112" s="35"/>
      <c r="T112" s="35"/>
      <c r="U112" s="35"/>
      <c r="V112" s="35"/>
      <c r="W112" s="35"/>
      <c r="X112" s="35"/>
      <c r="Y112" s="35"/>
      <c r="Z112" s="35"/>
      <c r="AA112" s="35"/>
      <c r="AB112" s="35"/>
      <c r="AC112" s="35"/>
      <c r="AD112" s="35"/>
      <c r="AE112" s="35"/>
    </row>
    <row r="113" spans="1:65" s="2" customFormat="1" ht="27.95" customHeight="1">
      <c r="A113" s="35"/>
      <c r="B113" s="36"/>
      <c r="C113" s="30" t="s">
        <v>24</v>
      </c>
      <c r="D113" s="37"/>
      <c r="E113" s="37"/>
      <c r="F113" s="28" t="str">
        <f>E15</f>
        <v>MĚSTO UHERSKÝ BROD</v>
      </c>
      <c r="G113" s="37"/>
      <c r="H113" s="37"/>
      <c r="I113" s="125" t="s">
        <v>30</v>
      </c>
      <c r="J113" s="33" t="str">
        <f>E21</f>
        <v>JV PROJEKT V.H. s.r.o.   Brno</v>
      </c>
      <c r="K113" s="37"/>
      <c r="L113" s="52"/>
      <c r="S113" s="35"/>
      <c r="T113" s="35"/>
      <c r="U113" s="35"/>
      <c r="V113" s="35"/>
      <c r="W113" s="35"/>
      <c r="X113" s="35"/>
      <c r="Y113" s="35"/>
      <c r="Z113" s="35"/>
      <c r="AA113" s="35"/>
      <c r="AB113" s="35"/>
      <c r="AC113" s="35"/>
      <c r="AD113" s="35"/>
      <c r="AE113" s="35"/>
    </row>
    <row r="114" spans="1:65" s="2" customFormat="1" ht="15.2" customHeight="1">
      <c r="A114" s="35"/>
      <c r="B114" s="36"/>
      <c r="C114" s="30" t="s">
        <v>28</v>
      </c>
      <c r="D114" s="37"/>
      <c r="E114" s="37"/>
      <c r="F114" s="28" t="str">
        <f>IF(E18="","",E18)</f>
        <v>Vyplň údaj</v>
      </c>
      <c r="G114" s="37"/>
      <c r="H114" s="37"/>
      <c r="I114" s="125" t="s">
        <v>33</v>
      </c>
      <c r="J114" s="33" t="str">
        <f>E24</f>
        <v>Obrtel M.</v>
      </c>
      <c r="K114" s="37"/>
      <c r="L114" s="52"/>
      <c r="S114" s="35"/>
      <c r="T114" s="35"/>
      <c r="U114" s="35"/>
      <c r="V114" s="35"/>
      <c r="W114" s="35"/>
      <c r="X114" s="35"/>
      <c r="Y114" s="35"/>
      <c r="Z114" s="35"/>
      <c r="AA114" s="35"/>
      <c r="AB114" s="35"/>
      <c r="AC114" s="35"/>
      <c r="AD114" s="35"/>
      <c r="AE114" s="35"/>
    </row>
    <row r="115" spans="1:65" s="2" customFormat="1" ht="10.35" customHeight="1">
      <c r="A115" s="35"/>
      <c r="B115" s="36"/>
      <c r="C115" s="37"/>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65" s="11" customFormat="1" ht="29.25" customHeight="1">
      <c r="A116" s="182"/>
      <c r="B116" s="183"/>
      <c r="C116" s="184" t="s">
        <v>174</v>
      </c>
      <c r="D116" s="185" t="s">
        <v>62</v>
      </c>
      <c r="E116" s="185" t="s">
        <v>58</v>
      </c>
      <c r="F116" s="185" t="s">
        <v>59</v>
      </c>
      <c r="G116" s="185" t="s">
        <v>175</v>
      </c>
      <c r="H116" s="185" t="s">
        <v>176</v>
      </c>
      <c r="I116" s="186" t="s">
        <v>177</v>
      </c>
      <c r="J116" s="185" t="s">
        <v>164</v>
      </c>
      <c r="K116" s="187" t="s">
        <v>178</v>
      </c>
      <c r="L116" s="188"/>
      <c r="M116" s="76" t="s">
        <v>1</v>
      </c>
      <c r="N116" s="77" t="s">
        <v>41</v>
      </c>
      <c r="O116" s="77" t="s">
        <v>179</v>
      </c>
      <c r="P116" s="77" t="s">
        <v>180</v>
      </c>
      <c r="Q116" s="77" t="s">
        <v>181</v>
      </c>
      <c r="R116" s="77" t="s">
        <v>182</v>
      </c>
      <c r="S116" s="77" t="s">
        <v>183</v>
      </c>
      <c r="T116" s="78" t="s">
        <v>184</v>
      </c>
      <c r="U116" s="182"/>
      <c r="V116" s="182"/>
      <c r="W116" s="182"/>
      <c r="X116" s="182"/>
      <c r="Y116" s="182"/>
      <c r="Z116" s="182"/>
      <c r="AA116" s="182"/>
      <c r="AB116" s="182"/>
      <c r="AC116" s="182"/>
      <c r="AD116" s="182"/>
      <c r="AE116" s="182"/>
    </row>
    <row r="117" spans="1:65" s="2" customFormat="1" ht="22.9" customHeight="1">
      <c r="A117" s="35"/>
      <c r="B117" s="36"/>
      <c r="C117" s="83" t="s">
        <v>185</v>
      </c>
      <c r="D117" s="37"/>
      <c r="E117" s="37"/>
      <c r="F117" s="37"/>
      <c r="G117" s="37"/>
      <c r="H117" s="37"/>
      <c r="I117" s="124"/>
      <c r="J117" s="189">
        <f>BK117</f>
        <v>0</v>
      </c>
      <c r="K117" s="37"/>
      <c r="L117" s="40"/>
      <c r="M117" s="79"/>
      <c r="N117" s="190"/>
      <c r="O117" s="80"/>
      <c r="P117" s="191">
        <f>P118</f>
        <v>0</v>
      </c>
      <c r="Q117" s="80"/>
      <c r="R117" s="191">
        <f>R118</f>
        <v>0</v>
      </c>
      <c r="S117" s="80"/>
      <c r="T117" s="192">
        <f>T118</f>
        <v>0</v>
      </c>
      <c r="U117" s="35"/>
      <c r="V117" s="35"/>
      <c r="W117" s="35"/>
      <c r="X117" s="35"/>
      <c r="Y117" s="35"/>
      <c r="Z117" s="35"/>
      <c r="AA117" s="35"/>
      <c r="AB117" s="35"/>
      <c r="AC117" s="35"/>
      <c r="AD117" s="35"/>
      <c r="AE117" s="35"/>
      <c r="AT117" s="18" t="s">
        <v>76</v>
      </c>
      <c r="AU117" s="18" t="s">
        <v>166</v>
      </c>
      <c r="BK117" s="193">
        <f>BK118</f>
        <v>0</v>
      </c>
    </row>
    <row r="118" spans="1:65" s="12" customFormat="1" ht="25.9" customHeight="1">
      <c r="B118" s="194"/>
      <c r="C118" s="195"/>
      <c r="D118" s="196" t="s">
        <v>76</v>
      </c>
      <c r="E118" s="197" t="s">
        <v>3481</v>
      </c>
      <c r="F118" s="197" t="s">
        <v>3482</v>
      </c>
      <c r="G118" s="195"/>
      <c r="H118" s="195"/>
      <c r="I118" s="198"/>
      <c r="J118" s="199">
        <f>BK118</f>
        <v>0</v>
      </c>
      <c r="K118" s="195"/>
      <c r="L118" s="200"/>
      <c r="M118" s="201"/>
      <c r="N118" s="202"/>
      <c r="O118" s="202"/>
      <c r="P118" s="203">
        <f>SUM(P119:P126)</f>
        <v>0</v>
      </c>
      <c r="Q118" s="202"/>
      <c r="R118" s="203">
        <f>SUM(R119:R126)</f>
        <v>0</v>
      </c>
      <c r="S118" s="202"/>
      <c r="T118" s="204">
        <f>SUM(T119:T126)</f>
        <v>0</v>
      </c>
      <c r="AR118" s="205" t="s">
        <v>195</v>
      </c>
      <c r="AT118" s="206" t="s">
        <v>76</v>
      </c>
      <c r="AU118" s="206" t="s">
        <v>77</v>
      </c>
      <c r="AY118" s="205" t="s">
        <v>188</v>
      </c>
      <c r="BK118" s="207">
        <f>SUM(BK119:BK126)</f>
        <v>0</v>
      </c>
    </row>
    <row r="119" spans="1:65" s="2" customFormat="1" ht="16.5" customHeight="1">
      <c r="A119" s="35"/>
      <c r="B119" s="36"/>
      <c r="C119" s="210" t="s">
        <v>85</v>
      </c>
      <c r="D119" s="210" t="s">
        <v>190</v>
      </c>
      <c r="E119" s="211" t="s">
        <v>3483</v>
      </c>
      <c r="F119" s="212" t="s">
        <v>3484</v>
      </c>
      <c r="G119" s="213" t="s">
        <v>454</v>
      </c>
      <c r="H119" s="214">
        <v>1</v>
      </c>
      <c r="I119" s="215"/>
      <c r="J119" s="216">
        <f t="shared" ref="J119:J126" si="0">ROUND(I119*H119,2)</f>
        <v>0</v>
      </c>
      <c r="K119" s="212" t="s">
        <v>1</v>
      </c>
      <c r="L119" s="40"/>
      <c r="M119" s="217" t="s">
        <v>1</v>
      </c>
      <c r="N119" s="218" t="s">
        <v>42</v>
      </c>
      <c r="O119" s="72"/>
      <c r="P119" s="219">
        <f t="shared" ref="P119:P126" si="1">O119*H119</f>
        <v>0</v>
      </c>
      <c r="Q119" s="219">
        <v>0</v>
      </c>
      <c r="R119" s="219">
        <f t="shared" ref="R119:R126" si="2">Q119*H119</f>
        <v>0</v>
      </c>
      <c r="S119" s="219">
        <v>0</v>
      </c>
      <c r="T119" s="220">
        <f t="shared" ref="T119:T126" si="3">S119*H119</f>
        <v>0</v>
      </c>
      <c r="U119" s="35"/>
      <c r="V119" s="35"/>
      <c r="W119" s="35"/>
      <c r="X119" s="35"/>
      <c r="Y119" s="35"/>
      <c r="Z119" s="35"/>
      <c r="AA119" s="35"/>
      <c r="AB119" s="35"/>
      <c r="AC119" s="35"/>
      <c r="AD119" s="35"/>
      <c r="AE119" s="35"/>
      <c r="AR119" s="221" t="s">
        <v>3475</v>
      </c>
      <c r="AT119" s="221" t="s">
        <v>190</v>
      </c>
      <c r="AU119" s="221" t="s">
        <v>85</v>
      </c>
      <c r="AY119" s="18" t="s">
        <v>188</v>
      </c>
      <c r="BE119" s="222">
        <f t="shared" ref="BE119:BE126" si="4">IF(N119="základní",J119,0)</f>
        <v>0</v>
      </c>
      <c r="BF119" s="222">
        <f t="shared" ref="BF119:BF126" si="5">IF(N119="snížená",J119,0)</f>
        <v>0</v>
      </c>
      <c r="BG119" s="222">
        <f t="shared" ref="BG119:BG126" si="6">IF(N119="zákl. přenesená",J119,0)</f>
        <v>0</v>
      </c>
      <c r="BH119" s="222">
        <f t="shared" ref="BH119:BH126" si="7">IF(N119="sníž. přenesená",J119,0)</f>
        <v>0</v>
      </c>
      <c r="BI119" s="222">
        <f t="shared" ref="BI119:BI126" si="8">IF(N119="nulová",J119,0)</f>
        <v>0</v>
      </c>
      <c r="BJ119" s="18" t="s">
        <v>85</v>
      </c>
      <c r="BK119" s="222">
        <f t="shared" ref="BK119:BK126" si="9">ROUND(I119*H119,2)</f>
        <v>0</v>
      </c>
      <c r="BL119" s="18" t="s">
        <v>3475</v>
      </c>
      <c r="BM119" s="221" t="s">
        <v>3485</v>
      </c>
    </row>
    <row r="120" spans="1:65" s="2" customFormat="1" ht="16.5" customHeight="1">
      <c r="A120" s="35"/>
      <c r="B120" s="36"/>
      <c r="C120" s="210" t="s">
        <v>88</v>
      </c>
      <c r="D120" s="210" t="s">
        <v>190</v>
      </c>
      <c r="E120" s="211" t="s">
        <v>3486</v>
      </c>
      <c r="F120" s="212" t="s">
        <v>3487</v>
      </c>
      <c r="G120" s="213" t="s">
        <v>454</v>
      </c>
      <c r="H120" s="214">
        <v>1</v>
      </c>
      <c r="I120" s="215"/>
      <c r="J120" s="216">
        <f t="shared" si="0"/>
        <v>0</v>
      </c>
      <c r="K120" s="212" t="s">
        <v>1</v>
      </c>
      <c r="L120" s="40"/>
      <c r="M120" s="217" t="s">
        <v>1</v>
      </c>
      <c r="N120" s="218" t="s">
        <v>42</v>
      </c>
      <c r="O120" s="72"/>
      <c r="P120" s="219">
        <f t="shared" si="1"/>
        <v>0</v>
      </c>
      <c r="Q120" s="219">
        <v>0</v>
      </c>
      <c r="R120" s="219">
        <f t="shared" si="2"/>
        <v>0</v>
      </c>
      <c r="S120" s="219">
        <v>0</v>
      </c>
      <c r="T120" s="220">
        <f t="shared" si="3"/>
        <v>0</v>
      </c>
      <c r="U120" s="35"/>
      <c r="V120" s="35"/>
      <c r="W120" s="35"/>
      <c r="X120" s="35"/>
      <c r="Y120" s="35"/>
      <c r="Z120" s="35"/>
      <c r="AA120" s="35"/>
      <c r="AB120" s="35"/>
      <c r="AC120" s="35"/>
      <c r="AD120" s="35"/>
      <c r="AE120" s="35"/>
      <c r="AR120" s="221" t="s">
        <v>3475</v>
      </c>
      <c r="AT120" s="221" t="s">
        <v>190</v>
      </c>
      <c r="AU120" s="221" t="s">
        <v>85</v>
      </c>
      <c r="AY120" s="18" t="s">
        <v>188</v>
      </c>
      <c r="BE120" s="222">
        <f t="shared" si="4"/>
        <v>0</v>
      </c>
      <c r="BF120" s="222">
        <f t="shared" si="5"/>
        <v>0</v>
      </c>
      <c r="BG120" s="222">
        <f t="shared" si="6"/>
        <v>0</v>
      </c>
      <c r="BH120" s="222">
        <f t="shared" si="7"/>
        <v>0</v>
      </c>
      <c r="BI120" s="222">
        <f t="shared" si="8"/>
        <v>0</v>
      </c>
      <c r="BJ120" s="18" t="s">
        <v>85</v>
      </c>
      <c r="BK120" s="222">
        <f t="shared" si="9"/>
        <v>0</v>
      </c>
      <c r="BL120" s="18" t="s">
        <v>3475</v>
      </c>
      <c r="BM120" s="221" t="s">
        <v>3488</v>
      </c>
    </row>
    <row r="121" spans="1:65" s="2" customFormat="1" ht="16.5" customHeight="1">
      <c r="A121" s="35"/>
      <c r="B121" s="36"/>
      <c r="C121" s="210" t="s">
        <v>204</v>
      </c>
      <c r="D121" s="210" t="s">
        <v>190</v>
      </c>
      <c r="E121" s="211" t="s">
        <v>3489</v>
      </c>
      <c r="F121" s="212" t="s">
        <v>3490</v>
      </c>
      <c r="G121" s="213" t="s">
        <v>454</v>
      </c>
      <c r="H121" s="214">
        <v>1</v>
      </c>
      <c r="I121" s="215"/>
      <c r="J121" s="216">
        <f t="shared" si="0"/>
        <v>0</v>
      </c>
      <c r="K121" s="212" t="s">
        <v>1</v>
      </c>
      <c r="L121" s="40"/>
      <c r="M121" s="217" t="s">
        <v>1</v>
      </c>
      <c r="N121" s="218" t="s">
        <v>42</v>
      </c>
      <c r="O121" s="72"/>
      <c r="P121" s="219">
        <f t="shared" si="1"/>
        <v>0</v>
      </c>
      <c r="Q121" s="219">
        <v>0</v>
      </c>
      <c r="R121" s="219">
        <f t="shared" si="2"/>
        <v>0</v>
      </c>
      <c r="S121" s="219">
        <v>0</v>
      </c>
      <c r="T121" s="220">
        <f t="shared" si="3"/>
        <v>0</v>
      </c>
      <c r="U121" s="35"/>
      <c r="V121" s="35"/>
      <c r="W121" s="35"/>
      <c r="X121" s="35"/>
      <c r="Y121" s="35"/>
      <c r="Z121" s="35"/>
      <c r="AA121" s="35"/>
      <c r="AB121" s="35"/>
      <c r="AC121" s="35"/>
      <c r="AD121" s="35"/>
      <c r="AE121" s="35"/>
      <c r="AR121" s="221" t="s">
        <v>3475</v>
      </c>
      <c r="AT121" s="221" t="s">
        <v>190</v>
      </c>
      <c r="AU121" s="221" t="s">
        <v>85</v>
      </c>
      <c r="AY121" s="18" t="s">
        <v>188</v>
      </c>
      <c r="BE121" s="222">
        <f t="shared" si="4"/>
        <v>0</v>
      </c>
      <c r="BF121" s="222">
        <f t="shared" si="5"/>
        <v>0</v>
      </c>
      <c r="BG121" s="222">
        <f t="shared" si="6"/>
        <v>0</v>
      </c>
      <c r="BH121" s="222">
        <f t="shared" si="7"/>
        <v>0</v>
      </c>
      <c r="BI121" s="222">
        <f t="shared" si="8"/>
        <v>0</v>
      </c>
      <c r="BJ121" s="18" t="s">
        <v>85</v>
      </c>
      <c r="BK121" s="222">
        <f t="shared" si="9"/>
        <v>0</v>
      </c>
      <c r="BL121" s="18" t="s">
        <v>3475</v>
      </c>
      <c r="BM121" s="221" t="s">
        <v>3491</v>
      </c>
    </row>
    <row r="122" spans="1:65" s="2" customFormat="1" ht="24" customHeight="1">
      <c r="A122" s="35"/>
      <c r="B122" s="36"/>
      <c r="C122" s="210" t="s">
        <v>195</v>
      </c>
      <c r="D122" s="210" t="s">
        <v>190</v>
      </c>
      <c r="E122" s="211" t="s">
        <v>3492</v>
      </c>
      <c r="F122" s="212" t="s">
        <v>3493</v>
      </c>
      <c r="G122" s="213" t="s">
        <v>3494</v>
      </c>
      <c r="H122" s="214">
        <v>1</v>
      </c>
      <c r="I122" s="215"/>
      <c r="J122" s="216">
        <f t="shared" si="0"/>
        <v>0</v>
      </c>
      <c r="K122" s="212" t="s">
        <v>1</v>
      </c>
      <c r="L122" s="40"/>
      <c r="M122" s="217" t="s">
        <v>1</v>
      </c>
      <c r="N122" s="218" t="s">
        <v>42</v>
      </c>
      <c r="O122" s="72"/>
      <c r="P122" s="219">
        <f t="shared" si="1"/>
        <v>0</v>
      </c>
      <c r="Q122" s="219">
        <v>0</v>
      </c>
      <c r="R122" s="219">
        <f t="shared" si="2"/>
        <v>0</v>
      </c>
      <c r="S122" s="219">
        <v>0</v>
      </c>
      <c r="T122" s="220">
        <f t="shared" si="3"/>
        <v>0</v>
      </c>
      <c r="U122" s="35"/>
      <c r="V122" s="35"/>
      <c r="W122" s="35"/>
      <c r="X122" s="35"/>
      <c r="Y122" s="35"/>
      <c r="Z122" s="35"/>
      <c r="AA122" s="35"/>
      <c r="AB122" s="35"/>
      <c r="AC122" s="35"/>
      <c r="AD122" s="35"/>
      <c r="AE122" s="35"/>
      <c r="AR122" s="221" t="s">
        <v>3475</v>
      </c>
      <c r="AT122" s="221" t="s">
        <v>190</v>
      </c>
      <c r="AU122" s="221" t="s">
        <v>85</v>
      </c>
      <c r="AY122" s="18" t="s">
        <v>188</v>
      </c>
      <c r="BE122" s="222">
        <f t="shared" si="4"/>
        <v>0</v>
      </c>
      <c r="BF122" s="222">
        <f t="shared" si="5"/>
        <v>0</v>
      </c>
      <c r="BG122" s="222">
        <f t="shared" si="6"/>
        <v>0</v>
      </c>
      <c r="BH122" s="222">
        <f t="shared" si="7"/>
        <v>0</v>
      </c>
      <c r="BI122" s="222">
        <f t="shared" si="8"/>
        <v>0</v>
      </c>
      <c r="BJ122" s="18" t="s">
        <v>85</v>
      </c>
      <c r="BK122" s="222">
        <f t="shared" si="9"/>
        <v>0</v>
      </c>
      <c r="BL122" s="18" t="s">
        <v>3475</v>
      </c>
      <c r="BM122" s="221" t="s">
        <v>3495</v>
      </c>
    </row>
    <row r="123" spans="1:65" s="2" customFormat="1" ht="36" customHeight="1">
      <c r="A123" s="35"/>
      <c r="B123" s="36"/>
      <c r="C123" s="210" t="s">
        <v>216</v>
      </c>
      <c r="D123" s="210" t="s">
        <v>190</v>
      </c>
      <c r="E123" s="211" t="s">
        <v>3496</v>
      </c>
      <c r="F123" s="212" t="s">
        <v>3497</v>
      </c>
      <c r="G123" s="213" t="s">
        <v>454</v>
      </c>
      <c r="H123" s="214">
        <v>1</v>
      </c>
      <c r="I123" s="215"/>
      <c r="J123" s="216">
        <f t="shared" si="0"/>
        <v>0</v>
      </c>
      <c r="K123" s="212" t="s">
        <v>1</v>
      </c>
      <c r="L123" s="40"/>
      <c r="M123" s="217" t="s">
        <v>1</v>
      </c>
      <c r="N123" s="218" t="s">
        <v>42</v>
      </c>
      <c r="O123" s="72"/>
      <c r="P123" s="219">
        <f t="shared" si="1"/>
        <v>0</v>
      </c>
      <c r="Q123" s="219">
        <v>0</v>
      </c>
      <c r="R123" s="219">
        <f t="shared" si="2"/>
        <v>0</v>
      </c>
      <c r="S123" s="219">
        <v>0</v>
      </c>
      <c r="T123" s="220">
        <f t="shared" si="3"/>
        <v>0</v>
      </c>
      <c r="U123" s="35"/>
      <c r="V123" s="35"/>
      <c r="W123" s="35"/>
      <c r="X123" s="35"/>
      <c r="Y123" s="35"/>
      <c r="Z123" s="35"/>
      <c r="AA123" s="35"/>
      <c r="AB123" s="35"/>
      <c r="AC123" s="35"/>
      <c r="AD123" s="35"/>
      <c r="AE123" s="35"/>
      <c r="AR123" s="221" t="s">
        <v>3475</v>
      </c>
      <c r="AT123" s="221" t="s">
        <v>190</v>
      </c>
      <c r="AU123" s="221" t="s">
        <v>85</v>
      </c>
      <c r="AY123" s="18" t="s">
        <v>188</v>
      </c>
      <c r="BE123" s="222">
        <f t="shared" si="4"/>
        <v>0</v>
      </c>
      <c r="BF123" s="222">
        <f t="shared" si="5"/>
        <v>0</v>
      </c>
      <c r="BG123" s="222">
        <f t="shared" si="6"/>
        <v>0</v>
      </c>
      <c r="BH123" s="222">
        <f t="shared" si="7"/>
        <v>0</v>
      </c>
      <c r="BI123" s="222">
        <f t="shared" si="8"/>
        <v>0</v>
      </c>
      <c r="BJ123" s="18" t="s">
        <v>85</v>
      </c>
      <c r="BK123" s="222">
        <f t="shared" si="9"/>
        <v>0</v>
      </c>
      <c r="BL123" s="18" t="s">
        <v>3475</v>
      </c>
      <c r="BM123" s="221" t="s">
        <v>3498</v>
      </c>
    </row>
    <row r="124" spans="1:65" s="2" customFormat="1" ht="16.5" customHeight="1">
      <c r="A124" s="35"/>
      <c r="B124" s="36"/>
      <c r="C124" s="210" t="s">
        <v>221</v>
      </c>
      <c r="D124" s="210" t="s">
        <v>190</v>
      </c>
      <c r="E124" s="211" t="s">
        <v>3499</v>
      </c>
      <c r="F124" s="212" t="s">
        <v>3500</v>
      </c>
      <c r="G124" s="213" t="s">
        <v>454</v>
      </c>
      <c r="H124" s="214">
        <v>1</v>
      </c>
      <c r="I124" s="215"/>
      <c r="J124" s="216">
        <f t="shared" si="0"/>
        <v>0</v>
      </c>
      <c r="K124" s="212" t="s">
        <v>1</v>
      </c>
      <c r="L124" s="40"/>
      <c r="M124" s="217" t="s">
        <v>1</v>
      </c>
      <c r="N124" s="218" t="s">
        <v>42</v>
      </c>
      <c r="O124" s="72"/>
      <c r="P124" s="219">
        <f t="shared" si="1"/>
        <v>0</v>
      </c>
      <c r="Q124" s="219">
        <v>0</v>
      </c>
      <c r="R124" s="219">
        <f t="shared" si="2"/>
        <v>0</v>
      </c>
      <c r="S124" s="219">
        <v>0</v>
      </c>
      <c r="T124" s="220">
        <f t="shared" si="3"/>
        <v>0</v>
      </c>
      <c r="U124" s="35"/>
      <c r="V124" s="35"/>
      <c r="W124" s="35"/>
      <c r="X124" s="35"/>
      <c r="Y124" s="35"/>
      <c r="Z124" s="35"/>
      <c r="AA124" s="35"/>
      <c r="AB124" s="35"/>
      <c r="AC124" s="35"/>
      <c r="AD124" s="35"/>
      <c r="AE124" s="35"/>
      <c r="AR124" s="221" t="s">
        <v>3475</v>
      </c>
      <c r="AT124" s="221" t="s">
        <v>190</v>
      </c>
      <c r="AU124" s="221" t="s">
        <v>85</v>
      </c>
      <c r="AY124" s="18" t="s">
        <v>188</v>
      </c>
      <c r="BE124" s="222">
        <f t="shared" si="4"/>
        <v>0</v>
      </c>
      <c r="BF124" s="222">
        <f t="shared" si="5"/>
        <v>0</v>
      </c>
      <c r="BG124" s="222">
        <f t="shared" si="6"/>
        <v>0</v>
      </c>
      <c r="BH124" s="222">
        <f t="shared" si="7"/>
        <v>0</v>
      </c>
      <c r="BI124" s="222">
        <f t="shared" si="8"/>
        <v>0</v>
      </c>
      <c r="BJ124" s="18" t="s">
        <v>85</v>
      </c>
      <c r="BK124" s="222">
        <f t="shared" si="9"/>
        <v>0</v>
      </c>
      <c r="BL124" s="18" t="s">
        <v>3475</v>
      </c>
      <c r="BM124" s="221" t="s">
        <v>3501</v>
      </c>
    </row>
    <row r="125" spans="1:65" s="2" customFormat="1" ht="16.5" customHeight="1">
      <c r="A125" s="35"/>
      <c r="B125" s="36"/>
      <c r="C125" s="210" t="s">
        <v>225</v>
      </c>
      <c r="D125" s="210" t="s">
        <v>190</v>
      </c>
      <c r="E125" s="211" t="s">
        <v>3502</v>
      </c>
      <c r="F125" s="212" t="s">
        <v>3503</v>
      </c>
      <c r="G125" s="213" t="s">
        <v>3494</v>
      </c>
      <c r="H125" s="214">
        <v>1</v>
      </c>
      <c r="I125" s="215"/>
      <c r="J125" s="216">
        <f t="shared" si="0"/>
        <v>0</v>
      </c>
      <c r="K125" s="212" t="s">
        <v>1</v>
      </c>
      <c r="L125" s="40"/>
      <c r="M125" s="217" t="s">
        <v>1</v>
      </c>
      <c r="N125" s="218" t="s">
        <v>42</v>
      </c>
      <c r="O125" s="72"/>
      <c r="P125" s="219">
        <f t="shared" si="1"/>
        <v>0</v>
      </c>
      <c r="Q125" s="219">
        <v>0</v>
      </c>
      <c r="R125" s="219">
        <f t="shared" si="2"/>
        <v>0</v>
      </c>
      <c r="S125" s="219">
        <v>0</v>
      </c>
      <c r="T125" s="220">
        <f t="shared" si="3"/>
        <v>0</v>
      </c>
      <c r="U125" s="35"/>
      <c r="V125" s="35"/>
      <c r="W125" s="35"/>
      <c r="X125" s="35"/>
      <c r="Y125" s="35"/>
      <c r="Z125" s="35"/>
      <c r="AA125" s="35"/>
      <c r="AB125" s="35"/>
      <c r="AC125" s="35"/>
      <c r="AD125" s="35"/>
      <c r="AE125" s="35"/>
      <c r="AR125" s="221" t="s">
        <v>3475</v>
      </c>
      <c r="AT125" s="221" t="s">
        <v>190</v>
      </c>
      <c r="AU125" s="221" t="s">
        <v>85</v>
      </c>
      <c r="AY125" s="18" t="s">
        <v>188</v>
      </c>
      <c r="BE125" s="222">
        <f t="shared" si="4"/>
        <v>0</v>
      </c>
      <c r="BF125" s="222">
        <f t="shared" si="5"/>
        <v>0</v>
      </c>
      <c r="BG125" s="222">
        <f t="shared" si="6"/>
        <v>0</v>
      </c>
      <c r="BH125" s="222">
        <f t="shared" si="7"/>
        <v>0</v>
      </c>
      <c r="BI125" s="222">
        <f t="shared" si="8"/>
        <v>0</v>
      </c>
      <c r="BJ125" s="18" t="s">
        <v>85</v>
      </c>
      <c r="BK125" s="222">
        <f t="shared" si="9"/>
        <v>0</v>
      </c>
      <c r="BL125" s="18" t="s">
        <v>3475</v>
      </c>
      <c r="BM125" s="221" t="s">
        <v>3504</v>
      </c>
    </row>
    <row r="126" spans="1:65" s="2" customFormat="1" ht="16.5" customHeight="1">
      <c r="A126" s="35"/>
      <c r="B126" s="36"/>
      <c r="C126" s="210" t="s">
        <v>229</v>
      </c>
      <c r="D126" s="210" t="s">
        <v>190</v>
      </c>
      <c r="E126" s="211" t="s">
        <v>3505</v>
      </c>
      <c r="F126" s="212" t="s">
        <v>3506</v>
      </c>
      <c r="G126" s="213" t="s">
        <v>3494</v>
      </c>
      <c r="H126" s="214">
        <v>1</v>
      </c>
      <c r="I126" s="215"/>
      <c r="J126" s="216">
        <f t="shared" si="0"/>
        <v>0</v>
      </c>
      <c r="K126" s="212" t="s">
        <v>1</v>
      </c>
      <c r="L126" s="40"/>
      <c r="M126" s="277" t="s">
        <v>1</v>
      </c>
      <c r="N126" s="278" t="s">
        <v>42</v>
      </c>
      <c r="O126" s="279"/>
      <c r="P126" s="280">
        <f t="shared" si="1"/>
        <v>0</v>
      </c>
      <c r="Q126" s="280">
        <v>0</v>
      </c>
      <c r="R126" s="280">
        <f t="shared" si="2"/>
        <v>0</v>
      </c>
      <c r="S126" s="280">
        <v>0</v>
      </c>
      <c r="T126" s="281">
        <f t="shared" si="3"/>
        <v>0</v>
      </c>
      <c r="U126" s="35"/>
      <c r="V126" s="35"/>
      <c r="W126" s="35"/>
      <c r="X126" s="35"/>
      <c r="Y126" s="35"/>
      <c r="Z126" s="35"/>
      <c r="AA126" s="35"/>
      <c r="AB126" s="35"/>
      <c r="AC126" s="35"/>
      <c r="AD126" s="35"/>
      <c r="AE126" s="35"/>
      <c r="AR126" s="221" t="s">
        <v>3475</v>
      </c>
      <c r="AT126" s="221" t="s">
        <v>190</v>
      </c>
      <c r="AU126" s="221" t="s">
        <v>85</v>
      </c>
      <c r="AY126" s="18" t="s">
        <v>188</v>
      </c>
      <c r="BE126" s="222">
        <f t="shared" si="4"/>
        <v>0</v>
      </c>
      <c r="BF126" s="222">
        <f t="shared" si="5"/>
        <v>0</v>
      </c>
      <c r="BG126" s="222">
        <f t="shared" si="6"/>
        <v>0</v>
      </c>
      <c r="BH126" s="222">
        <f t="shared" si="7"/>
        <v>0</v>
      </c>
      <c r="BI126" s="222">
        <f t="shared" si="8"/>
        <v>0</v>
      </c>
      <c r="BJ126" s="18" t="s">
        <v>85</v>
      </c>
      <c r="BK126" s="222">
        <f t="shared" si="9"/>
        <v>0</v>
      </c>
      <c r="BL126" s="18" t="s">
        <v>3475</v>
      </c>
      <c r="BM126" s="221" t="s">
        <v>3507</v>
      </c>
    </row>
    <row r="127" spans="1:65" s="2" customFormat="1" ht="6.95" customHeight="1">
      <c r="A127" s="35"/>
      <c r="B127" s="55"/>
      <c r="C127" s="56"/>
      <c r="D127" s="56"/>
      <c r="E127" s="56"/>
      <c r="F127" s="56"/>
      <c r="G127" s="56"/>
      <c r="H127" s="56"/>
      <c r="I127" s="160"/>
      <c r="J127" s="56"/>
      <c r="K127" s="56"/>
      <c r="L127" s="40"/>
      <c r="M127" s="35"/>
      <c r="O127" s="35"/>
      <c r="P127" s="35"/>
      <c r="Q127" s="35"/>
      <c r="R127" s="35"/>
      <c r="S127" s="35"/>
      <c r="T127" s="35"/>
      <c r="U127" s="35"/>
      <c r="V127" s="35"/>
      <c r="W127" s="35"/>
      <c r="X127" s="35"/>
      <c r="Y127" s="35"/>
      <c r="Z127" s="35"/>
      <c r="AA127" s="35"/>
      <c r="AB127" s="35"/>
      <c r="AC127" s="35"/>
      <c r="AD127" s="35"/>
      <c r="AE127" s="35"/>
    </row>
  </sheetData>
  <sheetProtection algorithmName="SHA-512" hashValue="EhiN/iwF89c9qhZVsDWNkSEZlUX9F2vBzA5fPGlV0nlcCBxCfTS4tEOc4dnNeYEhJBaxan418GvrnC1t5fu3Yg==" saltValue="cOPsSQ13t4OVCpPZcZwZLMYZMGgdTPBotz88UaKDjL0BwA10lz01CodSK7r4cVnXwEGD9foGhURpG+6PBjSLfg==" spinCount="100000" sheet="1" objects="1" scenarios="1" formatColumns="0" formatRows="0" autoFilter="0"/>
  <autoFilter ref="C116:K126"/>
  <mergeCells count="9">
    <mergeCell ref="E87:H87"/>
    <mergeCell ref="E107:H107"/>
    <mergeCell ref="E109:H109"/>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3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86</v>
      </c>
      <c r="AZ2" s="117" t="s">
        <v>130</v>
      </c>
      <c r="BA2" s="117" t="s">
        <v>1</v>
      </c>
      <c r="BB2" s="117" t="s">
        <v>1</v>
      </c>
      <c r="BC2" s="117" t="s">
        <v>131</v>
      </c>
      <c r="BD2" s="117" t="s">
        <v>88</v>
      </c>
    </row>
    <row r="3" spans="1:56" s="1" customFormat="1" ht="6.95" customHeight="1">
      <c r="B3" s="118"/>
      <c r="C3" s="119"/>
      <c r="D3" s="119"/>
      <c r="E3" s="119"/>
      <c r="F3" s="119"/>
      <c r="G3" s="119"/>
      <c r="H3" s="119"/>
      <c r="I3" s="120"/>
      <c r="J3" s="119"/>
      <c r="K3" s="119"/>
      <c r="L3" s="21"/>
      <c r="AT3" s="18" t="s">
        <v>88</v>
      </c>
      <c r="AZ3" s="117" t="s">
        <v>132</v>
      </c>
      <c r="BA3" s="117" t="s">
        <v>1</v>
      </c>
      <c r="BB3" s="117" t="s">
        <v>1</v>
      </c>
      <c r="BC3" s="117" t="s">
        <v>131</v>
      </c>
      <c r="BD3" s="117" t="s">
        <v>88</v>
      </c>
    </row>
    <row r="4" spans="1:56" s="1" customFormat="1" ht="24.95" customHeight="1">
      <c r="B4" s="21"/>
      <c r="D4" s="121" t="s">
        <v>133</v>
      </c>
      <c r="I4" s="116"/>
      <c r="L4" s="21"/>
      <c r="M4" s="122" t="s">
        <v>10</v>
      </c>
      <c r="AT4" s="18" t="s">
        <v>4</v>
      </c>
      <c r="AZ4" s="117" t="s">
        <v>134</v>
      </c>
      <c r="BA4" s="117" t="s">
        <v>1</v>
      </c>
      <c r="BB4" s="117" t="s">
        <v>1</v>
      </c>
      <c r="BC4" s="117" t="s">
        <v>135</v>
      </c>
      <c r="BD4" s="117" t="s">
        <v>88</v>
      </c>
    </row>
    <row r="5" spans="1:56" s="1" customFormat="1" ht="6.95" customHeight="1">
      <c r="B5" s="21"/>
      <c r="I5" s="116"/>
      <c r="L5" s="21"/>
      <c r="AZ5" s="117" t="s">
        <v>136</v>
      </c>
      <c r="BA5" s="117" t="s">
        <v>1</v>
      </c>
      <c r="BB5" s="117" t="s">
        <v>1</v>
      </c>
      <c r="BC5" s="117" t="s">
        <v>137</v>
      </c>
      <c r="BD5" s="117" t="s">
        <v>88</v>
      </c>
    </row>
    <row r="6" spans="1:56" s="1" customFormat="1" ht="12" customHeight="1">
      <c r="B6" s="21"/>
      <c r="D6" s="123" t="s">
        <v>16</v>
      </c>
      <c r="I6" s="116"/>
      <c r="L6" s="21"/>
      <c r="AZ6" s="117" t="s">
        <v>138</v>
      </c>
      <c r="BA6" s="117" t="s">
        <v>1</v>
      </c>
      <c r="BB6" s="117" t="s">
        <v>1</v>
      </c>
      <c r="BC6" s="117" t="s">
        <v>88</v>
      </c>
      <c r="BD6" s="117" t="s">
        <v>88</v>
      </c>
    </row>
    <row r="7" spans="1:56" s="1" customFormat="1" ht="16.5" customHeight="1">
      <c r="B7" s="21"/>
      <c r="E7" s="333" t="str">
        <f>'Rekapitulace stavby'!K6</f>
        <v>HOSPODAŘENÍ SE SRÁŽKOVÝMI VODAMI - ZŠ NA VÝSLUNÍ Č.P. 2047</v>
      </c>
      <c r="F7" s="334"/>
      <c r="G7" s="334"/>
      <c r="H7" s="334"/>
      <c r="I7" s="116"/>
      <c r="L7" s="21"/>
      <c r="AZ7" s="117" t="s">
        <v>139</v>
      </c>
      <c r="BA7" s="117" t="s">
        <v>1</v>
      </c>
      <c r="BB7" s="117" t="s">
        <v>1</v>
      </c>
      <c r="BC7" s="117" t="s">
        <v>140</v>
      </c>
      <c r="BD7" s="117" t="s">
        <v>88</v>
      </c>
    </row>
    <row r="8" spans="1:5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c r="AZ8" s="117" t="s">
        <v>142</v>
      </c>
      <c r="BA8" s="117" t="s">
        <v>1</v>
      </c>
      <c r="BB8" s="117" t="s">
        <v>1</v>
      </c>
      <c r="BC8" s="117" t="s">
        <v>143</v>
      </c>
      <c r="BD8" s="117" t="s">
        <v>88</v>
      </c>
    </row>
    <row r="9" spans="1:56" s="2" customFormat="1" ht="16.5" customHeight="1">
      <c r="A9" s="35"/>
      <c r="B9" s="40"/>
      <c r="C9" s="35"/>
      <c r="D9" s="35"/>
      <c r="E9" s="335" t="s">
        <v>144</v>
      </c>
      <c r="F9" s="336"/>
      <c r="G9" s="336"/>
      <c r="H9" s="336"/>
      <c r="I9" s="124"/>
      <c r="J9" s="35"/>
      <c r="K9" s="35"/>
      <c r="L9" s="52"/>
      <c r="S9" s="35"/>
      <c r="T9" s="35"/>
      <c r="U9" s="35"/>
      <c r="V9" s="35"/>
      <c r="W9" s="35"/>
      <c r="X9" s="35"/>
      <c r="Y9" s="35"/>
      <c r="Z9" s="35"/>
      <c r="AA9" s="35"/>
      <c r="AB9" s="35"/>
      <c r="AC9" s="35"/>
      <c r="AD9" s="35"/>
      <c r="AE9" s="35"/>
      <c r="AZ9" s="117" t="s">
        <v>145</v>
      </c>
      <c r="BA9" s="117" t="s">
        <v>1</v>
      </c>
      <c r="BB9" s="117" t="s">
        <v>1</v>
      </c>
      <c r="BC9" s="117" t="s">
        <v>146</v>
      </c>
      <c r="BD9" s="117" t="s">
        <v>88</v>
      </c>
    </row>
    <row r="10" spans="1:5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c r="AZ10" s="117" t="s">
        <v>147</v>
      </c>
      <c r="BA10" s="117" t="s">
        <v>1</v>
      </c>
      <c r="BB10" s="117" t="s">
        <v>1</v>
      </c>
      <c r="BC10" s="117" t="s">
        <v>148</v>
      </c>
      <c r="BD10" s="117" t="s">
        <v>88</v>
      </c>
    </row>
    <row r="11" spans="1:56" s="2" customFormat="1" ht="12" customHeight="1">
      <c r="A11" s="35"/>
      <c r="B11" s="40"/>
      <c r="C11" s="35"/>
      <c r="D11" s="123" t="s">
        <v>18</v>
      </c>
      <c r="E11" s="35"/>
      <c r="F11" s="111" t="s">
        <v>87</v>
      </c>
      <c r="G11" s="35"/>
      <c r="H11" s="35"/>
      <c r="I11" s="125" t="s">
        <v>19</v>
      </c>
      <c r="J11" s="111" t="s">
        <v>1</v>
      </c>
      <c r="K11" s="35"/>
      <c r="L11" s="52"/>
      <c r="S11" s="35"/>
      <c r="T11" s="35"/>
      <c r="U11" s="35"/>
      <c r="V11" s="35"/>
      <c r="W11" s="35"/>
      <c r="X11" s="35"/>
      <c r="Y11" s="35"/>
      <c r="Z11" s="35"/>
      <c r="AA11" s="35"/>
      <c r="AB11" s="35"/>
      <c r="AC11" s="35"/>
      <c r="AD11" s="35"/>
      <c r="AE11" s="35"/>
      <c r="AZ11" s="117" t="s">
        <v>149</v>
      </c>
      <c r="BA11" s="117" t="s">
        <v>1</v>
      </c>
      <c r="BB11" s="117" t="s">
        <v>1</v>
      </c>
      <c r="BC11" s="117" t="s">
        <v>150</v>
      </c>
      <c r="BD11" s="117" t="s">
        <v>88</v>
      </c>
    </row>
    <row r="12" spans="1:5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c r="AZ12" s="117" t="s">
        <v>151</v>
      </c>
      <c r="BA12" s="117" t="s">
        <v>1</v>
      </c>
      <c r="BB12" s="117" t="s">
        <v>1</v>
      </c>
      <c r="BC12" s="117" t="s">
        <v>152</v>
      </c>
      <c r="BD12" s="117" t="s">
        <v>88</v>
      </c>
    </row>
    <row r="13" spans="1:5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c r="AZ13" s="117" t="s">
        <v>153</v>
      </c>
      <c r="BA13" s="117" t="s">
        <v>1</v>
      </c>
      <c r="BB13" s="117" t="s">
        <v>1</v>
      </c>
      <c r="BC13" s="117" t="s">
        <v>154</v>
      </c>
      <c r="BD13" s="117" t="s">
        <v>88</v>
      </c>
    </row>
    <row r="14" spans="1:5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c r="AZ14" s="117" t="s">
        <v>155</v>
      </c>
      <c r="BA14" s="117" t="s">
        <v>1</v>
      </c>
      <c r="BB14" s="117" t="s">
        <v>1</v>
      </c>
      <c r="BC14" s="117" t="s">
        <v>143</v>
      </c>
      <c r="BD14" s="117" t="s">
        <v>88</v>
      </c>
    </row>
    <row r="15" spans="1:5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c r="AZ15" s="117" t="s">
        <v>156</v>
      </c>
      <c r="BA15" s="117" t="s">
        <v>1</v>
      </c>
      <c r="BB15" s="117" t="s">
        <v>1</v>
      </c>
      <c r="BC15" s="117" t="s">
        <v>157</v>
      </c>
      <c r="BD15" s="117" t="s">
        <v>88</v>
      </c>
    </row>
    <row r="16" spans="1:5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c r="AZ16" s="117" t="s">
        <v>158</v>
      </c>
      <c r="BA16" s="117" t="s">
        <v>1</v>
      </c>
      <c r="BB16" s="117" t="s">
        <v>1</v>
      </c>
      <c r="BC16" s="117" t="s">
        <v>159</v>
      </c>
      <c r="BD16" s="117" t="s">
        <v>88</v>
      </c>
    </row>
    <row r="17" spans="1:56"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c r="AZ17" s="117" t="s">
        <v>160</v>
      </c>
      <c r="BA17" s="117" t="s">
        <v>1</v>
      </c>
      <c r="BB17" s="117" t="s">
        <v>1</v>
      </c>
      <c r="BC17" s="117" t="s">
        <v>161</v>
      </c>
      <c r="BD17" s="117" t="s">
        <v>88</v>
      </c>
    </row>
    <row r="18" spans="1:56"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row>
    <row r="19" spans="1:56"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row>
    <row r="20" spans="1:56"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row>
    <row r="21" spans="1:56"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row>
    <row r="22" spans="1:56"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56" s="2" customFormat="1" ht="12" customHeight="1">
      <c r="A23" s="35"/>
      <c r="B23" s="40"/>
      <c r="C23" s="35"/>
      <c r="D23" s="123" t="s">
        <v>33</v>
      </c>
      <c r="E23" s="35"/>
      <c r="F23" s="35"/>
      <c r="G23" s="35"/>
      <c r="H23" s="35"/>
      <c r="I23" s="125" t="s">
        <v>25</v>
      </c>
      <c r="J23" s="111" t="s">
        <v>1</v>
      </c>
      <c r="K23" s="35"/>
      <c r="L23" s="52"/>
      <c r="S23" s="35"/>
      <c r="T23" s="35"/>
      <c r="U23" s="35"/>
      <c r="V23" s="35"/>
      <c r="W23" s="35"/>
      <c r="X23" s="35"/>
      <c r="Y23" s="35"/>
      <c r="Z23" s="35"/>
      <c r="AA23" s="35"/>
      <c r="AB23" s="35"/>
      <c r="AC23" s="35"/>
      <c r="AD23" s="35"/>
      <c r="AE23" s="35"/>
    </row>
    <row r="24" spans="1:56" s="2" customFormat="1" ht="18" customHeight="1">
      <c r="A24" s="35"/>
      <c r="B24" s="40"/>
      <c r="C24" s="35"/>
      <c r="D24" s="35"/>
      <c r="E24" s="111" t="s">
        <v>34</v>
      </c>
      <c r="F24" s="35"/>
      <c r="G24" s="35"/>
      <c r="H24" s="35"/>
      <c r="I24" s="125" t="s">
        <v>27</v>
      </c>
      <c r="J24" s="111" t="s">
        <v>1</v>
      </c>
      <c r="K24" s="35"/>
      <c r="L24" s="52"/>
      <c r="S24" s="35"/>
      <c r="T24" s="35"/>
      <c r="U24" s="35"/>
      <c r="V24" s="35"/>
      <c r="W24" s="35"/>
      <c r="X24" s="35"/>
      <c r="Y24" s="35"/>
      <c r="Z24" s="35"/>
      <c r="AA24" s="35"/>
      <c r="AB24" s="35"/>
      <c r="AC24" s="35"/>
      <c r="AD24" s="35"/>
      <c r="AE24" s="35"/>
    </row>
    <row r="25" spans="1:56"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56"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56"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56"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56"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56" s="2" customFormat="1" ht="25.35" customHeight="1">
      <c r="A30" s="35"/>
      <c r="B30" s="40"/>
      <c r="C30" s="35"/>
      <c r="D30" s="133" t="s">
        <v>37</v>
      </c>
      <c r="E30" s="35"/>
      <c r="F30" s="35"/>
      <c r="G30" s="35"/>
      <c r="H30" s="35"/>
      <c r="I30" s="124"/>
      <c r="J30" s="134">
        <f>ROUND(J122, 2)</f>
        <v>0</v>
      </c>
      <c r="K30" s="35"/>
      <c r="L30" s="52"/>
      <c r="S30" s="35"/>
      <c r="T30" s="35"/>
      <c r="U30" s="35"/>
      <c r="V30" s="35"/>
      <c r="W30" s="35"/>
      <c r="X30" s="35"/>
      <c r="Y30" s="35"/>
      <c r="Z30" s="35"/>
      <c r="AA30" s="35"/>
      <c r="AB30" s="35"/>
      <c r="AC30" s="35"/>
      <c r="AD30" s="35"/>
      <c r="AE30" s="35"/>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56"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ROUND((SUM(BE122:BE338)),  2)</f>
        <v>0</v>
      </c>
      <c r="G33" s="35"/>
      <c r="H33" s="35"/>
      <c r="I33" s="139">
        <v>0.21</v>
      </c>
      <c r="J33" s="138">
        <f>ROUND(((SUM(BE122:BE338))*I33),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ROUND((SUM(BF122:BF338)),  2)</f>
        <v>0</v>
      </c>
      <c r="G34" s="35"/>
      <c r="H34" s="35"/>
      <c r="I34" s="139">
        <v>0.15</v>
      </c>
      <c r="J34" s="138">
        <f>ROUND(((SUM(BF122:BF338))*I34),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ROUND((SUM(BG122:BG338)),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ROUND((SUM(BH122:BH338)),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ROUND((SUM(BI122:BI338)),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SO 01 - PRODLOUŽENÍ DEŠŤOVÉ KANALIZACE</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J122</f>
        <v>0</v>
      </c>
      <c r="K96" s="37"/>
      <c r="L96" s="52"/>
      <c r="S96" s="35"/>
      <c r="T96" s="35"/>
      <c r="U96" s="35"/>
      <c r="V96" s="35"/>
      <c r="W96" s="35"/>
      <c r="X96" s="35"/>
      <c r="Y96" s="35"/>
      <c r="Z96" s="35"/>
      <c r="AA96" s="35"/>
      <c r="AB96" s="35"/>
      <c r="AC96" s="35"/>
      <c r="AD96" s="35"/>
      <c r="AE96" s="35"/>
      <c r="AU96" s="18" t="s">
        <v>166</v>
      </c>
    </row>
    <row r="97" spans="1:31" s="9" customFormat="1" ht="24.95" customHeight="1">
      <c r="B97" s="169"/>
      <c r="C97" s="170"/>
      <c r="D97" s="171" t="s">
        <v>167</v>
      </c>
      <c r="E97" s="172"/>
      <c r="F97" s="172"/>
      <c r="G97" s="172"/>
      <c r="H97" s="172"/>
      <c r="I97" s="173"/>
      <c r="J97" s="174">
        <f>J123</f>
        <v>0</v>
      </c>
      <c r="K97" s="170"/>
      <c r="L97" s="175"/>
    </row>
    <row r="98" spans="1:31" s="10" customFormat="1" ht="19.899999999999999" customHeight="1">
      <c r="B98" s="176"/>
      <c r="C98" s="105"/>
      <c r="D98" s="177" t="s">
        <v>168</v>
      </c>
      <c r="E98" s="178"/>
      <c r="F98" s="178"/>
      <c r="G98" s="178"/>
      <c r="H98" s="178"/>
      <c r="I98" s="179"/>
      <c r="J98" s="180">
        <f>J124</f>
        <v>0</v>
      </c>
      <c r="K98" s="105"/>
      <c r="L98" s="181"/>
    </row>
    <row r="99" spans="1:31" s="10" customFormat="1" ht="19.899999999999999" customHeight="1">
      <c r="B99" s="176"/>
      <c r="C99" s="105"/>
      <c r="D99" s="177" t="s">
        <v>169</v>
      </c>
      <c r="E99" s="178"/>
      <c r="F99" s="178"/>
      <c r="G99" s="178"/>
      <c r="H99" s="178"/>
      <c r="I99" s="179"/>
      <c r="J99" s="180">
        <f>J266</f>
        <v>0</v>
      </c>
      <c r="K99" s="105"/>
      <c r="L99" s="181"/>
    </row>
    <row r="100" spans="1:31" s="10" customFormat="1" ht="19.899999999999999" customHeight="1">
      <c r="B100" s="176"/>
      <c r="C100" s="105"/>
      <c r="D100" s="177" t="s">
        <v>170</v>
      </c>
      <c r="E100" s="178"/>
      <c r="F100" s="178"/>
      <c r="G100" s="178"/>
      <c r="H100" s="178"/>
      <c r="I100" s="179"/>
      <c r="J100" s="180">
        <f>J283</f>
        <v>0</v>
      </c>
      <c r="K100" s="105"/>
      <c r="L100" s="181"/>
    </row>
    <row r="101" spans="1:31" s="10" customFormat="1" ht="19.899999999999999" customHeight="1">
      <c r="B101" s="176"/>
      <c r="C101" s="105"/>
      <c r="D101" s="177" t="s">
        <v>171</v>
      </c>
      <c r="E101" s="178"/>
      <c r="F101" s="178"/>
      <c r="G101" s="178"/>
      <c r="H101" s="178"/>
      <c r="I101" s="179"/>
      <c r="J101" s="180">
        <f>J315</f>
        <v>0</v>
      </c>
      <c r="K101" s="105"/>
      <c r="L101" s="181"/>
    </row>
    <row r="102" spans="1:31" s="10" customFormat="1" ht="19.899999999999999" customHeight="1">
      <c r="B102" s="176"/>
      <c r="C102" s="105"/>
      <c r="D102" s="177" t="s">
        <v>172</v>
      </c>
      <c r="E102" s="178"/>
      <c r="F102" s="178"/>
      <c r="G102" s="178"/>
      <c r="H102" s="178"/>
      <c r="I102" s="179"/>
      <c r="J102" s="180">
        <f>J337</f>
        <v>0</v>
      </c>
      <c r="K102" s="105"/>
      <c r="L102" s="181"/>
    </row>
    <row r="103" spans="1:31" s="2" customFormat="1" ht="21.75" customHeight="1">
      <c r="A103" s="35"/>
      <c r="B103" s="36"/>
      <c r="C103" s="37"/>
      <c r="D103" s="37"/>
      <c r="E103" s="37"/>
      <c r="F103" s="37"/>
      <c r="G103" s="37"/>
      <c r="H103" s="37"/>
      <c r="I103" s="124"/>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160"/>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163"/>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173</v>
      </c>
      <c r="D109" s="37"/>
      <c r="E109" s="37"/>
      <c r="F109" s="37"/>
      <c r="G109" s="37"/>
      <c r="H109" s="37"/>
      <c r="I109" s="124"/>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124"/>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124"/>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40" t="str">
        <f>E7</f>
        <v>HOSPODAŘENÍ SE SRÁŽKOVÝMI VODAMI - ZŠ NA VÝSLUNÍ Č.P. 2047</v>
      </c>
      <c r="F112" s="341"/>
      <c r="G112" s="341"/>
      <c r="H112" s="341"/>
      <c r="I112" s="124"/>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141</v>
      </c>
      <c r="D113" s="37"/>
      <c r="E113" s="37"/>
      <c r="F113" s="37"/>
      <c r="G113" s="37"/>
      <c r="H113" s="37"/>
      <c r="I113" s="124"/>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308" t="str">
        <f>E9</f>
        <v>SO 01 - PRODLOUŽENÍ DEŠŤOVÉ KANALIZACE</v>
      </c>
      <c r="F114" s="342"/>
      <c r="G114" s="342"/>
      <c r="H114" s="342"/>
      <c r="I114" s="124"/>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F12</f>
        <v>UHERSKÝ BROD</v>
      </c>
      <c r="G116" s="37"/>
      <c r="H116" s="37"/>
      <c r="I116" s="125" t="s">
        <v>22</v>
      </c>
      <c r="J116" s="67" t="str">
        <f>IF(J12="","",J12)</f>
        <v>23. 7. 2019</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124"/>
      <c r="J117" s="37"/>
      <c r="K117" s="37"/>
      <c r="L117" s="52"/>
      <c r="S117" s="35"/>
      <c r="T117" s="35"/>
      <c r="U117" s="35"/>
      <c r="V117" s="35"/>
      <c r="W117" s="35"/>
      <c r="X117" s="35"/>
      <c r="Y117" s="35"/>
      <c r="Z117" s="35"/>
      <c r="AA117" s="35"/>
      <c r="AB117" s="35"/>
      <c r="AC117" s="35"/>
      <c r="AD117" s="35"/>
      <c r="AE117" s="35"/>
    </row>
    <row r="118" spans="1:65" s="2" customFormat="1" ht="27.95" customHeight="1">
      <c r="A118" s="35"/>
      <c r="B118" s="36"/>
      <c r="C118" s="30" t="s">
        <v>24</v>
      </c>
      <c r="D118" s="37"/>
      <c r="E118" s="37"/>
      <c r="F118" s="28" t="str">
        <f>E15</f>
        <v>MĚSTO UHERSKÝ BROD</v>
      </c>
      <c r="G118" s="37"/>
      <c r="H118" s="37"/>
      <c r="I118" s="125" t="s">
        <v>30</v>
      </c>
      <c r="J118" s="33" t="str">
        <f>E21</f>
        <v>JV PROJEKT V.H. s.r.o.   Brno</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28</v>
      </c>
      <c r="D119" s="37"/>
      <c r="E119" s="37"/>
      <c r="F119" s="28" t="str">
        <f>IF(E18="","",E18)</f>
        <v>Vyplň údaj</v>
      </c>
      <c r="G119" s="37"/>
      <c r="H119" s="37"/>
      <c r="I119" s="125" t="s">
        <v>33</v>
      </c>
      <c r="J119" s="33" t="str">
        <f>E24</f>
        <v>Obrtel M.</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65" s="11" customFormat="1" ht="29.25" customHeight="1">
      <c r="A121" s="182"/>
      <c r="B121" s="183"/>
      <c r="C121" s="184" t="s">
        <v>174</v>
      </c>
      <c r="D121" s="185" t="s">
        <v>62</v>
      </c>
      <c r="E121" s="185" t="s">
        <v>58</v>
      </c>
      <c r="F121" s="185" t="s">
        <v>59</v>
      </c>
      <c r="G121" s="185" t="s">
        <v>175</v>
      </c>
      <c r="H121" s="185" t="s">
        <v>176</v>
      </c>
      <c r="I121" s="186" t="s">
        <v>177</v>
      </c>
      <c r="J121" s="185" t="s">
        <v>164</v>
      </c>
      <c r="K121" s="187" t="s">
        <v>178</v>
      </c>
      <c r="L121" s="188"/>
      <c r="M121" s="76" t="s">
        <v>1</v>
      </c>
      <c r="N121" s="77" t="s">
        <v>41</v>
      </c>
      <c r="O121" s="77" t="s">
        <v>179</v>
      </c>
      <c r="P121" s="77" t="s">
        <v>180</v>
      </c>
      <c r="Q121" s="77" t="s">
        <v>181</v>
      </c>
      <c r="R121" s="77" t="s">
        <v>182</v>
      </c>
      <c r="S121" s="77" t="s">
        <v>183</v>
      </c>
      <c r="T121" s="78" t="s">
        <v>184</v>
      </c>
      <c r="U121" s="182"/>
      <c r="V121" s="182"/>
      <c r="W121" s="182"/>
      <c r="X121" s="182"/>
      <c r="Y121" s="182"/>
      <c r="Z121" s="182"/>
      <c r="AA121" s="182"/>
      <c r="AB121" s="182"/>
      <c r="AC121" s="182"/>
      <c r="AD121" s="182"/>
      <c r="AE121" s="182"/>
    </row>
    <row r="122" spans="1:65" s="2" customFormat="1" ht="22.9" customHeight="1">
      <c r="A122" s="35"/>
      <c r="B122" s="36"/>
      <c r="C122" s="83" t="s">
        <v>185</v>
      </c>
      <c r="D122" s="37"/>
      <c r="E122" s="37"/>
      <c r="F122" s="37"/>
      <c r="G122" s="37"/>
      <c r="H122" s="37"/>
      <c r="I122" s="124"/>
      <c r="J122" s="189">
        <f>BK122</f>
        <v>0</v>
      </c>
      <c r="K122" s="37"/>
      <c r="L122" s="40"/>
      <c r="M122" s="79"/>
      <c r="N122" s="190"/>
      <c r="O122" s="80"/>
      <c r="P122" s="191">
        <f>P123</f>
        <v>0</v>
      </c>
      <c r="Q122" s="80"/>
      <c r="R122" s="191">
        <f>R123</f>
        <v>71.509978810000007</v>
      </c>
      <c r="S122" s="80"/>
      <c r="T122" s="192">
        <f>T123</f>
        <v>77.557297000000005</v>
      </c>
      <c r="U122" s="35"/>
      <c r="V122" s="35"/>
      <c r="W122" s="35"/>
      <c r="X122" s="35"/>
      <c r="Y122" s="35"/>
      <c r="Z122" s="35"/>
      <c r="AA122" s="35"/>
      <c r="AB122" s="35"/>
      <c r="AC122" s="35"/>
      <c r="AD122" s="35"/>
      <c r="AE122" s="35"/>
      <c r="AT122" s="18" t="s">
        <v>76</v>
      </c>
      <c r="AU122" s="18" t="s">
        <v>166</v>
      </c>
      <c r="BK122" s="193">
        <f>BK123</f>
        <v>0</v>
      </c>
    </row>
    <row r="123" spans="1:65" s="12" customFormat="1" ht="25.9" customHeight="1">
      <c r="B123" s="194"/>
      <c r="C123" s="195"/>
      <c r="D123" s="196" t="s">
        <v>76</v>
      </c>
      <c r="E123" s="197" t="s">
        <v>186</v>
      </c>
      <c r="F123" s="197" t="s">
        <v>187</v>
      </c>
      <c r="G123" s="195"/>
      <c r="H123" s="195"/>
      <c r="I123" s="198"/>
      <c r="J123" s="199">
        <f>BK123</f>
        <v>0</v>
      </c>
      <c r="K123" s="195"/>
      <c r="L123" s="200"/>
      <c r="M123" s="201"/>
      <c r="N123" s="202"/>
      <c r="O123" s="202"/>
      <c r="P123" s="203">
        <f>P124+P266+P283+P315+P337</f>
        <v>0</v>
      </c>
      <c r="Q123" s="202"/>
      <c r="R123" s="203">
        <f>R124+R266+R283+R315+R337</f>
        <v>71.509978810000007</v>
      </c>
      <c r="S123" s="202"/>
      <c r="T123" s="204">
        <f>T124+T266+T283+T315+T337</f>
        <v>77.557297000000005</v>
      </c>
      <c r="AR123" s="205" t="s">
        <v>85</v>
      </c>
      <c r="AT123" s="206" t="s">
        <v>76</v>
      </c>
      <c r="AU123" s="206" t="s">
        <v>77</v>
      </c>
      <c r="AY123" s="205" t="s">
        <v>188</v>
      </c>
      <c r="BK123" s="207">
        <f>BK124+BK266+BK283+BK315+BK337</f>
        <v>0</v>
      </c>
    </row>
    <row r="124" spans="1:65" s="12" customFormat="1" ht="22.9" customHeight="1">
      <c r="B124" s="194"/>
      <c r="C124" s="195"/>
      <c r="D124" s="196" t="s">
        <v>76</v>
      </c>
      <c r="E124" s="208" t="s">
        <v>85</v>
      </c>
      <c r="F124" s="208" t="s">
        <v>189</v>
      </c>
      <c r="G124" s="195"/>
      <c r="H124" s="195"/>
      <c r="I124" s="198"/>
      <c r="J124" s="209">
        <f>BK124</f>
        <v>0</v>
      </c>
      <c r="K124" s="195"/>
      <c r="L124" s="200"/>
      <c r="M124" s="201"/>
      <c r="N124" s="202"/>
      <c r="O124" s="202"/>
      <c r="P124" s="203">
        <f>SUM(P125:P265)</f>
        <v>0</v>
      </c>
      <c r="Q124" s="202"/>
      <c r="R124" s="203">
        <f>SUM(R125:R265)</f>
        <v>0.22927236000000001</v>
      </c>
      <c r="S124" s="202"/>
      <c r="T124" s="204">
        <f>SUM(T125:T265)</f>
        <v>77.557297000000005</v>
      </c>
      <c r="AR124" s="205" t="s">
        <v>85</v>
      </c>
      <c r="AT124" s="206" t="s">
        <v>76</v>
      </c>
      <c r="AU124" s="206" t="s">
        <v>85</v>
      </c>
      <c r="AY124" s="205" t="s">
        <v>188</v>
      </c>
      <c r="BK124" s="207">
        <f>SUM(BK125:BK265)</f>
        <v>0</v>
      </c>
    </row>
    <row r="125" spans="1:65" s="2" customFormat="1" ht="16.5" customHeight="1">
      <c r="A125" s="35"/>
      <c r="B125" s="36"/>
      <c r="C125" s="210" t="s">
        <v>85</v>
      </c>
      <c r="D125" s="210" t="s">
        <v>190</v>
      </c>
      <c r="E125" s="211" t="s">
        <v>191</v>
      </c>
      <c r="F125" s="212" t="s">
        <v>192</v>
      </c>
      <c r="G125" s="213" t="s">
        <v>193</v>
      </c>
      <c r="H125" s="214">
        <v>2</v>
      </c>
      <c r="I125" s="215"/>
      <c r="J125" s="216">
        <f>ROUND(I125*H125,2)</f>
        <v>0</v>
      </c>
      <c r="K125" s="212" t="s">
        <v>194</v>
      </c>
      <c r="L125" s="40"/>
      <c r="M125" s="217" t="s">
        <v>1</v>
      </c>
      <c r="N125" s="218" t="s">
        <v>42</v>
      </c>
      <c r="O125" s="72"/>
      <c r="P125" s="219">
        <f>O125*H125</f>
        <v>0</v>
      </c>
      <c r="Q125" s="219">
        <v>0</v>
      </c>
      <c r="R125" s="219">
        <f>Q125*H125</f>
        <v>0</v>
      </c>
      <c r="S125" s="219">
        <v>0.10199999999999999</v>
      </c>
      <c r="T125" s="220">
        <f>S125*H125</f>
        <v>0.20399999999999999</v>
      </c>
      <c r="U125" s="35"/>
      <c r="V125" s="35"/>
      <c r="W125" s="35"/>
      <c r="X125" s="35"/>
      <c r="Y125" s="35"/>
      <c r="Z125" s="35"/>
      <c r="AA125" s="35"/>
      <c r="AB125" s="35"/>
      <c r="AC125" s="35"/>
      <c r="AD125" s="35"/>
      <c r="AE125" s="35"/>
      <c r="AR125" s="221" t="s">
        <v>195</v>
      </c>
      <c r="AT125" s="221" t="s">
        <v>190</v>
      </c>
      <c r="AU125" s="221" t="s">
        <v>88</v>
      </c>
      <c r="AY125" s="18" t="s">
        <v>188</v>
      </c>
      <c r="BE125" s="222">
        <f>IF(N125="základní",J125,0)</f>
        <v>0</v>
      </c>
      <c r="BF125" s="222">
        <f>IF(N125="snížená",J125,0)</f>
        <v>0</v>
      </c>
      <c r="BG125" s="222">
        <f>IF(N125="zákl. přenesená",J125,0)</f>
        <v>0</v>
      </c>
      <c r="BH125" s="222">
        <f>IF(N125="sníž. přenesená",J125,0)</f>
        <v>0</v>
      </c>
      <c r="BI125" s="222">
        <f>IF(N125="nulová",J125,0)</f>
        <v>0</v>
      </c>
      <c r="BJ125" s="18" t="s">
        <v>85</v>
      </c>
      <c r="BK125" s="222">
        <f>ROUND(I125*H125,2)</f>
        <v>0</v>
      </c>
      <c r="BL125" s="18" t="s">
        <v>195</v>
      </c>
      <c r="BM125" s="221" t="s">
        <v>196</v>
      </c>
    </row>
    <row r="126" spans="1:65" s="13" customFormat="1" ht="11.25">
      <c r="B126" s="223"/>
      <c r="C126" s="224"/>
      <c r="D126" s="225" t="s">
        <v>197</v>
      </c>
      <c r="E126" s="226" t="s">
        <v>1</v>
      </c>
      <c r="F126" s="227" t="s">
        <v>198</v>
      </c>
      <c r="G126" s="224"/>
      <c r="H126" s="228">
        <v>2</v>
      </c>
      <c r="I126" s="229"/>
      <c r="J126" s="224"/>
      <c r="K126" s="224"/>
      <c r="L126" s="230"/>
      <c r="M126" s="231"/>
      <c r="N126" s="232"/>
      <c r="O126" s="232"/>
      <c r="P126" s="232"/>
      <c r="Q126" s="232"/>
      <c r="R126" s="232"/>
      <c r="S126" s="232"/>
      <c r="T126" s="233"/>
      <c r="AT126" s="234" t="s">
        <v>197</v>
      </c>
      <c r="AU126" s="234" t="s">
        <v>88</v>
      </c>
      <c r="AV126" s="13" t="s">
        <v>88</v>
      </c>
      <c r="AW126" s="13" t="s">
        <v>32</v>
      </c>
      <c r="AX126" s="13" t="s">
        <v>77</v>
      </c>
      <c r="AY126" s="234" t="s">
        <v>188</v>
      </c>
    </row>
    <row r="127" spans="1:65" s="14" customFormat="1" ht="11.25">
      <c r="B127" s="235"/>
      <c r="C127" s="236"/>
      <c r="D127" s="225" t="s">
        <v>197</v>
      </c>
      <c r="E127" s="237" t="s">
        <v>138</v>
      </c>
      <c r="F127" s="238" t="s">
        <v>199</v>
      </c>
      <c r="G127" s="236"/>
      <c r="H127" s="239">
        <v>2</v>
      </c>
      <c r="I127" s="240"/>
      <c r="J127" s="236"/>
      <c r="K127" s="236"/>
      <c r="L127" s="241"/>
      <c r="M127" s="242"/>
      <c r="N127" s="243"/>
      <c r="O127" s="243"/>
      <c r="P127" s="243"/>
      <c r="Q127" s="243"/>
      <c r="R127" s="243"/>
      <c r="S127" s="243"/>
      <c r="T127" s="244"/>
      <c r="AT127" s="245" t="s">
        <v>197</v>
      </c>
      <c r="AU127" s="245" t="s">
        <v>88</v>
      </c>
      <c r="AV127" s="14" t="s">
        <v>195</v>
      </c>
      <c r="AW127" s="14" t="s">
        <v>32</v>
      </c>
      <c r="AX127" s="14" t="s">
        <v>85</v>
      </c>
      <c r="AY127" s="245" t="s">
        <v>188</v>
      </c>
    </row>
    <row r="128" spans="1:65" s="2" customFormat="1" ht="16.5" customHeight="1">
      <c r="A128" s="35"/>
      <c r="B128" s="36"/>
      <c r="C128" s="210" t="s">
        <v>88</v>
      </c>
      <c r="D128" s="210" t="s">
        <v>190</v>
      </c>
      <c r="E128" s="211" t="s">
        <v>200</v>
      </c>
      <c r="F128" s="212" t="s">
        <v>201</v>
      </c>
      <c r="G128" s="213" t="s">
        <v>193</v>
      </c>
      <c r="H128" s="214">
        <v>2</v>
      </c>
      <c r="I128" s="215"/>
      <c r="J128" s="216">
        <f>ROUND(I128*H128,2)</f>
        <v>0</v>
      </c>
      <c r="K128" s="212" t="s">
        <v>202</v>
      </c>
      <c r="L128" s="40"/>
      <c r="M128" s="217" t="s">
        <v>1</v>
      </c>
      <c r="N128" s="218" t="s">
        <v>42</v>
      </c>
      <c r="O128" s="72"/>
      <c r="P128" s="219">
        <f>O128*H128</f>
        <v>0</v>
      </c>
      <c r="Q128" s="219">
        <v>0</v>
      </c>
      <c r="R128" s="219">
        <f>Q128*H128</f>
        <v>0</v>
      </c>
      <c r="S128" s="219">
        <v>0</v>
      </c>
      <c r="T128" s="220">
        <f>S128*H128</f>
        <v>0</v>
      </c>
      <c r="U128" s="35"/>
      <c r="V128" s="35"/>
      <c r="W128" s="35"/>
      <c r="X128" s="35"/>
      <c r="Y128" s="35"/>
      <c r="Z128" s="35"/>
      <c r="AA128" s="35"/>
      <c r="AB128" s="35"/>
      <c r="AC128" s="35"/>
      <c r="AD128" s="35"/>
      <c r="AE128" s="35"/>
      <c r="AR128" s="221" t="s">
        <v>195</v>
      </c>
      <c r="AT128" s="221" t="s">
        <v>190</v>
      </c>
      <c r="AU128" s="221" t="s">
        <v>88</v>
      </c>
      <c r="AY128" s="18" t="s">
        <v>188</v>
      </c>
      <c r="BE128" s="222">
        <f>IF(N128="základní",J128,0)</f>
        <v>0</v>
      </c>
      <c r="BF128" s="222">
        <f>IF(N128="snížená",J128,0)</f>
        <v>0</v>
      </c>
      <c r="BG128" s="222">
        <f>IF(N128="zákl. přenesená",J128,0)</f>
        <v>0</v>
      </c>
      <c r="BH128" s="222">
        <f>IF(N128="sníž. přenesená",J128,0)</f>
        <v>0</v>
      </c>
      <c r="BI128" s="222">
        <f>IF(N128="nulová",J128,0)</f>
        <v>0</v>
      </c>
      <c r="BJ128" s="18" t="s">
        <v>85</v>
      </c>
      <c r="BK128" s="222">
        <f>ROUND(I128*H128,2)</f>
        <v>0</v>
      </c>
      <c r="BL128" s="18" t="s">
        <v>195</v>
      </c>
      <c r="BM128" s="221" t="s">
        <v>203</v>
      </c>
    </row>
    <row r="129" spans="1:65" s="13" customFormat="1" ht="11.25">
      <c r="B129" s="223"/>
      <c r="C129" s="224"/>
      <c r="D129" s="225" t="s">
        <v>197</v>
      </c>
      <c r="E129" s="226" t="s">
        <v>1</v>
      </c>
      <c r="F129" s="227" t="s">
        <v>138</v>
      </c>
      <c r="G129" s="224"/>
      <c r="H129" s="228">
        <v>2</v>
      </c>
      <c r="I129" s="229"/>
      <c r="J129" s="224"/>
      <c r="K129" s="224"/>
      <c r="L129" s="230"/>
      <c r="M129" s="231"/>
      <c r="N129" s="232"/>
      <c r="O129" s="232"/>
      <c r="P129" s="232"/>
      <c r="Q129" s="232"/>
      <c r="R129" s="232"/>
      <c r="S129" s="232"/>
      <c r="T129" s="233"/>
      <c r="AT129" s="234" t="s">
        <v>197</v>
      </c>
      <c r="AU129" s="234" t="s">
        <v>88</v>
      </c>
      <c r="AV129" s="13" t="s">
        <v>88</v>
      </c>
      <c r="AW129" s="13" t="s">
        <v>32</v>
      </c>
      <c r="AX129" s="13" t="s">
        <v>85</v>
      </c>
      <c r="AY129" s="234" t="s">
        <v>188</v>
      </c>
    </row>
    <row r="130" spans="1:65" s="2" customFormat="1" ht="16.5" customHeight="1">
      <c r="A130" s="35"/>
      <c r="B130" s="36"/>
      <c r="C130" s="210" t="s">
        <v>204</v>
      </c>
      <c r="D130" s="210" t="s">
        <v>190</v>
      </c>
      <c r="E130" s="211" t="s">
        <v>205</v>
      </c>
      <c r="F130" s="212" t="s">
        <v>206</v>
      </c>
      <c r="G130" s="213" t="s">
        <v>207</v>
      </c>
      <c r="H130" s="214">
        <v>1.617</v>
      </c>
      <c r="I130" s="215"/>
      <c r="J130" s="216">
        <f>ROUND(I130*H130,2)</f>
        <v>0</v>
      </c>
      <c r="K130" s="212" t="s">
        <v>194</v>
      </c>
      <c r="L130" s="40"/>
      <c r="M130" s="217" t="s">
        <v>1</v>
      </c>
      <c r="N130" s="218" t="s">
        <v>42</v>
      </c>
      <c r="O130" s="72"/>
      <c r="P130" s="219">
        <f>O130*H130</f>
        <v>0</v>
      </c>
      <c r="Q130" s="219">
        <v>0</v>
      </c>
      <c r="R130" s="219">
        <f>Q130*H130</f>
        <v>0</v>
      </c>
      <c r="S130" s="219">
        <v>0.13100000000000001</v>
      </c>
      <c r="T130" s="220">
        <f>S130*H130</f>
        <v>0.21182700000000002</v>
      </c>
      <c r="U130" s="35"/>
      <c r="V130" s="35"/>
      <c r="W130" s="35"/>
      <c r="X130" s="35"/>
      <c r="Y130" s="35"/>
      <c r="Z130" s="35"/>
      <c r="AA130" s="35"/>
      <c r="AB130" s="35"/>
      <c r="AC130" s="35"/>
      <c r="AD130" s="35"/>
      <c r="AE130" s="35"/>
      <c r="AR130" s="221" t="s">
        <v>195</v>
      </c>
      <c r="AT130" s="221" t="s">
        <v>190</v>
      </c>
      <c r="AU130" s="221" t="s">
        <v>88</v>
      </c>
      <c r="AY130" s="18" t="s">
        <v>188</v>
      </c>
      <c r="BE130" s="222">
        <f>IF(N130="základní",J130,0)</f>
        <v>0</v>
      </c>
      <c r="BF130" s="222">
        <f>IF(N130="snížená",J130,0)</f>
        <v>0</v>
      </c>
      <c r="BG130" s="222">
        <f>IF(N130="zákl. přenesená",J130,0)</f>
        <v>0</v>
      </c>
      <c r="BH130" s="222">
        <f>IF(N130="sníž. přenesená",J130,0)</f>
        <v>0</v>
      </c>
      <c r="BI130" s="222">
        <f>IF(N130="nulová",J130,0)</f>
        <v>0</v>
      </c>
      <c r="BJ130" s="18" t="s">
        <v>85</v>
      </c>
      <c r="BK130" s="222">
        <f>ROUND(I130*H130,2)</f>
        <v>0</v>
      </c>
      <c r="BL130" s="18" t="s">
        <v>195</v>
      </c>
      <c r="BM130" s="221" t="s">
        <v>208</v>
      </c>
    </row>
    <row r="131" spans="1:65" s="15" customFormat="1" ht="11.25">
      <c r="B131" s="246"/>
      <c r="C131" s="247"/>
      <c r="D131" s="225" t="s">
        <v>197</v>
      </c>
      <c r="E131" s="248" t="s">
        <v>1</v>
      </c>
      <c r="F131" s="249" t="s">
        <v>209</v>
      </c>
      <c r="G131" s="247"/>
      <c r="H131" s="248" t="s">
        <v>1</v>
      </c>
      <c r="I131" s="250"/>
      <c r="J131" s="247"/>
      <c r="K131" s="247"/>
      <c r="L131" s="251"/>
      <c r="M131" s="252"/>
      <c r="N131" s="253"/>
      <c r="O131" s="253"/>
      <c r="P131" s="253"/>
      <c r="Q131" s="253"/>
      <c r="R131" s="253"/>
      <c r="S131" s="253"/>
      <c r="T131" s="254"/>
      <c r="AT131" s="255" t="s">
        <v>197</v>
      </c>
      <c r="AU131" s="255" t="s">
        <v>88</v>
      </c>
      <c r="AV131" s="15" t="s">
        <v>85</v>
      </c>
      <c r="AW131" s="15" t="s">
        <v>32</v>
      </c>
      <c r="AX131" s="15" t="s">
        <v>77</v>
      </c>
      <c r="AY131" s="255" t="s">
        <v>188</v>
      </c>
    </row>
    <row r="132" spans="1:65" s="15" customFormat="1" ht="11.25">
      <c r="B132" s="246"/>
      <c r="C132" s="247"/>
      <c r="D132" s="225" t="s">
        <v>197</v>
      </c>
      <c r="E132" s="248" t="s">
        <v>1</v>
      </c>
      <c r="F132" s="249" t="s">
        <v>210</v>
      </c>
      <c r="G132" s="247"/>
      <c r="H132" s="248" t="s">
        <v>1</v>
      </c>
      <c r="I132" s="250"/>
      <c r="J132" s="247"/>
      <c r="K132" s="247"/>
      <c r="L132" s="251"/>
      <c r="M132" s="252"/>
      <c r="N132" s="253"/>
      <c r="O132" s="253"/>
      <c r="P132" s="253"/>
      <c r="Q132" s="253"/>
      <c r="R132" s="253"/>
      <c r="S132" s="253"/>
      <c r="T132" s="254"/>
      <c r="AT132" s="255" t="s">
        <v>197</v>
      </c>
      <c r="AU132" s="255" t="s">
        <v>88</v>
      </c>
      <c r="AV132" s="15" t="s">
        <v>85</v>
      </c>
      <c r="AW132" s="15" t="s">
        <v>32</v>
      </c>
      <c r="AX132" s="15" t="s">
        <v>77</v>
      </c>
      <c r="AY132" s="255" t="s">
        <v>188</v>
      </c>
    </row>
    <row r="133" spans="1:65" s="13" customFormat="1" ht="11.25">
      <c r="B133" s="223"/>
      <c r="C133" s="224"/>
      <c r="D133" s="225" t="s">
        <v>197</v>
      </c>
      <c r="E133" s="226" t="s">
        <v>1</v>
      </c>
      <c r="F133" s="227" t="s">
        <v>211</v>
      </c>
      <c r="G133" s="224"/>
      <c r="H133" s="228">
        <v>1.617</v>
      </c>
      <c r="I133" s="229"/>
      <c r="J133" s="224"/>
      <c r="K133" s="224"/>
      <c r="L133" s="230"/>
      <c r="M133" s="231"/>
      <c r="N133" s="232"/>
      <c r="O133" s="232"/>
      <c r="P133" s="232"/>
      <c r="Q133" s="232"/>
      <c r="R133" s="232"/>
      <c r="S133" s="232"/>
      <c r="T133" s="233"/>
      <c r="AT133" s="234" t="s">
        <v>197</v>
      </c>
      <c r="AU133" s="234" t="s">
        <v>88</v>
      </c>
      <c r="AV133" s="13" t="s">
        <v>88</v>
      </c>
      <c r="AW133" s="13" t="s">
        <v>32</v>
      </c>
      <c r="AX133" s="13" t="s">
        <v>77</v>
      </c>
      <c r="AY133" s="234" t="s">
        <v>188</v>
      </c>
    </row>
    <row r="134" spans="1:65" s="16" customFormat="1" ht="11.25">
      <c r="B134" s="256"/>
      <c r="C134" s="257"/>
      <c r="D134" s="225" t="s">
        <v>197</v>
      </c>
      <c r="E134" s="258" t="s">
        <v>158</v>
      </c>
      <c r="F134" s="259" t="s">
        <v>212</v>
      </c>
      <c r="G134" s="257"/>
      <c r="H134" s="260">
        <v>1.617</v>
      </c>
      <c r="I134" s="261"/>
      <c r="J134" s="257"/>
      <c r="K134" s="257"/>
      <c r="L134" s="262"/>
      <c r="M134" s="263"/>
      <c r="N134" s="264"/>
      <c r="O134" s="264"/>
      <c r="P134" s="264"/>
      <c r="Q134" s="264"/>
      <c r="R134" s="264"/>
      <c r="S134" s="264"/>
      <c r="T134" s="265"/>
      <c r="AT134" s="266" t="s">
        <v>197</v>
      </c>
      <c r="AU134" s="266" t="s">
        <v>88</v>
      </c>
      <c r="AV134" s="16" t="s">
        <v>204</v>
      </c>
      <c r="AW134" s="16" t="s">
        <v>32</v>
      </c>
      <c r="AX134" s="16" t="s">
        <v>77</v>
      </c>
      <c r="AY134" s="266" t="s">
        <v>188</v>
      </c>
    </row>
    <row r="135" spans="1:65" s="14" customFormat="1" ht="11.25">
      <c r="B135" s="235"/>
      <c r="C135" s="236"/>
      <c r="D135" s="225" t="s">
        <v>197</v>
      </c>
      <c r="E135" s="237" t="s">
        <v>1</v>
      </c>
      <c r="F135" s="238" t="s">
        <v>199</v>
      </c>
      <c r="G135" s="236"/>
      <c r="H135" s="239">
        <v>1.617</v>
      </c>
      <c r="I135" s="240"/>
      <c r="J135" s="236"/>
      <c r="K135" s="236"/>
      <c r="L135" s="241"/>
      <c r="M135" s="242"/>
      <c r="N135" s="243"/>
      <c r="O135" s="243"/>
      <c r="P135" s="243"/>
      <c r="Q135" s="243"/>
      <c r="R135" s="243"/>
      <c r="S135" s="243"/>
      <c r="T135" s="244"/>
      <c r="AT135" s="245" t="s">
        <v>197</v>
      </c>
      <c r="AU135" s="245" t="s">
        <v>88</v>
      </c>
      <c r="AV135" s="14" t="s">
        <v>195</v>
      </c>
      <c r="AW135" s="14" t="s">
        <v>32</v>
      </c>
      <c r="AX135" s="14" t="s">
        <v>85</v>
      </c>
      <c r="AY135" s="245" t="s">
        <v>188</v>
      </c>
    </row>
    <row r="136" spans="1:65" s="2" customFormat="1" ht="16.5" customHeight="1">
      <c r="A136" s="35"/>
      <c r="B136" s="36"/>
      <c r="C136" s="210" t="s">
        <v>195</v>
      </c>
      <c r="D136" s="210" t="s">
        <v>190</v>
      </c>
      <c r="E136" s="211" t="s">
        <v>213</v>
      </c>
      <c r="F136" s="212" t="s">
        <v>214</v>
      </c>
      <c r="G136" s="213" t="s">
        <v>207</v>
      </c>
      <c r="H136" s="214">
        <v>1.617</v>
      </c>
      <c r="I136" s="215"/>
      <c r="J136" s="216">
        <f>ROUND(I136*H136,2)</f>
        <v>0</v>
      </c>
      <c r="K136" s="212" t="s">
        <v>202</v>
      </c>
      <c r="L136" s="40"/>
      <c r="M136" s="217" t="s">
        <v>1</v>
      </c>
      <c r="N136" s="218" t="s">
        <v>42</v>
      </c>
      <c r="O136" s="72"/>
      <c r="P136" s="219">
        <f>O136*H136</f>
        <v>0</v>
      </c>
      <c r="Q136" s="219">
        <v>0</v>
      </c>
      <c r="R136" s="219">
        <f>Q136*H136</f>
        <v>0</v>
      </c>
      <c r="S136" s="219">
        <v>0</v>
      </c>
      <c r="T136" s="220">
        <f>S136*H136</f>
        <v>0</v>
      </c>
      <c r="U136" s="35"/>
      <c r="V136" s="35"/>
      <c r="W136" s="35"/>
      <c r="X136" s="35"/>
      <c r="Y136" s="35"/>
      <c r="Z136" s="35"/>
      <c r="AA136" s="35"/>
      <c r="AB136" s="35"/>
      <c r="AC136" s="35"/>
      <c r="AD136" s="35"/>
      <c r="AE136" s="35"/>
      <c r="AR136" s="221" t="s">
        <v>195</v>
      </c>
      <c r="AT136" s="221" t="s">
        <v>190</v>
      </c>
      <c r="AU136" s="221" t="s">
        <v>88</v>
      </c>
      <c r="AY136" s="18" t="s">
        <v>188</v>
      </c>
      <c r="BE136" s="222">
        <f>IF(N136="základní",J136,0)</f>
        <v>0</v>
      </c>
      <c r="BF136" s="222">
        <f>IF(N136="snížená",J136,0)</f>
        <v>0</v>
      </c>
      <c r="BG136" s="222">
        <f>IF(N136="zákl. přenesená",J136,0)</f>
        <v>0</v>
      </c>
      <c r="BH136" s="222">
        <f>IF(N136="sníž. přenesená",J136,0)</f>
        <v>0</v>
      </c>
      <c r="BI136" s="222">
        <f>IF(N136="nulová",J136,0)</f>
        <v>0</v>
      </c>
      <c r="BJ136" s="18" t="s">
        <v>85</v>
      </c>
      <c r="BK136" s="222">
        <f>ROUND(I136*H136,2)</f>
        <v>0</v>
      </c>
      <c r="BL136" s="18" t="s">
        <v>195</v>
      </c>
      <c r="BM136" s="221" t="s">
        <v>215</v>
      </c>
    </row>
    <row r="137" spans="1:65" s="13" customFormat="1" ht="11.25">
      <c r="B137" s="223"/>
      <c r="C137" s="224"/>
      <c r="D137" s="225" t="s">
        <v>197</v>
      </c>
      <c r="E137" s="226" t="s">
        <v>1</v>
      </c>
      <c r="F137" s="227" t="s">
        <v>158</v>
      </c>
      <c r="G137" s="224"/>
      <c r="H137" s="228">
        <v>1.617</v>
      </c>
      <c r="I137" s="229"/>
      <c r="J137" s="224"/>
      <c r="K137" s="224"/>
      <c r="L137" s="230"/>
      <c r="M137" s="231"/>
      <c r="N137" s="232"/>
      <c r="O137" s="232"/>
      <c r="P137" s="232"/>
      <c r="Q137" s="232"/>
      <c r="R137" s="232"/>
      <c r="S137" s="232"/>
      <c r="T137" s="233"/>
      <c r="AT137" s="234" t="s">
        <v>197</v>
      </c>
      <c r="AU137" s="234" t="s">
        <v>88</v>
      </c>
      <c r="AV137" s="13" t="s">
        <v>88</v>
      </c>
      <c r="AW137" s="13" t="s">
        <v>32</v>
      </c>
      <c r="AX137" s="13" t="s">
        <v>85</v>
      </c>
      <c r="AY137" s="234" t="s">
        <v>188</v>
      </c>
    </row>
    <row r="138" spans="1:65" s="2" customFormat="1" ht="16.5" customHeight="1">
      <c r="A138" s="35"/>
      <c r="B138" s="36"/>
      <c r="C138" s="210" t="s">
        <v>216</v>
      </c>
      <c r="D138" s="210" t="s">
        <v>190</v>
      </c>
      <c r="E138" s="211" t="s">
        <v>217</v>
      </c>
      <c r="F138" s="212" t="s">
        <v>218</v>
      </c>
      <c r="G138" s="213" t="s">
        <v>207</v>
      </c>
      <c r="H138" s="214">
        <v>1.617</v>
      </c>
      <c r="I138" s="215"/>
      <c r="J138" s="216">
        <f>ROUND(I138*H138,2)</f>
        <v>0</v>
      </c>
      <c r="K138" s="212" t="s">
        <v>202</v>
      </c>
      <c r="L138" s="40"/>
      <c r="M138" s="217" t="s">
        <v>1</v>
      </c>
      <c r="N138" s="218" t="s">
        <v>42</v>
      </c>
      <c r="O138" s="72"/>
      <c r="P138" s="219">
        <f>O138*H138</f>
        <v>0</v>
      </c>
      <c r="Q138" s="219">
        <v>0</v>
      </c>
      <c r="R138" s="219">
        <f>Q138*H138</f>
        <v>0</v>
      </c>
      <c r="S138" s="219">
        <v>0.28999999999999998</v>
      </c>
      <c r="T138" s="220">
        <f>S138*H138</f>
        <v>0.46892999999999996</v>
      </c>
      <c r="U138" s="35"/>
      <c r="V138" s="35"/>
      <c r="W138" s="35"/>
      <c r="X138" s="35"/>
      <c r="Y138" s="35"/>
      <c r="Z138" s="35"/>
      <c r="AA138" s="35"/>
      <c r="AB138" s="35"/>
      <c r="AC138" s="35"/>
      <c r="AD138" s="35"/>
      <c r="AE138" s="35"/>
      <c r="AR138" s="221" t="s">
        <v>195</v>
      </c>
      <c r="AT138" s="221" t="s">
        <v>190</v>
      </c>
      <c r="AU138" s="221" t="s">
        <v>88</v>
      </c>
      <c r="AY138" s="18" t="s">
        <v>188</v>
      </c>
      <c r="BE138" s="222">
        <f>IF(N138="základní",J138,0)</f>
        <v>0</v>
      </c>
      <c r="BF138" s="222">
        <f>IF(N138="snížená",J138,0)</f>
        <v>0</v>
      </c>
      <c r="BG138" s="222">
        <f>IF(N138="zákl. přenesená",J138,0)</f>
        <v>0</v>
      </c>
      <c r="BH138" s="222">
        <f>IF(N138="sníž. přenesená",J138,0)</f>
        <v>0</v>
      </c>
      <c r="BI138" s="222">
        <f>IF(N138="nulová",J138,0)</f>
        <v>0</v>
      </c>
      <c r="BJ138" s="18" t="s">
        <v>85</v>
      </c>
      <c r="BK138" s="222">
        <f>ROUND(I138*H138,2)</f>
        <v>0</v>
      </c>
      <c r="BL138" s="18" t="s">
        <v>195</v>
      </c>
      <c r="BM138" s="221" t="s">
        <v>219</v>
      </c>
    </row>
    <row r="139" spans="1:65" s="15" customFormat="1" ht="11.25">
      <c r="B139" s="246"/>
      <c r="C139" s="247"/>
      <c r="D139" s="225" t="s">
        <v>197</v>
      </c>
      <c r="E139" s="248" t="s">
        <v>1</v>
      </c>
      <c r="F139" s="249" t="s">
        <v>220</v>
      </c>
      <c r="G139" s="247"/>
      <c r="H139" s="248" t="s">
        <v>1</v>
      </c>
      <c r="I139" s="250"/>
      <c r="J139" s="247"/>
      <c r="K139" s="247"/>
      <c r="L139" s="251"/>
      <c r="M139" s="252"/>
      <c r="N139" s="253"/>
      <c r="O139" s="253"/>
      <c r="P139" s="253"/>
      <c r="Q139" s="253"/>
      <c r="R139" s="253"/>
      <c r="S139" s="253"/>
      <c r="T139" s="254"/>
      <c r="AT139" s="255" t="s">
        <v>197</v>
      </c>
      <c r="AU139" s="255" t="s">
        <v>88</v>
      </c>
      <c r="AV139" s="15" t="s">
        <v>85</v>
      </c>
      <c r="AW139" s="15" t="s">
        <v>32</v>
      </c>
      <c r="AX139" s="15" t="s">
        <v>77</v>
      </c>
      <c r="AY139" s="255" t="s">
        <v>188</v>
      </c>
    </row>
    <row r="140" spans="1:65" s="13" customFormat="1" ht="11.25">
      <c r="B140" s="223"/>
      <c r="C140" s="224"/>
      <c r="D140" s="225" t="s">
        <v>197</v>
      </c>
      <c r="E140" s="226" t="s">
        <v>1</v>
      </c>
      <c r="F140" s="227" t="s">
        <v>158</v>
      </c>
      <c r="G140" s="224"/>
      <c r="H140" s="228">
        <v>1.617</v>
      </c>
      <c r="I140" s="229"/>
      <c r="J140" s="224"/>
      <c r="K140" s="224"/>
      <c r="L140" s="230"/>
      <c r="M140" s="231"/>
      <c r="N140" s="232"/>
      <c r="O140" s="232"/>
      <c r="P140" s="232"/>
      <c r="Q140" s="232"/>
      <c r="R140" s="232"/>
      <c r="S140" s="232"/>
      <c r="T140" s="233"/>
      <c r="AT140" s="234" t="s">
        <v>197</v>
      </c>
      <c r="AU140" s="234" t="s">
        <v>88</v>
      </c>
      <c r="AV140" s="13" t="s">
        <v>88</v>
      </c>
      <c r="AW140" s="13" t="s">
        <v>32</v>
      </c>
      <c r="AX140" s="13" t="s">
        <v>85</v>
      </c>
      <c r="AY140" s="234" t="s">
        <v>188</v>
      </c>
    </row>
    <row r="141" spans="1:65" s="2" customFormat="1" ht="16.5" customHeight="1">
      <c r="A141" s="35"/>
      <c r="B141" s="36"/>
      <c r="C141" s="210" t="s">
        <v>221</v>
      </c>
      <c r="D141" s="210" t="s">
        <v>190</v>
      </c>
      <c r="E141" s="211" t="s">
        <v>222</v>
      </c>
      <c r="F141" s="212" t="s">
        <v>223</v>
      </c>
      <c r="G141" s="213" t="s">
        <v>207</v>
      </c>
      <c r="H141" s="214">
        <v>1.617</v>
      </c>
      <c r="I141" s="215"/>
      <c r="J141" s="216">
        <f>ROUND(I141*H141,2)</f>
        <v>0</v>
      </c>
      <c r="K141" s="212" t="s">
        <v>202</v>
      </c>
      <c r="L141" s="40"/>
      <c r="M141" s="217" t="s">
        <v>1</v>
      </c>
      <c r="N141" s="218" t="s">
        <v>42</v>
      </c>
      <c r="O141" s="72"/>
      <c r="P141" s="219">
        <f>O141*H141</f>
        <v>0</v>
      </c>
      <c r="Q141" s="219">
        <v>0</v>
      </c>
      <c r="R141" s="219">
        <f>Q141*H141</f>
        <v>0</v>
      </c>
      <c r="S141" s="219">
        <v>0.3</v>
      </c>
      <c r="T141" s="220">
        <f>S141*H141</f>
        <v>0.48509999999999998</v>
      </c>
      <c r="U141" s="35"/>
      <c r="V141" s="35"/>
      <c r="W141" s="35"/>
      <c r="X141" s="35"/>
      <c r="Y141" s="35"/>
      <c r="Z141" s="35"/>
      <c r="AA141" s="35"/>
      <c r="AB141" s="35"/>
      <c r="AC141" s="35"/>
      <c r="AD141" s="35"/>
      <c r="AE141" s="35"/>
      <c r="AR141" s="221" t="s">
        <v>195</v>
      </c>
      <c r="AT141" s="221" t="s">
        <v>190</v>
      </c>
      <c r="AU141" s="221" t="s">
        <v>88</v>
      </c>
      <c r="AY141" s="18" t="s">
        <v>188</v>
      </c>
      <c r="BE141" s="222">
        <f>IF(N141="základní",J141,0)</f>
        <v>0</v>
      </c>
      <c r="BF141" s="222">
        <f>IF(N141="snížená",J141,0)</f>
        <v>0</v>
      </c>
      <c r="BG141" s="222">
        <f>IF(N141="zákl. přenesená",J141,0)</f>
        <v>0</v>
      </c>
      <c r="BH141" s="222">
        <f>IF(N141="sníž. přenesená",J141,0)</f>
        <v>0</v>
      </c>
      <c r="BI141" s="222">
        <f>IF(N141="nulová",J141,0)</f>
        <v>0</v>
      </c>
      <c r="BJ141" s="18" t="s">
        <v>85</v>
      </c>
      <c r="BK141" s="222">
        <f>ROUND(I141*H141,2)</f>
        <v>0</v>
      </c>
      <c r="BL141" s="18" t="s">
        <v>195</v>
      </c>
      <c r="BM141" s="221" t="s">
        <v>224</v>
      </c>
    </row>
    <row r="142" spans="1:65" s="13" customFormat="1" ht="11.25">
      <c r="B142" s="223"/>
      <c r="C142" s="224"/>
      <c r="D142" s="225" t="s">
        <v>197</v>
      </c>
      <c r="E142" s="226" t="s">
        <v>1</v>
      </c>
      <c r="F142" s="227" t="s">
        <v>158</v>
      </c>
      <c r="G142" s="224"/>
      <c r="H142" s="228">
        <v>1.617</v>
      </c>
      <c r="I142" s="229"/>
      <c r="J142" s="224"/>
      <c r="K142" s="224"/>
      <c r="L142" s="230"/>
      <c r="M142" s="231"/>
      <c r="N142" s="232"/>
      <c r="O142" s="232"/>
      <c r="P142" s="232"/>
      <c r="Q142" s="232"/>
      <c r="R142" s="232"/>
      <c r="S142" s="232"/>
      <c r="T142" s="233"/>
      <c r="AT142" s="234" t="s">
        <v>197</v>
      </c>
      <c r="AU142" s="234" t="s">
        <v>88</v>
      </c>
      <c r="AV142" s="13" t="s">
        <v>88</v>
      </c>
      <c r="AW142" s="13" t="s">
        <v>32</v>
      </c>
      <c r="AX142" s="13" t="s">
        <v>85</v>
      </c>
      <c r="AY142" s="234" t="s">
        <v>188</v>
      </c>
    </row>
    <row r="143" spans="1:65" s="2" customFormat="1" ht="16.5" customHeight="1">
      <c r="A143" s="35"/>
      <c r="B143" s="36"/>
      <c r="C143" s="210" t="s">
        <v>225</v>
      </c>
      <c r="D143" s="210" t="s">
        <v>190</v>
      </c>
      <c r="E143" s="211" t="s">
        <v>226</v>
      </c>
      <c r="F143" s="212" t="s">
        <v>227</v>
      </c>
      <c r="G143" s="213" t="s">
        <v>207</v>
      </c>
      <c r="H143" s="214">
        <v>39.758000000000003</v>
      </c>
      <c r="I143" s="215"/>
      <c r="J143" s="216">
        <f>ROUND(I143*H143,2)</f>
        <v>0</v>
      </c>
      <c r="K143" s="212" t="s">
        <v>202</v>
      </c>
      <c r="L143" s="40"/>
      <c r="M143" s="217" t="s">
        <v>1</v>
      </c>
      <c r="N143" s="218" t="s">
        <v>42</v>
      </c>
      <c r="O143" s="72"/>
      <c r="P143" s="219">
        <f>O143*H143</f>
        <v>0</v>
      </c>
      <c r="Q143" s="219">
        <v>0</v>
      </c>
      <c r="R143" s="219">
        <f>Q143*H143</f>
        <v>0</v>
      </c>
      <c r="S143" s="219">
        <v>0.44</v>
      </c>
      <c r="T143" s="220">
        <f>S143*H143</f>
        <v>17.49352</v>
      </c>
      <c r="U143" s="35"/>
      <c r="V143" s="35"/>
      <c r="W143" s="35"/>
      <c r="X143" s="35"/>
      <c r="Y143" s="35"/>
      <c r="Z143" s="35"/>
      <c r="AA143" s="35"/>
      <c r="AB143" s="35"/>
      <c r="AC143" s="35"/>
      <c r="AD143" s="35"/>
      <c r="AE143" s="35"/>
      <c r="AR143" s="221" t="s">
        <v>195</v>
      </c>
      <c r="AT143" s="221" t="s">
        <v>190</v>
      </c>
      <c r="AU143" s="221" t="s">
        <v>88</v>
      </c>
      <c r="AY143" s="18" t="s">
        <v>188</v>
      </c>
      <c r="BE143" s="222">
        <f>IF(N143="základní",J143,0)</f>
        <v>0</v>
      </c>
      <c r="BF143" s="222">
        <f>IF(N143="snížená",J143,0)</f>
        <v>0</v>
      </c>
      <c r="BG143" s="222">
        <f>IF(N143="zákl. přenesená",J143,0)</f>
        <v>0</v>
      </c>
      <c r="BH143" s="222">
        <f>IF(N143="sníž. přenesená",J143,0)</f>
        <v>0</v>
      </c>
      <c r="BI143" s="222">
        <f>IF(N143="nulová",J143,0)</f>
        <v>0</v>
      </c>
      <c r="BJ143" s="18" t="s">
        <v>85</v>
      </c>
      <c r="BK143" s="222">
        <f>ROUND(I143*H143,2)</f>
        <v>0</v>
      </c>
      <c r="BL143" s="18" t="s">
        <v>195</v>
      </c>
      <c r="BM143" s="221" t="s">
        <v>228</v>
      </c>
    </row>
    <row r="144" spans="1:65" s="15" customFormat="1" ht="11.25">
      <c r="B144" s="246"/>
      <c r="C144" s="247"/>
      <c r="D144" s="225" t="s">
        <v>197</v>
      </c>
      <c r="E144" s="248" t="s">
        <v>1</v>
      </c>
      <c r="F144" s="249" t="s">
        <v>220</v>
      </c>
      <c r="G144" s="247"/>
      <c r="H144" s="248" t="s">
        <v>1</v>
      </c>
      <c r="I144" s="250"/>
      <c r="J144" s="247"/>
      <c r="K144" s="247"/>
      <c r="L144" s="251"/>
      <c r="M144" s="252"/>
      <c r="N144" s="253"/>
      <c r="O144" s="253"/>
      <c r="P144" s="253"/>
      <c r="Q144" s="253"/>
      <c r="R144" s="253"/>
      <c r="S144" s="253"/>
      <c r="T144" s="254"/>
      <c r="AT144" s="255" t="s">
        <v>197</v>
      </c>
      <c r="AU144" s="255" t="s">
        <v>88</v>
      </c>
      <c r="AV144" s="15" t="s">
        <v>85</v>
      </c>
      <c r="AW144" s="15" t="s">
        <v>32</v>
      </c>
      <c r="AX144" s="15" t="s">
        <v>77</v>
      </c>
      <c r="AY144" s="255" t="s">
        <v>188</v>
      </c>
    </row>
    <row r="145" spans="1:65" s="13" customFormat="1" ht="11.25">
      <c r="B145" s="223"/>
      <c r="C145" s="224"/>
      <c r="D145" s="225" t="s">
        <v>197</v>
      </c>
      <c r="E145" s="226" t="s">
        <v>1</v>
      </c>
      <c r="F145" s="227" t="s">
        <v>134</v>
      </c>
      <c r="G145" s="224"/>
      <c r="H145" s="228">
        <v>39.758000000000003</v>
      </c>
      <c r="I145" s="229"/>
      <c r="J145" s="224"/>
      <c r="K145" s="224"/>
      <c r="L145" s="230"/>
      <c r="M145" s="231"/>
      <c r="N145" s="232"/>
      <c r="O145" s="232"/>
      <c r="P145" s="232"/>
      <c r="Q145" s="232"/>
      <c r="R145" s="232"/>
      <c r="S145" s="232"/>
      <c r="T145" s="233"/>
      <c r="AT145" s="234" t="s">
        <v>197</v>
      </c>
      <c r="AU145" s="234" t="s">
        <v>88</v>
      </c>
      <c r="AV145" s="13" t="s">
        <v>88</v>
      </c>
      <c r="AW145" s="13" t="s">
        <v>32</v>
      </c>
      <c r="AX145" s="13" t="s">
        <v>85</v>
      </c>
      <c r="AY145" s="234" t="s">
        <v>188</v>
      </c>
    </row>
    <row r="146" spans="1:65" s="2" customFormat="1" ht="16.5" customHeight="1">
      <c r="A146" s="35"/>
      <c r="B146" s="36"/>
      <c r="C146" s="210" t="s">
        <v>229</v>
      </c>
      <c r="D146" s="210" t="s">
        <v>190</v>
      </c>
      <c r="E146" s="211" t="s">
        <v>230</v>
      </c>
      <c r="F146" s="212" t="s">
        <v>231</v>
      </c>
      <c r="G146" s="213" t="s">
        <v>207</v>
      </c>
      <c r="H146" s="214">
        <v>39.758000000000003</v>
      </c>
      <c r="I146" s="215"/>
      <c r="J146" s="216">
        <f>ROUND(I146*H146,2)</f>
        <v>0</v>
      </c>
      <c r="K146" s="212" t="s">
        <v>202</v>
      </c>
      <c r="L146" s="40"/>
      <c r="M146" s="217" t="s">
        <v>1</v>
      </c>
      <c r="N146" s="218" t="s">
        <v>42</v>
      </c>
      <c r="O146" s="72"/>
      <c r="P146" s="219">
        <f>O146*H146</f>
        <v>0</v>
      </c>
      <c r="Q146" s="219">
        <v>0</v>
      </c>
      <c r="R146" s="219">
        <f>Q146*H146</f>
        <v>0</v>
      </c>
      <c r="S146" s="219">
        <v>0.24</v>
      </c>
      <c r="T146" s="220">
        <f>S146*H146</f>
        <v>9.5419200000000011</v>
      </c>
      <c r="U146" s="35"/>
      <c r="V146" s="35"/>
      <c r="W146" s="35"/>
      <c r="X146" s="35"/>
      <c r="Y146" s="35"/>
      <c r="Z146" s="35"/>
      <c r="AA146" s="35"/>
      <c r="AB146" s="35"/>
      <c r="AC146" s="35"/>
      <c r="AD146" s="35"/>
      <c r="AE146" s="35"/>
      <c r="AR146" s="221" t="s">
        <v>195</v>
      </c>
      <c r="AT146" s="221" t="s">
        <v>190</v>
      </c>
      <c r="AU146" s="221" t="s">
        <v>88</v>
      </c>
      <c r="AY146" s="18" t="s">
        <v>188</v>
      </c>
      <c r="BE146" s="222">
        <f>IF(N146="základní",J146,0)</f>
        <v>0</v>
      </c>
      <c r="BF146" s="222">
        <f>IF(N146="snížená",J146,0)</f>
        <v>0</v>
      </c>
      <c r="BG146" s="222">
        <f>IF(N146="zákl. přenesená",J146,0)</f>
        <v>0</v>
      </c>
      <c r="BH146" s="222">
        <f>IF(N146="sníž. přenesená",J146,0)</f>
        <v>0</v>
      </c>
      <c r="BI146" s="222">
        <f>IF(N146="nulová",J146,0)</f>
        <v>0</v>
      </c>
      <c r="BJ146" s="18" t="s">
        <v>85</v>
      </c>
      <c r="BK146" s="222">
        <f>ROUND(I146*H146,2)</f>
        <v>0</v>
      </c>
      <c r="BL146" s="18" t="s">
        <v>195</v>
      </c>
      <c r="BM146" s="221" t="s">
        <v>232</v>
      </c>
    </row>
    <row r="147" spans="1:65" s="15" customFormat="1" ht="11.25">
      <c r="B147" s="246"/>
      <c r="C147" s="247"/>
      <c r="D147" s="225" t="s">
        <v>197</v>
      </c>
      <c r="E147" s="248" t="s">
        <v>1</v>
      </c>
      <c r="F147" s="249" t="s">
        <v>220</v>
      </c>
      <c r="G147" s="247"/>
      <c r="H147" s="248" t="s">
        <v>1</v>
      </c>
      <c r="I147" s="250"/>
      <c r="J147" s="247"/>
      <c r="K147" s="247"/>
      <c r="L147" s="251"/>
      <c r="M147" s="252"/>
      <c r="N147" s="253"/>
      <c r="O147" s="253"/>
      <c r="P147" s="253"/>
      <c r="Q147" s="253"/>
      <c r="R147" s="253"/>
      <c r="S147" s="253"/>
      <c r="T147" s="254"/>
      <c r="AT147" s="255" t="s">
        <v>197</v>
      </c>
      <c r="AU147" s="255" t="s">
        <v>88</v>
      </c>
      <c r="AV147" s="15" t="s">
        <v>85</v>
      </c>
      <c r="AW147" s="15" t="s">
        <v>32</v>
      </c>
      <c r="AX147" s="15" t="s">
        <v>77</v>
      </c>
      <c r="AY147" s="255" t="s">
        <v>188</v>
      </c>
    </row>
    <row r="148" spans="1:65" s="13" customFormat="1" ht="11.25">
      <c r="B148" s="223"/>
      <c r="C148" s="224"/>
      <c r="D148" s="225" t="s">
        <v>197</v>
      </c>
      <c r="E148" s="226" t="s">
        <v>1</v>
      </c>
      <c r="F148" s="227" t="s">
        <v>233</v>
      </c>
      <c r="G148" s="224"/>
      <c r="H148" s="228">
        <v>27.257999999999999</v>
      </c>
      <c r="I148" s="229"/>
      <c r="J148" s="224"/>
      <c r="K148" s="224"/>
      <c r="L148" s="230"/>
      <c r="M148" s="231"/>
      <c r="N148" s="232"/>
      <c r="O148" s="232"/>
      <c r="P148" s="232"/>
      <c r="Q148" s="232"/>
      <c r="R148" s="232"/>
      <c r="S148" s="232"/>
      <c r="T148" s="233"/>
      <c r="AT148" s="234" t="s">
        <v>197</v>
      </c>
      <c r="AU148" s="234" t="s">
        <v>88</v>
      </c>
      <c r="AV148" s="13" t="s">
        <v>88</v>
      </c>
      <c r="AW148" s="13" t="s">
        <v>32</v>
      </c>
      <c r="AX148" s="13" t="s">
        <v>77</v>
      </c>
      <c r="AY148" s="234" t="s">
        <v>188</v>
      </c>
    </row>
    <row r="149" spans="1:65" s="13" customFormat="1" ht="11.25">
      <c r="B149" s="223"/>
      <c r="C149" s="224"/>
      <c r="D149" s="225" t="s">
        <v>197</v>
      </c>
      <c r="E149" s="226" t="s">
        <v>1</v>
      </c>
      <c r="F149" s="227" t="s">
        <v>234</v>
      </c>
      <c r="G149" s="224"/>
      <c r="H149" s="228">
        <v>6.25</v>
      </c>
      <c r="I149" s="229"/>
      <c r="J149" s="224"/>
      <c r="K149" s="224"/>
      <c r="L149" s="230"/>
      <c r="M149" s="231"/>
      <c r="N149" s="232"/>
      <c r="O149" s="232"/>
      <c r="P149" s="232"/>
      <c r="Q149" s="232"/>
      <c r="R149" s="232"/>
      <c r="S149" s="232"/>
      <c r="T149" s="233"/>
      <c r="AT149" s="234" t="s">
        <v>197</v>
      </c>
      <c r="AU149" s="234" t="s">
        <v>88</v>
      </c>
      <c r="AV149" s="13" t="s">
        <v>88</v>
      </c>
      <c r="AW149" s="13" t="s">
        <v>32</v>
      </c>
      <c r="AX149" s="13" t="s">
        <v>77</v>
      </c>
      <c r="AY149" s="234" t="s">
        <v>188</v>
      </c>
    </row>
    <row r="150" spans="1:65" s="13" customFormat="1" ht="11.25">
      <c r="B150" s="223"/>
      <c r="C150" s="224"/>
      <c r="D150" s="225" t="s">
        <v>197</v>
      </c>
      <c r="E150" s="226" t="s">
        <v>1</v>
      </c>
      <c r="F150" s="227" t="s">
        <v>235</v>
      </c>
      <c r="G150" s="224"/>
      <c r="H150" s="228">
        <v>6.25</v>
      </c>
      <c r="I150" s="229"/>
      <c r="J150" s="224"/>
      <c r="K150" s="224"/>
      <c r="L150" s="230"/>
      <c r="M150" s="231"/>
      <c r="N150" s="232"/>
      <c r="O150" s="232"/>
      <c r="P150" s="232"/>
      <c r="Q150" s="232"/>
      <c r="R150" s="232"/>
      <c r="S150" s="232"/>
      <c r="T150" s="233"/>
      <c r="AT150" s="234" t="s">
        <v>197</v>
      </c>
      <c r="AU150" s="234" t="s">
        <v>88</v>
      </c>
      <c r="AV150" s="13" t="s">
        <v>88</v>
      </c>
      <c r="AW150" s="13" t="s">
        <v>32</v>
      </c>
      <c r="AX150" s="13" t="s">
        <v>77</v>
      </c>
      <c r="AY150" s="234" t="s">
        <v>188</v>
      </c>
    </row>
    <row r="151" spans="1:65" s="14" customFormat="1" ht="11.25">
      <c r="B151" s="235"/>
      <c r="C151" s="236"/>
      <c r="D151" s="225" t="s">
        <v>197</v>
      </c>
      <c r="E151" s="237" t="s">
        <v>134</v>
      </c>
      <c r="F151" s="238" t="s">
        <v>199</v>
      </c>
      <c r="G151" s="236"/>
      <c r="H151" s="239">
        <v>39.758000000000003</v>
      </c>
      <c r="I151" s="240"/>
      <c r="J151" s="236"/>
      <c r="K151" s="236"/>
      <c r="L151" s="241"/>
      <c r="M151" s="242"/>
      <c r="N151" s="243"/>
      <c r="O151" s="243"/>
      <c r="P151" s="243"/>
      <c r="Q151" s="243"/>
      <c r="R151" s="243"/>
      <c r="S151" s="243"/>
      <c r="T151" s="244"/>
      <c r="AT151" s="245" t="s">
        <v>197</v>
      </c>
      <c r="AU151" s="245" t="s">
        <v>88</v>
      </c>
      <c r="AV151" s="14" t="s">
        <v>195</v>
      </c>
      <c r="AW151" s="14" t="s">
        <v>32</v>
      </c>
      <c r="AX151" s="14" t="s">
        <v>85</v>
      </c>
      <c r="AY151" s="245" t="s">
        <v>188</v>
      </c>
    </row>
    <row r="152" spans="1:65" s="2" customFormat="1" ht="16.5" customHeight="1">
      <c r="A152" s="35"/>
      <c r="B152" s="36"/>
      <c r="C152" s="210" t="s">
        <v>236</v>
      </c>
      <c r="D152" s="210" t="s">
        <v>190</v>
      </c>
      <c r="E152" s="211" t="s">
        <v>237</v>
      </c>
      <c r="F152" s="212" t="s">
        <v>238</v>
      </c>
      <c r="G152" s="213" t="s">
        <v>193</v>
      </c>
      <c r="H152" s="214">
        <v>69.56</v>
      </c>
      <c r="I152" s="215"/>
      <c r="J152" s="216">
        <f>ROUND(I152*H152,2)</f>
        <v>0</v>
      </c>
      <c r="K152" s="212" t="s">
        <v>202</v>
      </c>
      <c r="L152" s="40"/>
      <c r="M152" s="217" t="s">
        <v>1</v>
      </c>
      <c r="N152" s="218" t="s">
        <v>42</v>
      </c>
      <c r="O152" s="72"/>
      <c r="P152" s="219">
        <f>O152*H152</f>
        <v>0</v>
      </c>
      <c r="Q152" s="219">
        <v>2.0000000000000002E-5</v>
      </c>
      <c r="R152" s="219">
        <f>Q152*H152</f>
        <v>1.3912000000000002E-3</v>
      </c>
      <c r="S152" s="219">
        <v>0</v>
      </c>
      <c r="T152" s="220">
        <f>S152*H152</f>
        <v>0</v>
      </c>
      <c r="U152" s="35"/>
      <c r="V152" s="35"/>
      <c r="W152" s="35"/>
      <c r="X152" s="35"/>
      <c r="Y152" s="35"/>
      <c r="Z152" s="35"/>
      <c r="AA152" s="35"/>
      <c r="AB152" s="35"/>
      <c r="AC152" s="35"/>
      <c r="AD152" s="35"/>
      <c r="AE152" s="35"/>
      <c r="AR152" s="221" t="s">
        <v>195</v>
      </c>
      <c r="AT152" s="221" t="s">
        <v>190</v>
      </c>
      <c r="AU152" s="221" t="s">
        <v>88</v>
      </c>
      <c r="AY152" s="18" t="s">
        <v>188</v>
      </c>
      <c r="BE152" s="222">
        <f>IF(N152="základní",J152,0)</f>
        <v>0</v>
      </c>
      <c r="BF152" s="222">
        <f>IF(N152="snížená",J152,0)</f>
        <v>0</v>
      </c>
      <c r="BG152" s="222">
        <f>IF(N152="zákl. přenesená",J152,0)</f>
        <v>0</v>
      </c>
      <c r="BH152" s="222">
        <f>IF(N152="sníž. přenesená",J152,0)</f>
        <v>0</v>
      </c>
      <c r="BI152" s="222">
        <f>IF(N152="nulová",J152,0)</f>
        <v>0</v>
      </c>
      <c r="BJ152" s="18" t="s">
        <v>85</v>
      </c>
      <c r="BK152" s="222">
        <f>ROUND(I152*H152,2)</f>
        <v>0</v>
      </c>
      <c r="BL152" s="18" t="s">
        <v>195</v>
      </c>
      <c r="BM152" s="221" t="s">
        <v>239</v>
      </c>
    </row>
    <row r="153" spans="1:65" s="15" customFormat="1" ht="11.25">
      <c r="B153" s="246"/>
      <c r="C153" s="247"/>
      <c r="D153" s="225" t="s">
        <v>197</v>
      </c>
      <c r="E153" s="248" t="s">
        <v>1</v>
      </c>
      <c r="F153" s="249" t="s">
        <v>220</v>
      </c>
      <c r="G153" s="247"/>
      <c r="H153" s="248" t="s">
        <v>1</v>
      </c>
      <c r="I153" s="250"/>
      <c r="J153" s="247"/>
      <c r="K153" s="247"/>
      <c r="L153" s="251"/>
      <c r="M153" s="252"/>
      <c r="N153" s="253"/>
      <c r="O153" s="253"/>
      <c r="P153" s="253"/>
      <c r="Q153" s="253"/>
      <c r="R153" s="253"/>
      <c r="S153" s="253"/>
      <c r="T153" s="254"/>
      <c r="AT153" s="255" t="s">
        <v>197</v>
      </c>
      <c r="AU153" s="255" t="s">
        <v>88</v>
      </c>
      <c r="AV153" s="15" t="s">
        <v>85</v>
      </c>
      <c r="AW153" s="15" t="s">
        <v>32</v>
      </c>
      <c r="AX153" s="15" t="s">
        <v>77</v>
      </c>
      <c r="AY153" s="255" t="s">
        <v>188</v>
      </c>
    </row>
    <row r="154" spans="1:65" s="13" customFormat="1" ht="11.25">
      <c r="B154" s="223"/>
      <c r="C154" s="224"/>
      <c r="D154" s="225" t="s">
        <v>197</v>
      </c>
      <c r="E154" s="226" t="s">
        <v>1</v>
      </c>
      <c r="F154" s="227" t="s">
        <v>240</v>
      </c>
      <c r="G154" s="224"/>
      <c r="H154" s="228">
        <v>49.56</v>
      </c>
      <c r="I154" s="229"/>
      <c r="J154" s="224"/>
      <c r="K154" s="224"/>
      <c r="L154" s="230"/>
      <c r="M154" s="231"/>
      <c r="N154" s="232"/>
      <c r="O154" s="232"/>
      <c r="P154" s="232"/>
      <c r="Q154" s="232"/>
      <c r="R154" s="232"/>
      <c r="S154" s="232"/>
      <c r="T154" s="233"/>
      <c r="AT154" s="234" t="s">
        <v>197</v>
      </c>
      <c r="AU154" s="234" t="s">
        <v>88</v>
      </c>
      <c r="AV154" s="13" t="s">
        <v>88</v>
      </c>
      <c r="AW154" s="13" t="s">
        <v>32</v>
      </c>
      <c r="AX154" s="13" t="s">
        <v>77</v>
      </c>
      <c r="AY154" s="234" t="s">
        <v>188</v>
      </c>
    </row>
    <row r="155" spans="1:65" s="13" customFormat="1" ht="11.25">
      <c r="B155" s="223"/>
      <c r="C155" s="224"/>
      <c r="D155" s="225" t="s">
        <v>197</v>
      </c>
      <c r="E155" s="226" t="s">
        <v>1</v>
      </c>
      <c r="F155" s="227" t="s">
        <v>241</v>
      </c>
      <c r="G155" s="224"/>
      <c r="H155" s="228">
        <v>10</v>
      </c>
      <c r="I155" s="229"/>
      <c r="J155" s="224"/>
      <c r="K155" s="224"/>
      <c r="L155" s="230"/>
      <c r="M155" s="231"/>
      <c r="N155" s="232"/>
      <c r="O155" s="232"/>
      <c r="P155" s="232"/>
      <c r="Q155" s="232"/>
      <c r="R155" s="232"/>
      <c r="S155" s="232"/>
      <c r="T155" s="233"/>
      <c r="AT155" s="234" t="s">
        <v>197</v>
      </c>
      <c r="AU155" s="234" t="s">
        <v>88</v>
      </c>
      <c r="AV155" s="13" t="s">
        <v>88</v>
      </c>
      <c r="AW155" s="13" t="s">
        <v>32</v>
      </c>
      <c r="AX155" s="13" t="s">
        <v>77</v>
      </c>
      <c r="AY155" s="234" t="s">
        <v>188</v>
      </c>
    </row>
    <row r="156" spans="1:65" s="13" customFormat="1" ht="11.25">
      <c r="B156" s="223"/>
      <c r="C156" s="224"/>
      <c r="D156" s="225" t="s">
        <v>197</v>
      </c>
      <c r="E156" s="226" t="s">
        <v>1</v>
      </c>
      <c r="F156" s="227" t="s">
        <v>242</v>
      </c>
      <c r="G156" s="224"/>
      <c r="H156" s="228">
        <v>10</v>
      </c>
      <c r="I156" s="229"/>
      <c r="J156" s="224"/>
      <c r="K156" s="224"/>
      <c r="L156" s="230"/>
      <c r="M156" s="231"/>
      <c r="N156" s="232"/>
      <c r="O156" s="232"/>
      <c r="P156" s="232"/>
      <c r="Q156" s="232"/>
      <c r="R156" s="232"/>
      <c r="S156" s="232"/>
      <c r="T156" s="233"/>
      <c r="AT156" s="234" t="s">
        <v>197</v>
      </c>
      <c r="AU156" s="234" t="s">
        <v>88</v>
      </c>
      <c r="AV156" s="13" t="s">
        <v>88</v>
      </c>
      <c r="AW156" s="13" t="s">
        <v>32</v>
      </c>
      <c r="AX156" s="13" t="s">
        <v>77</v>
      </c>
      <c r="AY156" s="234" t="s">
        <v>188</v>
      </c>
    </row>
    <row r="157" spans="1:65" s="14" customFormat="1" ht="11.25">
      <c r="B157" s="235"/>
      <c r="C157" s="236"/>
      <c r="D157" s="225" t="s">
        <v>197</v>
      </c>
      <c r="E157" s="237" t="s">
        <v>1</v>
      </c>
      <c r="F157" s="238" t="s">
        <v>199</v>
      </c>
      <c r="G157" s="236"/>
      <c r="H157" s="239">
        <v>69.56</v>
      </c>
      <c r="I157" s="240"/>
      <c r="J157" s="236"/>
      <c r="K157" s="236"/>
      <c r="L157" s="241"/>
      <c r="M157" s="242"/>
      <c r="N157" s="243"/>
      <c r="O157" s="243"/>
      <c r="P157" s="243"/>
      <c r="Q157" s="243"/>
      <c r="R157" s="243"/>
      <c r="S157" s="243"/>
      <c r="T157" s="244"/>
      <c r="AT157" s="245" t="s">
        <v>197</v>
      </c>
      <c r="AU157" s="245" t="s">
        <v>88</v>
      </c>
      <c r="AV157" s="14" t="s">
        <v>195</v>
      </c>
      <c r="AW157" s="14" t="s">
        <v>32</v>
      </c>
      <c r="AX157" s="14" t="s">
        <v>85</v>
      </c>
      <c r="AY157" s="245" t="s">
        <v>188</v>
      </c>
    </row>
    <row r="158" spans="1:65" s="2" customFormat="1" ht="16.5" customHeight="1">
      <c r="A158" s="35"/>
      <c r="B158" s="36"/>
      <c r="C158" s="210" t="s">
        <v>243</v>
      </c>
      <c r="D158" s="210" t="s">
        <v>190</v>
      </c>
      <c r="E158" s="211" t="s">
        <v>244</v>
      </c>
      <c r="F158" s="212" t="s">
        <v>245</v>
      </c>
      <c r="G158" s="213" t="s">
        <v>246</v>
      </c>
      <c r="H158" s="214">
        <v>28.405000000000001</v>
      </c>
      <c r="I158" s="215"/>
      <c r="J158" s="216">
        <f>ROUND(I158*H158,2)</f>
        <v>0</v>
      </c>
      <c r="K158" s="212" t="s">
        <v>202</v>
      </c>
      <c r="L158" s="40"/>
      <c r="M158" s="217" t="s">
        <v>1</v>
      </c>
      <c r="N158" s="218" t="s">
        <v>42</v>
      </c>
      <c r="O158" s="72"/>
      <c r="P158" s="219">
        <f>O158*H158</f>
        <v>0</v>
      </c>
      <c r="Q158" s="219">
        <v>0</v>
      </c>
      <c r="R158" s="219">
        <f>Q158*H158</f>
        <v>0</v>
      </c>
      <c r="S158" s="219">
        <v>0</v>
      </c>
      <c r="T158" s="220">
        <f>S158*H158</f>
        <v>0</v>
      </c>
      <c r="U158" s="35"/>
      <c r="V158" s="35"/>
      <c r="W158" s="35"/>
      <c r="X158" s="35"/>
      <c r="Y158" s="35"/>
      <c r="Z158" s="35"/>
      <c r="AA158" s="35"/>
      <c r="AB158" s="35"/>
      <c r="AC158" s="35"/>
      <c r="AD158" s="35"/>
      <c r="AE158" s="35"/>
      <c r="AR158" s="221" t="s">
        <v>195</v>
      </c>
      <c r="AT158" s="221" t="s">
        <v>190</v>
      </c>
      <c r="AU158" s="221" t="s">
        <v>88</v>
      </c>
      <c r="AY158" s="18" t="s">
        <v>188</v>
      </c>
      <c r="BE158" s="222">
        <f>IF(N158="základní",J158,0)</f>
        <v>0</v>
      </c>
      <c r="BF158" s="222">
        <f>IF(N158="snížená",J158,0)</f>
        <v>0</v>
      </c>
      <c r="BG158" s="222">
        <f>IF(N158="zákl. přenesená",J158,0)</f>
        <v>0</v>
      </c>
      <c r="BH158" s="222">
        <f>IF(N158="sníž. přenesená",J158,0)</f>
        <v>0</v>
      </c>
      <c r="BI158" s="222">
        <f>IF(N158="nulová",J158,0)</f>
        <v>0</v>
      </c>
      <c r="BJ158" s="18" t="s">
        <v>85</v>
      </c>
      <c r="BK158" s="222">
        <f>ROUND(I158*H158,2)</f>
        <v>0</v>
      </c>
      <c r="BL158" s="18" t="s">
        <v>195</v>
      </c>
      <c r="BM158" s="221" t="s">
        <v>247</v>
      </c>
    </row>
    <row r="159" spans="1:65" s="2" customFormat="1" ht="16.5" customHeight="1">
      <c r="A159" s="35"/>
      <c r="B159" s="36"/>
      <c r="C159" s="210" t="s">
        <v>248</v>
      </c>
      <c r="D159" s="210" t="s">
        <v>190</v>
      </c>
      <c r="E159" s="211" t="s">
        <v>249</v>
      </c>
      <c r="F159" s="212" t="s">
        <v>250</v>
      </c>
      <c r="G159" s="213" t="s">
        <v>246</v>
      </c>
      <c r="H159" s="214">
        <v>142.02500000000001</v>
      </c>
      <c r="I159" s="215"/>
      <c r="J159" s="216">
        <f>ROUND(I159*H159,2)</f>
        <v>0</v>
      </c>
      <c r="K159" s="212" t="s">
        <v>202</v>
      </c>
      <c r="L159" s="40"/>
      <c r="M159" s="217" t="s">
        <v>1</v>
      </c>
      <c r="N159" s="218" t="s">
        <v>42</v>
      </c>
      <c r="O159" s="72"/>
      <c r="P159" s="219">
        <f>O159*H159</f>
        <v>0</v>
      </c>
      <c r="Q159" s="219">
        <v>0</v>
      </c>
      <c r="R159" s="219">
        <f>Q159*H159</f>
        <v>0</v>
      </c>
      <c r="S159" s="219">
        <v>0</v>
      </c>
      <c r="T159" s="220">
        <f>S159*H159</f>
        <v>0</v>
      </c>
      <c r="U159" s="35"/>
      <c r="V159" s="35"/>
      <c r="W159" s="35"/>
      <c r="X159" s="35"/>
      <c r="Y159" s="35"/>
      <c r="Z159" s="35"/>
      <c r="AA159" s="35"/>
      <c r="AB159" s="35"/>
      <c r="AC159" s="35"/>
      <c r="AD159" s="35"/>
      <c r="AE159" s="35"/>
      <c r="AR159" s="221" t="s">
        <v>195</v>
      </c>
      <c r="AT159" s="221" t="s">
        <v>190</v>
      </c>
      <c r="AU159" s="221" t="s">
        <v>88</v>
      </c>
      <c r="AY159" s="18" t="s">
        <v>188</v>
      </c>
      <c r="BE159" s="222">
        <f>IF(N159="základní",J159,0)</f>
        <v>0</v>
      </c>
      <c r="BF159" s="222">
        <f>IF(N159="snížená",J159,0)</f>
        <v>0</v>
      </c>
      <c r="BG159" s="222">
        <f>IF(N159="zákl. přenesená",J159,0)</f>
        <v>0</v>
      </c>
      <c r="BH159" s="222">
        <f>IF(N159="sníž. přenesená",J159,0)</f>
        <v>0</v>
      </c>
      <c r="BI159" s="222">
        <f>IF(N159="nulová",J159,0)</f>
        <v>0</v>
      </c>
      <c r="BJ159" s="18" t="s">
        <v>85</v>
      </c>
      <c r="BK159" s="222">
        <f>ROUND(I159*H159,2)</f>
        <v>0</v>
      </c>
      <c r="BL159" s="18" t="s">
        <v>195</v>
      </c>
      <c r="BM159" s="221" t="s">
        <v>251</v>
      </c>
    </row>
    <row r="160" spans="1:65" s="13" customFormat="1" ht="11.25">
      <c r="B160" s="223"/>
      <c r="C160" s="224"/>
      <c r="D160" s="225" t="s">
        <v>197</v>
      </c>
      <c r="E160" s="224"/>
      <c r="F160" s="227" t="s">
        <v>252</v>
      </c>
      <c r="G160" s="224"/>
      <c r="H160" s="228">
        <v>142.02500000000001</v>
      </c>
      <c r="I160" s="229"/>
      <c r="J160" s="224"/>
      <c r="K160" s="224"/>
      <c r="L160" s="230"/>
      <c r="M160" s="231"/>
      <c r="N160" s="232"/>
      <c r="O160" s="232"/>
      <c r="P160" s="232"/>
      <c r="Q160" s="232"/>
      <c r="R160" s="232"/>
      <c r="S160" s="232"/>
      <c r="T160" s="233"/>
      <c r="AT160" s="234" t="s">
        <v>197</v>
      </c>
      <c r="AU160" s="234" t="s">
        <v>88</v>
      </c>
      <c r="AV160" s="13" t="s">
        <v>88</v>
      </c>
      <c r="AW160" s="13" t="s">
        <v>4</v>
      </c>
      <c r="AX160" s="13" t="s">
        <v>85</v>
      </c>
      <c r="AY160" s="234" t="s">
        <v>188</v>
      </c>
    </row>
    <row r="161" spans="1:65" s="2" customFormat="1" ht="16.5" customHeight="1">
      <c r="A161" s="35"/>
      <c r="B161" s="36"/>
      <c r="C161" s="210" t="s">
        <v>253</v>
      </c>
      <c r="D161" s="210" t="s">
        <v>190</v>
      </c>
      <c r="E161" s="211" t="s">
        <v>254</v>
      </c>
      <c r="F161" s="212" t="s">
        <v>255</v>
      </c>
      <c r="G161" s="213" t="s">
        <v>246</v>
      </c>
      <c r="H161" s="214">
        <v>28.405000000000001</v>
      </c>
      <c r="I161" s="215"/>
      <c r="J161" s="216">
        <f>ROUND(I161*H161,2)</f>
        <v>0</v>
      </c>
      <c r="K161" s="212" t="s">
        <v>194</v>
      </c>
      <c r="L161" s="40"/>
      <c r="M161" s="217" t="s">
        <v>1</v>
      </c>
      <c r="N161" s="218" t="s">
        <v>42</v>
      </c>
      <c r="O161" s="72"/>
      <c r="P161" s="219">
        <f>O161*H161</f>
        <v>0</v>
      </c>
      <c r="Q161" s="219">
        <v>0</v>
      </c>
      <c r="R161" s="219">
        <f>Q161*H161</f>
        <v>0</v>
      </c>
      <c r="S161" s="219">
        <v>0</v>
      </c>
      <c r="T161" s="220">
        <f>S161*H161</f>
        <v>0</v>
      </c>
      <c r="U161" s="35"/>
      <c r="V161" s="35"/>
      <c r="W161" s="35"/>
      <c r="X161" s="35"/>
      <c r="Y161" s="35"/>
      <c r="Z161" s="35"/>
      <c r="AA161" s="35"/>
      <c r="AB161" s="35"/>
      <c r="AC161" s="35"/>
      <c r="AD161" s="35"/>
      <c r="AE161" s="35"/>
      <c r="AR161" s="221" t="s">
        <v>195</v>
      </c>
      <c r="AT161" s="221" t="s">
        <v>190</v>
      </c>
      <c r="AU161" s="221" t="s">
        <v>88</v>
      </c>
      <c r="AY161" s="18" t="s">
        <v>188</v>
      </c>
      <c r="BE161" s="222">
        <f>IF(N161="základní",J161,0)</f>
        <v>0</v>
      </c>
      <c r="BF161" s="222">
        <f>IF(N161="snížená",J161,0)</f>
        <v>0</v>
      </c>
      <c r="BG161" s="222">
        <f>IF(N161="zákl. přenesená",J161,0)</f>
        <v>0</v>
      </c>
      <c r="BH161" s="222">
        <f>IF(N161="sníž. přenesená",J161,0)</f>
        <v>0</v>
      </c>
      <c r="BI161" s="222">
        <f>IF(N161="nulová",J161,0)</f>
        <v>0</v>
      </c>
      <c r="BJ161" s="18" t="s">
        <v>85</v>
      </c>
      <c r="BK161" s="222">
        <f>ROUND(I161*H161,2)</f>
        <v>0</v>
      </c>
      <c r="BL161" s="18" t="s">
        <v>195</v>
      </c>
      <c r="BM161" s="221" t="s">
        <v>256</v>
      </c>
    </row>
    <row r="162" spans="1:65" s="2" customFormat="1" ht="16.5" customHeight="1">
      <c r="A162" s="35"/>
      <c r="B162" s="36"/>
      <c r="C162" s="210" t="s">
        <v>257</v>
      </c>
      <c r="D162" s="210" t="s">
        <v>190</v>
      </c>
      <c r="E162" s="211" t="s">
        <v>258</v>
      </c>
      <c r="F162" s="212" t="s">
        <v>259</v>
      </c>
      <c r="G162" s="213" t="s">
        <v>207</v>
      </c>
      <c r="H162" s="214">
        <v>192</v>
      </c>
      <c r="I162" s="215"/>
      <c r="J162" s="216">
        <f>ROUND(I162*H162,2)</f>
        <v>0</v>
      </c>
      <c r="K162" s="212" t="s">
        <v>202</v>
      </c>
      <c r="L162" s="40"/>
      <c r="M162" s="217" t="s">
        <v>1</v>
      </c>
      <c r="N162" s="218" t="s">
        <v>42</v>
      </c>
      <c r="O162" s="72"/>
      <c r="P162" s="219">
        <f>O162*H162</f>
        <v>0</v>
      </c>
      <c r="Q162" s="219">
        <v>9.0000000000000006E-5</v>
      </c>
      <c r="R162" s="219">
        <f>Q162*H162</f>
        <v>1.728E-2</v>
      </c>
      <c r="S162" s="219">
        <v>0.25600000000000001</v>
      </c>
      <c r="T162" s="220">
        <f>S162*H162</f>
        <v>49.152000000000001</v>
      </c>
      <c r="U162" s="35"/>
      <c r="V162" s="35"/>
      <c r="W162" s="35"/>
      <c r="X162" s="35"/>
      <c r="Y162" s="35"/>
      <c r="Z162" s="35"/>
      <c r="AA162" s="35"/>
      <c r="AB162" s="35"/>
      <c r="AC162" s="35"/>
      <c r="AD162" s="35"/>
      <c r="AE162" s="35"/>
      <c r="AR162" s="221" t="s">
        <v>195</v>
      </c>
      <c r="AT162" s="221" t="s">
        <v>190</v>
      </c>
      <c r="AU162" s="221" t="s">
        <v>88</v>
      </c>
      <c r="AY162" s="18" t="s">
        <v>188</v>
      </c>
      <c r="BE162" s="222">
        <f>IF(N162="základní",J162,0)</f>
        <v>0</v>
      </c>
      <c r="BF162" s="222">
        <f>IF(N162="snížená",J162,0)</f>
        <v>0</v>
      </c>
      <c r="BG162" s="222">
        <f>IF(N162="zákl. přenesená",J162,0)</f>
        <v>0</v>
      </c>
      <c r="BH162" s="222">
        <f>IF(N162="sníž. přenesená",J162,0)</f>
        <v>0</v>
      </c>
      <c r="BI162" s="222">
        <f>IF(N162="nulová",J162,0)</f>
        <v>0</v>
      </c>
      <c r="BJ162" s="18" t="s">
        <v>85</v>
      </c>
      <c r="BK162" s="222">
        <f>ROUND(I162*H162,2)</f>
        <v>0</v>
      </c>
      <c r="BL162" s="18" t="s">
        <v>195</v>
      </c>
      <c r="BM162" s="221" t="s">
        <v>260</v>
      </c>
    </row>
    <row r="163" spans="1:65" s="15" customFormat="1" ht="11.25">
      <c r="B163" s="246"/>
      <c r="C163" s="247"/>
      <c r="D163" s="225" t="s">
        <v>197</v>
      </c>
      <c r="E163" s="248" t="s">
        <v>1</v>
      </c>
      <c r="F163" s="249" t="s">
        <v>261</v>
      </c>
      <c r="G163" s="247"/>
      <c r="H163" s="248" t="s">
        <v>1</v>
      </c>
      <c r="I163" s="250"/>
      <c r="J163" s="247"/>
      <c r="K163" s="247"/>
      <c r="L163" s="251"/>
      <c r="M163" s="252"/>
      <c r="N163" s="253"/>
      <c r="O163" s="253"/>
      <c r="P163" s="253"/>
      <c r="Q163" s="253"/>
      <c r="R163" s="253"/>
      <c r="S163" s="253"/>
      <c r="T163" s="254"/>
      <c r="AT163" s="255" t="s">
        <v>197</v>
      </c>
      <c r="AU163" s="255" t="s">
        <v>88</v>
      </c>
      <c r="AV163" s="15" t="s">
        <v>85</v>
      </c>
      <c r="AW163" s="15" t="s">
        <v>32</v>
      </c>
      <c r="AX163" s="15" t="s">
        <v>77</v>
      </c>
      <c r="AY163" s="255" t="s">
        <v>188</v>
      </c>
    </row>
    <row r="164" spans="1:65" s="13" customFormat="1" ht="11.25">
      <c r="B164" s="223"/>
      <c r="C164" s="224"/>
      <c r="D164" s="225" t="s">
        <v>197</v>
      </c>
      <c r="E164" s="226" t="s">
        <v>1</v>
      </c>
      <c r="F164" s="227" t="s">
        <v>262</v>
      </c>
      <c r="G164" s="224"/>
      <c r="H164" s="228">
        <v>192</v>
      </c>
      <c r="I164" s="229"/>
      <c r="J164" s="224"/>
      <c r="K164" s="224"/>
      <c r="L164" s="230"/>
      <c r="M164" s="231"/>
      <c r="N164" s="232"/>
      <c r="O164" s="232"/>
      <c r="P164" s="232"/>
      <c r="Q164" s="232"/>
      <c r="R164" s="232"/>
      <c r="S164" s="232"/>
      <c r="T164" s="233"/>
      <c r="AT164" s="234" t="s">
        <v>197</v>
      </c>
      <c r="AU164" s="234" t="s">
        <v>88</v>
      </c>
      <c r="AV164" s="13" t="s">
        <v>88</v>
      </c>
      <c r="AW164" s="13" t="s">
        <v>32</v>
      </c>
      <c r="AX164" s="13" t="s">
        <v>77</v>
      </c>
      <c r="AY164" s="234" t="s">
        <v>188</v>
      </c>
    </row>
    <row r="165" spans="1:65" s="16" customFormat="1" ht="11.25">
      <c r="B165" s="256"/>
      <c r="C165" s="257"/>
      <c r="D165" s="225" t="s">
        <v>197</v>
      </c>
      <c r="E165" s="258" t="s">
        <v>132</v>
      </c>
      <c r="F165" s="259" t="s">
        <v>212</v>
      </c>
      <c r="G165" s="257"/>
      <c r="H165" s="260">
        <v>192</v>
      </c>
      <c r="I165" s="261"/>
      <c r="J165" s="257"/>
      <c r="K165" s="257"/>
      <c r="L165" s="262"/>
      <c r="M165" s="263"/>
      <c r="N165" s="264"/>
      <c r="O165" s="264"/>
      <c r="P165" s="264"/>
      <c r="Q165" s="264"/>
      <c r="R165" s="264"/>
      <c r="S165" s="264"/>
      <c r="T165" s="265"/>
      <c r="AT165" s="266" t="s">
        <v>197</v>
      </c>
      <c r="AU165" s="266" t="s">
        <v>88</v>
      </c>
      <c r="AV165" s="16" t="s">
        <v>204</v>
      </c>
      <c r="AW165" s="16" t="s">
        <v>32</v>
      </c>
      <c r="AX165" s="16" t="s">
        <v>77</v>
      </c>
      <c r="AY165" s="266" t="s">
        <v>188</v>
      </c>
    </row>
    <row r="166" spans="1:65" s="14" customFormat="1" ht="11.25">
      <c r="B166" s="235"/>
      <c r="C166" s="236"/>
      <c r="D166" s="225" t="s">
        <v>197</v>
      </c>
      <c r="E166" s="237" t="s">
        <v>1</v>
      </c>
      <c r="F166" s="238" t="s">
        <v>199</v>
      </c>
      <c r="G166" s="236"/>
      <c r="H166" s="239">
        <v>192</v>
      </c>
      <c r="I166" s="240"/>
      <c r="J166" s="236"/>
      <c r="K166" s="236"/>
      <c r="L166" s="241"/>
      <c r="M166" s="242"/>
      <c r="N166" s="243"/>
      <c r="O166" s="243"/>
      <c r="P166" s="243"/>
      <c r="Q166" s="243"/>
      <c r="R166" s="243"/>
      <c r="S166" s="243"/>
      <c r="T166" s="244"/>
      <c r="AT166" s="245" t="s">
        <v>197</v>
      </c>
      <c r="AU166" s="245" t="s">
        <v>88</v>
      </c>
      <c r="AV166" s="14" t="s">
        <v>195</v>
      </c>
      <c r="AW166" s="14" t="s">
        <v>32</v>
      </c>
      <c r="AX166" s="14" t="s">
        <v>85</v>
      </c>
      <c r="AY166" s="245" t="s">
        <v>188</v>
      </c>
    </row>
    <row r="167" spans="1:65" s="2" customFormat="1" ht="16.5" customHeight="1">
      <c r="A167" s="35"/>
      <c r="B167" s="36"/>
      <c r="C167" s="210" t="s">
        <v>263</v>
      </c>
      <c r="D167" s="210" t="s">
        <v>190</v>
      </c>
      <c r="E167" s="211" t="s">
        <v>264</v>
      </c>
      <c r="F167" s="212" t="s">
        <v>265</v>
      </c>
      <c r="G167" s="213" t="s">
        <v>193</v>
      </c>
      <c r="H167" s="214">
        <v>28.3</v>
      </c>
      <c r="I167" s="215"/>
      <c r="J167" s="216">
        <f>ROUND(I167*H167,2)</f>
        <v>0</v>
      </c>
      <c r="K167" s="212" t="s">
        <v>202</v>
      </c>
      <c r="L167" s="40"/>
      <c r="M167" s="217" t="s">
        <v>1</v>
      </c>
      <c r="N167" s="218" t="s">
        <v>42</v>
      </c>
      <c r="O167" s="72"/>
      <c r="P167" s="219">
        <f>O167*H167</f>
        <v>0</v>
      </c>
      <c r="Q167" s="219">
        <v>0</v>
      </c>
      <c r="R167" s="219">
        <f>Q167*H167</f>
        <v>0</v>
      </c>
      <c r="S167" s="219">
        <v>0</v>
      </c>
      <c r="T167" s="220">
        <f>S167*H167</f>
        <v>0</v>
      </c>
      <c r="U167" s="35"/>
      <c r="V167" s="35"/>
      <c r="W167" s="35"/>
      <c r="X167" s="35"/>
      <c r="Y167" s="35"/>
      <c r="Z167" s="35"/>
      <c r="AA167" s="35"/>
      <c r="AB167" s="35"/>
      <c r="AC167" s="35"/>
      <c r="AD167" s="35"/>
      <c r="AE167" s="35"/>
      <c r="AR167" s="221" t="s">
        <v>195</v>
      </c>
      <c r="AT167" s="221" t="s">
        <v>190</v>
      </c>
      <c r="AU167" s="221" t="s">
        <v>88</v>
      </c>
      <c r="AY167" s="18" t="s">
        <v>188</v>
      </c>
      <c r="BE167" s="222">
        <f>IF(N167="základní",J167,0)</f>
        <v>0</v>
      </c>
      <c r="BF167" s="222">
        <f>IF(N167="snížená",J167,0)</f>
        <v>0</v>
      </c>
      <c r="BG167" s="222">
        <f>IF(N167="zákl. přenesená",J167,0)</f>
        <v>0</v>
      </c>
      <c r="BH167" s="222">
        <f>IF(N167="sníž. přenesená",J167,0)</f>
        <v>0</v>
      </c>
      <c r="BI167" s="222">
        <f>IF(N167="nulová",J167,0)</f>
        <v>0</v>
      </c>
      <c r="BJ167" s="18" t="s">
        <v>85</v>
      </c>
      <c r="BK167" s="222">
        <f>ROUND(I167*H167,2)</f>
        <v>0</v>
      </c>
      <c r="BL167" s="18" t="s">
        <v>195</v>
      </c>
      <c r="BM167" s="221" t="s">
        <v>266</v>
      </c>
    </row>
    <row r="168" spans="1:65" s="13" customFormat="1" ht="11.25">
      <c r="B168" s="223"/>
      <c r="C168" s="224"/>
      <c r="D168" s="225" t="s">
        <v>197</v>
      </c>
      <c r="E168" s="226" t="s">
        <v>1</v>
      </c>
      <c r="F168" s="227" t="s">
        <v>267</v>
      </c>
      <c r="G168" s="224"/>
      <c r="H168" s="228">
        <v>28.3</v>
      </c>
      <c r="I168" s="229"/>
      <c r="J168" s="224"/>
      <c r="K168" s="224"/>
      <c r="L168" s="230"/>
      <c r="M168" s="231"/>
      <c r="N168" s="232"/>
      <c r="O168" s="232"/>
      <c r="P168" s="232"/>
      <c r="Q168" s="232"/>
      <c r="R168" s="232"/>
      <c r="S168" s="232"/>
      <c r="T168" s="233"/>
      <c r="AT168" s="234" t="s">
        <v>197</v>
      </c>
      <c r="AU168" s="234" t="s">
        <v>88</v>
      </c>
      <c r="AV168" s="13" t="s">
        <v>88</v>
      </c>
      <c r="AW168" s="13" t="s">
        <v>32</v>
      </c>
      <c r="AX168" s="13" t="s">
        <v>85</v>
      </c>
      <c r="AY168" s="234" t="s">
        <v>188</v>
      </c>
    </row>
    <row r="169" spans="1:65" s="2" customFormat="1" ht="16.5" customHeight="1">
      <c r="A169" s="35"/>
      <c r="B169" s="36"/>
      <c r="C169" s="210" t="s">
        <v>8</v>
      </c>
      <c r="D169" s="210" t="s">
        <v>190</v>
      </c>
      <c r="E169" s="211" t="s">
        <v>244</v>
      </c>
      <c r="F169" s="212" t="s">
        <v>245</v>
      </c>
      <c r="G169" s="213" t="s">
        <v>246</v>
      </c>
      <c r="H169" s="214">
        <v>49.152000000000001</v>
      </c>
      <c r="I169" s="215"/>
      <c r="J169" s="216">
        <f>ROUND(I169*H169,2)</f>
        <v>0</v>
      </c>
      <c r="K169" s="212" t="s">
        <v>202</v>
      </c>
      <c r="L169" s="40"/>
      <c r="M169" s="217" t="s">
        <v>1</v>
      </c>
      <c r="N169" s="218" t="s">
        <v>42</v>
      </c>
      <c r="O169" s="72"/>
      <c r="P169" s="219">
        <f>O169*H169</f>
        <v>0</v>
      </c>
      <c r="Q169" s="219">
        <v>0</v>
      </c>
      <c r="R169" s="219">
        <f>Q169*H169</f>
        <v>0</v>
      </c>
      <c r="S169" s="219">
        <v>0</v>
      </c>
      <c r="T169" s="220">
        <f>S169*H169</f>
        <v>0</v>
      </c>
      <c r="U169" s="35"/>
      <c r="V169" s="35"/>
      <c r="W169" s="35"/>
      <c r="X169" s="35"/>
      <c r="Y169" s="35"/>
      <c r="Z169" s="35"/>
      <c r="AA169" s="35"/>
      <c r="AB169" s="35"/>
      <c r="AC169" s="35"/>
      <c r="AD169" s="35"/>
      <c r="AE169" s="35"/>
      <c r="AR169" s="221" t="s">
        <v>195</v>
      </c>
      <c r="AT169" s="221" t="s">
        <v>190</v>
      </c>
      <c r="AU169" s="221" t="s">
        <v>88</v>
      </c>
      <c r="AY169" s="18" t="s">
        <v>188</v>
      </c>
      <c r="BE169" s="222">
        <f>IF(N169="základní",J169,0)</f>
        <v>0</v>
      </c>
      <c r="BF169" s="222">
        <f>IF(N169="snížená",J169,0)</f>
        <v>0</v>
      </c>
      <c r="BG169" s="222">
        <f>IF(N169="zákl. přenesená",J169,0)</f>
        <v>0</v>
      </c>
      <c r="BH169" s="222">
        <f>IF(N169="sníž. přenesená",J169,0)</f>
        <v>0</v>
      </c>
      <c r="BI169" s="222">
        <f>IF(N169="nulová",J169,0)</f>
        <v>0</v>
      </c>
      <c r="BJ169" s="18" t="s">
        <v>85</v>
      </c>
      <c r="BK169" s="222">
        <f>ROUND(I169*H169,2)</f>
        <v>0</v>
      </c>
      <c r="BL169" s="18" t="s">
        <v>195</v>
      </c>
      <c r="BM169" s="221" t="s">
        <v>268</v>
      </c>
    </row>
    <row r="170" spans="1:65" s="2" customFormat="1" ht="16.5" customHeight="1">
      <c r="A170" s="35"/>
      <c r="B170" s="36"/>
      <c r="C170" s="210" t="s">
        <v>269</v>
      </c>
      <c r="D170" s="210" t="s">
        <v>190</v>
      </c>
      <c r="E170" s="211" t="s">
        <v>249</v>
      </c>
      <c r="F170" s="212" t="s">
        <v>250</v>
      </c>
      <c r="G170" s="213" t="s">
        <v>246</v>
      </c>
      <c r="H170" s="214">
        <v>245.76</v>
      </c>
      <c r="I170" s="215"/>
      <c r="J170" s="216">
        <f>ROUND(I170*H170,2)</f>
        <v>0</v>
      </c>
      <c r="K170" s="212" t="s">
        <v>202</v>
      </c>
      <c r="L170" s="40"/>
      <c r="M170" s="217" t="s">
        <v>1</v>
      </c>
      <c r="N170" s="218" t="s">
        <v>42</v>
      </c>
      <c r="O170" s="72"/>
      <c r="P170" s="219">
        <f>O170*H170</f>
        <v>0</v>
      </c>
      <c r="Q170" s="219">
        <v>0</v>
      </c>
      <c r="R170" s="219">
        <f>Q170*H170</f>
        <v>0</v>
      </c>
      <c r="S170" s="219">
        <v>0</v>
      </c>
      <c r="T170" s="220">
        <f>S170*H170</f>
        <v>0</v>
      </c>
      <c r="U170" s="35"/>
      <c r="V170" s="35"/>
      <c r="W170" s="35"/>
      <c r="X170" s="35"/>
      <c r="Y170" s="35"/>
      <c r="Z170" s="35"/>
      <c r="AA170" s="35"/>
      <c r="AB170" s="35"/>
      <c r="AC170" s="35"/>
      <c r="AD170" s="35"/>
      <c r="AE170" s="35"/>
      <c r="AR170" s="221" t="s">
        <v>195</v>
      </c>
      <c r="AT170" s="221" t="s">
        <v>190</v>
      </c>
      <c r="AU170" s="221" t="s">
        <v>88</v>
      </c>
      <c r="AY170" s="18" t="s">
        <v>188</v>
      </c>
      <c r="BE170" s="222">
        <f>IF(N170="základní",J170,0)</f>
        <v>0</v>
      </c>
      <c r="BF170" s="222">
        <f>IF(N170="snížená",J170,0)</f>
        <v>0</v>
      </c>
      <c r="BG170" s="222">
        <f>IF(N170="zákl. přenesená",J170,0)</f>
        <v>0</v>
      </c>
      <c r="BH170" s="222">
        <f>IF(N170="sníž. přenesená",J170,0)</f>
        <v>0</v>
      </c>
      <c r="BI170" s="222">
        <f>IF(N170="nulová",J170,0)</f>
        <v>0</v>
      </c>
      <c r="BJ170" s="18" t="s">
        <v>85</v>
      </c>
      <c r="BK170" s="222">
        <f>ROUND(I170*H170,2)</f>
        <v>0</v>
      </c>
      <c r="BL170" s="18" t="s">
        <v>195</v>
      </c>
      <c r="BM170" s="221" t="s">
        <v>270</v>
      </c>
    </row>
    <row r="171" spans="1:65" s="13" customFormat="1" ht="11.25">
      <c r="B171" s="223"/>
      <c r="C171" s="224"/>
      <c r="D171" s="225" t="s">
        <v>197</v>
      </c>
      <c r="E171" s="224"/>
      <c r="F171" s="227" t="s">
        <v>271</v>
      </c>
      <c r="G171" s="224"/>
      <c r="H171" s="228">
        <v>245.76</v>
      </c>
      <c r="I171" s="229"/>
      <c r="J171" s="224"/>
      <c r="K171" s="224"/>
      <c r="L171" s="230"/>
      <c r="M171" s="231"/>
      <c r="N171" s="232"/>
      <c r="O171" s="232"/>
      <c r="P171" s="232"/>
      <c r="Q171" s="232"/>
      <c r="R171" s="232"/>
      <c r="S171" s="232"/>
      <c r="T171" s="233"/>
      <c r="AT171" s="234" t="s">
        <v>197</v>
      </c>
      <c r="AU171" s="234" t="s">
        <v>88</v>
      </c>
      <c r="AV171" s="13" t="s">
        <v>88</v>
      </c>
      <c r="AW171" s="13" t="s">
        <v>4</v>
      </c>
      <c r="AX171" s="13" t="s">
        <v>85</v>
      </c>
      <c r="AY171" s="234" t="s">
        <v>188</v>
      </c>
    </row>
    <row r="172" spans="1:65" s="2" customFormat="1" ht="16.5" customHeight="1">
      <c r="A172" s="35"/>
      <c r="B172" s="36"/>
      <c r="C172" s="210" t="s">
        <v>272</v>
      </c>
      <c r="D172" s="210" t="s">
        <v>190</v>
      </c>
      <c r="E172" s="211" t="s">
        <v>273</v>
      </c>
      <c r="F172" s="212" t="s">
        <v>274</v>
      </c>
      <c r="G172" s="213" t="s">
        <v>246</v>
      </c>
      <c r="H172" s="214">
        <v>49.152000000000001</v>
      </c>
      <c r="I172" s="215"/>
      <c r="J172" s="216">
        <f>ROUND(I172*H172,2)</f>
        <v>0</v>
      </c>
      <c r="K172" s="212" t="s">
        <v>194</v>
      </c>
      <c r="L172" s="40"/>
      <c r="M172" s="217" t="s">
        <v>1</v>
      </c>
      <c r="N172" s="218" t="s">
        <v>42</v>
      </c>
      <c r="O172" s="72"/>
      <c r="P172" s="219">
        <f>O172*H172</f>
        <v>0</v>
      </c>
      <c r="Q172" s="219">
        <v>0</v>
      </c>
      <c r="R172" s="219">
        <f>Q172*H172</f>
        <v>0</v>
      </c>
      <c r="S172" s="219">
        <v>0</v>
      </c>
      <c r="T172" s="220">
        <f>S172*H172</f>
        <v>0</v>
      </c>
      <c r="U172" s="35"/>
      <c r="V172" s="35"/>
      <c r="W172" s="35"/>
      <c r="X172" s="35"/>
      <c r="Y172" s="35"/>
      <c r="Z172" s="35"/>
      <c r="AA172" s="35"/>
      <c r="AB172" s="35"/>
      <c r="AC172" s="35"/>
      <c r="AD172" s="35"/>
      <c r="AE172" s="35"/>
      <c r="AR172" s="221" t="s">
        <v>195</v>
      </c>
      <c r="AT172" s="221" t="s">
        <v>190</v>
      </c>
      <c r="AU172" s="221" t="s">
        <v>88</v>
      </c>
      <c r="AY172" s="18" t="s">
        <v>188</v>
      </c>
      <c r="BE172" s="222">
        <f>IF(N172="základní",J172,0)</f>
        <v>0</v>
      </c>
      <c r="BF172" s="222">
        <f>IF(N172="snížená",J172,0)</f>
        <v>0</v>
      </c>
      <c r="BG172" s="222">
        <f>IF(N172="zákl. přenesená",J172,0)</f>
        <v>0</v>
      </c>
      <c r="BH172" s="222">
        <f>IF(N172="sníž. přenesená",J172,0)</f>
        <v>0</v>
      </c>
      <c r="BI172" s="222">
        <f>IF(N172="nulová",J172,0)</f>
        <v>0</v>
      </c>
      <c r="BJ172" s="18" t="s">
        <v>85</v>
      </c>
      <c r="BK172" s="222">
        <f>ROUND(I172*H172,2)</f>
        <v>0</v>
      </c>
      <c r="BL172" s="18" t="s">
        <v>195</v>
      </c>
      <c r="BM172" s="221" t="s">
        <v>275</v>
      </c>
    </row>
    <row r="173" spans="1:65" s="2" customFormat="1" ht="16.5" customHeight="1">
      <c r="A173" s="35"/>
      <c r="B173" s="36"/>
      <c r="C173" s="210" t="s">
        <v>276</v>
      </c>
      <c r="D173" s="210" t="s">
        <v>190</v>
      </c>
      <c r="E173" s="211" t="s">
        <v>277</v>
      </c>
      <c r="F173" s="212" t="s">
        <v>278</v>
      </c>
      <c r="G173" s="213" t="s">
        <v>193</v>
      </c>
      <c r="H173" s="214">
        <v>2.2000000000000002</v>
      </c>
      <c r="I173" s="215"/>
      <c r="J173" s="216">
        <f>ROUND(I173*H173,2)</f>
        <v>0</v>
      </c>
      <c r="K173" s="212" t="s">
        <v>202</v>
      </c>
      <c r="L173" s="40"/>
      <c r="M173" s="217" t="s">
        <v>1</v>
      </c>
      <c r="N173" s="218" t="s">
        <v>42</v>
      </c>
      <c r="O173" s="72"/>
      <c r="P173" s="219">
        <f>O173*H173</f>
        <v>0</v>
      </c>
      <c r="Q173" s="219">
        <v>1.068E-2</v>
      </c>
      <c r="R173" s="219">
        <f>Q173*H173</f>
        <v>2.3496000000000003E-2</v>
      </c>
      <c r="S173" s="219">
        <v>0</v>
      </c>
      <c r="T173" s="220">
        <f>S173*H173</f>
        <v>0</v>
      </c>
      <c r="U173" s="35"/>
      <c r="V173" s="35"/>
      <c r="W173" s="35"/>
      <c r="X173" s="35"/>
      <c r="Y173" s="35"/>
      <c r="Z173" s="35"/>
      <c r="AA173" s="35"/>
      <c r="AB173" s="35"/>
      <c r="AC173" s="35"/>
      <c r="AD173" s="35"/>
      <c r="AE173" s="35"/>
      <c r="AR173" s="221" t="s">
        <v>195</v>
      </c>
      <c r="AT173" s="221" t="s">
        <v>190</v>
      </c>
      <c r="AU173" s="221" t="s">
        <v>88</v>
      </c>
      <c r="AY173" s="18" t="s">
        <v>188</v>
      </c>
      <c r="BE173" s="222">
        <f>IF(N173="základní",J173,0)</f>
        <v>0</v>
      </c>
      <c r="BF173" s="222">
        <f>IF(N173="snížená",J173,0)</f>
        <v>0</v>
      </c>
      <c r="BG173" s="222">
        <f>IF(N173="zákl. přenesená",J173,0)</f>
        <v>0</v>
      </c>
      <c r="BH173" s="222">
        <f>IF(N173="sníž. přenesená",J173,0)</f>
        <v>0</v>
      </c>
      <c r="BI173" s="222">
        <f>IF(N173="nulová",J173,0)</f>
        <v>0</v>
      </c>
      <c r="BJ173" s="18" t="s">
        <v>85</v>
      </c>
      <c r="BK173" s="222">
        <f>ROUND(I173*H173,2)</f>
        <v>0</v>
      </c>
      <c r="BL173" s="18" t="s">
        <v>195</v>
      </c>
      <c r="BM173" s="221" t="s">
        <v>279</v>
      </c>
    </row>
    <row r="174" spans="1:65" s="15" customFormat="1" ht="11.25">
      <c r="B174" s="246"/>
      <c r="C174" s="247"/>
      <c r="D174" s="225" t="s">
        <v>197</v>
      </c>
      <c r="E174" s="248" t="s">
        <v>1</v>
      </c>
      <c r="F174" s="249" t="s">
        <v>280</v>
      </c>
      <c r="G174" s="247"/>
      <c r="H174" s="248" t="s">
        <v>1</v>
      </c>
      <c r="I174" s="250"/>
      <c r="J174" s="247"/>
      <c r="K174" s="247"/>
      <c r="L174" s="251"/>
      <c r="M174" s="252"/>
      <c r="N174" s="253"/>
      <c r="O174" s="253"/>
      <c r="P174" s="253"/>
      <c r="Q174" s="253"/>
      <c r="R174" s="253"/>
      <c r="S174" s="253"/>
      <c r="T174" s="254"/>
      <c r="AT174" s="255" t="s">
        <v>197</v>
      </c>
      <c r="AU174" s="255" t="s">
        <v>88</v>
      </c>
      <c r="AV174" s="15" t="s">
        <v>85</v>
      </c>
      <c r="AW174" s="15" t="s">
        <v>32</v>
      </c>
      <c r="AX174" s="15" t="s">
        <v>77</v>
      </c>
      <c r="AY174" s="255" t="s">
        <v>188</v>
      </c>
    </row>
    <row r="175" spans="1:65" s="13" customFormat="1" ht="11.25">
      <c r="B175" s="223"/>
      <c r="C175" s="224"/>
      <c r="D175" s="225" t="s">
        <v>197</v>
      </c>
      <c r="E175" s="226" t="s">
        <v>1</v>
      </c>
      <c r="F175" s="227" t="s">
        <v>281</v>
      </c>
      <c r="G175" s="224"/>
      <c r="H175" s="228">
        <v>2.2000000000000002</v>
      </c>
      <c r="I175" s="229"/>
      <c r="J175" s="224"/>
      <c r="K175" s="224"/>
      <c r="L175" s="230"/>
      <c r="M175" s="231"/>
      <c r="N175" s="232"/>
      <c r="O175" s="232"/>
      <c r="P175" s="232"/>
      <c r="Q175" s="232"/>
      <c r="R175" s="232"/>
      <c r="S175" s="232"/>
      <c r="T175" s="233"/>
      <c r="AT175" s="234" t="s">
        <v>197</v>
      </c>
      <c r="AU175" s="234" t="s">
        <v>88</v>
      </c>
      <c r="AV175" s="13" t="s">
        <v>88</v>
      </c>
      <c r="AW175" s="13" t="s">
        <v>32</v>
      </c>
      <c r="AX175" s="13" t="s">
        <v>77</v>
      </c>
      <c r="AY175" s="234" t="s">
        <v>188</v>
      </c>
    </row>
    <row r="176" spans="1:65" s="14" customFormat="1" ht="11.25">
      <c r="B176" s="235"/>
      <c r="C176" s="236"/>
      <c r="D176" s="225" t="s">
        <v>197</v>
      </c>
      <c r="E176" s="237" t="s">
        <v>145</v>
      </c>
      <c r="F176" s="238" t="s">
        <v>199</v>
      </c>
      <c r="G176" s="236"/>
      <c r="H176" s="239">
        <v>2.2000000000000002</v>
      </c>
      <c r="I176" s="240"/>
      <c r="J176" s="236"/>
      <c r="K176" s="236"/>
      <c r="L176" s="241"/>
      <c r="M176" s="242"/>
      <c r="N176" s="243"/>
      <c r="O176" s="243"/>
      <c r="P176" s="243"/>
      <c r="Q176" s="243"/>
      <c r="R176" s="243"/>
      <c r="S176" s="243"/>
      <c r="T176" s="244"/>
      <c r="AT176" s="245" t="s">
        <v>197</v>
      </c>
      <c r="AU176" s="245" t="s">
        <v>88</v>
      </c>
      <c r="AV176" s="14" t="s">
        <v>195</v>
      </c>
      <c r="AW176" s="14" t="s">
        <v>32</v>
      </c>
      <c r="AX176" s="14" t="s">
        <v>85</v>
      </c>
      <c r="AY176" s="245" t="s">
        <v>188</v>
      </c>
    </row>
    <row r="177" spans="1:65" s="2" customFormat="1" ht="16.5" customHeight="1">
      <c r="A177" s="35"/>
      <c r="B177" s="36"/>
      <c r="C177" s="210" t="s">
        <v>282</v>
      </c>
      <c r="D177" s="210" t="s">
        <v>190</v>
      </c>
      <c r="E177" s="211" t="s">
        <v>283</v>
      </c>
      <c r="F177" s="212" t="s">
        <v>284</v>
      </c>
      <c r="G177" s="213" t="s">
        <v>285</v>
      </c>
      <c r="H177" s="214">
        <v>5.1479999999999997</v>
      </c>
      <c r="I177" s="215"/>
      <c r="J177" s="216">
        <f>ROUND(I177*H177,2)</f>
        <v>0</v>
      </c>
      <c r="K177" s="212" t="s">
        <v>202</v>
      </c>
      <c r="L177" s="40"/>
      <c r="M177" s="217" t="s">
        <v>1</v>
      </c>
      <c r="N177" s="218" t="s">
        <v>42</v>
      </c>
      <c r="O177" s="72"/>
      <c r="P177" s="219">
        <f>O177*H177</f>
        <v>0</v>
      </c>
      <c r="Q177" s="219">
        <v>0</v>
      </c>
      <c r="R177" s="219">
        <f>Q177*H177</f>
        <v>0</v>
      </c>
      <c r="S177" s="219">
        <v>0</v>
      </c>
      <c r="T177" s="220">
        <f>S177*H177</f>
        <v>0</v>
      </c>
      <c r="U177" s="35"/>
      <c r="V177" s="35"/>
      <c r="W177" s="35"/>
      <c r="X177" s="35"/>
      <c r="Y177" s="35"/>
      <c r="Z177" s="35"/>
      <c r="AA177" s="35"/>
      <c r="AB177" s="35"/>
      <c r="AC177" s="35"/>
      <c r="AD177" s="35"/>
      <c r="AE177" s="35"/>
      <c r="AR177" s="221" t="s">
        <v>195</v>
      </c>
      <c r="AT177" s="221" t="s">
        <v>190</v>
      </c>
      <c r="AU177" s="221" t="s">
        <v>88</v>
      </c>
      <c r="AY177" s="18" t="s">
        <v>188</v>
      </c>
      <c r="BE177" s="222">
        <f>IF(N177="základní",J177,0)</f>
        <v>0</v>
      </c>
      <c r="BF177" s="222">
        <f>IF(N177="snížená",J177,0)</f>
        <v>0</v>
      </c>
      <c r="BG177" s="222">
        <f>IF(N177="zákl. přenesená",J177,0)</f>
        <v>0</v>
      </c>
      <c r="BH177" s="222">
        <f>IF(N177="sníž. přenesená",J177,0)</f>
        <v>0</v>
      </c>
      <c r="BI177" s="222">
        <f>IF(N177="nulová",J177,0)</f>
        <v>0</v>
      </c>
      <c r="BJ177" s="18" t="s">
        <v>85</v>
      </c>
      <c r="BK177" s="222">
        <f>ROUND(I177*H177,2)</f>
        <v>0</v>
      </c>
      <c r="BL177" s="18" t="s">
        <v>195</v>
      </c>
      <c r="BM177" s="221" t="s">
        <v>286</v>
      </c>
    </row>
    <row r="178" spans="1:65" s="13" customFormat="1" ht="11.25">
      <c r="B178" s="223"/>
      <c r="C178" s="224"/>
      <c r="D178" s="225" t="s">
        <v>197</v>
      </c>
      <c r="E178" s="226" t="s">
        <v>1</v>
      </c>
      <c r="F178" s="227" t="s">
        <v>287</v>
      </c>
      <c r="G178" s="224"/>
      <c r="H178" s="228">
        <v>5.1479999999999997</v>
      </c>
      <c r="I178" s="229"/>
      <c r="J178" s="224"/>
      <c r="K178" s="224"/>
      <c r="L178" s="230"/>
      <c r="M178" s="231"/>
      <c r="N178" s="232"/>
      <c r="O178" s="232"/>
      <c r="P178" s="232"/>
      <c r="Q178" s="232"/>
      <c r="R178" s="232"/>
      <c r="S178" s="232"/>
      <c r="T178" s="233"/>
      <c r="AT178" s="234" t="s">
        <v>197</v>
      </c>
      <c r="AU178" s="234" t="s">
        <v>88</v>
      </c>
      <c r="AV178" s="13" t="s">
        <v>88</v>
      </c>
      <c r="AW178" s="13" t="s">
        <v>32</v>
      </c>
      <c r="AX178" s="13" t="s">
        <v>77</v>
      </c>
      <c r="AY178" s="234" t="s">
        <v>188</v>
      </c>
    </row>
    <row r="179" spans="1:65" s="14" customFormat="1" ht="11.25">
      <c r="B179" s="235"/>
      <c r="C179" s="236"/>
      <c r="D179" s="225" t="s">
        <v>197</v>
      </c>
      <c r="E179" s="237" t="s">
        <v>156</v>
      </c>
      <c r="F179" s="238" t="s">
        <v>199</v>
      </c>
      <c r="G179" s="236"/>
      <c r="H179" s="239">
        <v>5.1479999999999997</v>
      </c>
      <c r="I179" s="240"/>
      <c r="J179" s="236"/>
      <c r="K179" s="236"/>
      <c r="L179" s="241"/>
      <c r="M179" s="242"/>
      <c r="N179" s="243"/>
      <c r="O179" s="243"/>
      <c r="P179" s="243"/>
      <c r="Q179" s="243"/>
      <c r="R179" s="243"/>
      <c r="S179" s="243"/>
      <c r="T179" s="244"/>
      <c r="AT179" s="245" t="s">
        <v>197</v>
      </c>
      <c r="AU179" s="245" t="s">
        <v>88</v>
      </c>
      <c r="AV179" s="14" t="s">
        <v>195</v>
      </c>
      <c r="AW179" s="14" t="s">
        <v>32</v>
      </c>
      <c r="AX179" s="14" t="s">
        <v>85</v>
      </c>
      <c r="AY179" s="245" t="s">
        <v>188</v>
      </c>
    </row>
    <row r="180" spans="1:65" s="2" customFormat="1" ht="16.5" customHeight="1">
      <c r="A180" s="35"/>
      <c r="B180" s="36"/>
      <c r="C180" s="210" t="s">
        <v>288</v>
      </c>
      <c r="D180" s="210" t="s">
        <v>190</v>
      </c>
      <c r="E180" s="211" t="s">
        <v>289</v>
      </c>
      <c r="F180" s="212" t="s">
        <v>290</v>
      </c>
      <c r="G180" s="213" t="s">
        <v>285</v>
      </c>
      <c r="H180" s="214">
        <v>3.6040000000000001</v>
      </c>
      <c r="I180" s="215"/>
      <c r="J180" s="216">
        <f>ROUND(I180*H180,2)</f>
        <v>0</v>
      </c>
      <c r="K180" s="212" t="s">
        <v>202</v>
      </c>
      <c r="L180" s="40"/>
      <c r="M180" s="217" t="s">
        <v>1</v>
      </c>
      <c r="N180" s="218" t="s">
        <v>42</v>
      </c>
      <c r="O180" s="72"/>
      <c r="P180" s="219">
        <f>O180*H180</f>
        <v>0</v>
      </c>
      <c r="Q180" s="219">
        <v>0</v>
      </c>
      <c r="R180" s="219">
        <f>Q180*H180</f>
        <v>0</v>
      </c>
      <c r="S180" s="219">
        <v>0</v>
      </c>
      <c r="T180" s="220">
        <f>S180*H180</f>
        <v>0</v>
      </c>
      <c r="U180" s="35"/>
      <c r="V180" s="35"/>
      <c r="W180" s="35"/>
      <c r="X180" s="35"/>
      <c r="Y180" s="35"/>
      <c r="Z180" s="35"/>
      <c r="AA180" s="35"/>
      <c r="AB180" s="35"/>
      <c r="AC180" s="35"/>
      <c r="AD180" s="35"/>
      <c r="AE180" s="35"/>
      <c r="AR180" s="221" t="s">
        <v>195</v>
      </c>
      <c r="AT180" s="221" t="s">
        <v>190</v>
      </c>
      <c r="AU180" s="221" t="s">
        <v>88</v>
      </c>
      <c r="AY180" s="18" t="s">
        <v>188</v>
      </c>
      <c r="BE180" s="222">
        <f>IF(N180="základní",J180,0)</f>
        <v>0</v>
      </c>
      <c r="BF180" s="222">
        <f>IF(N180="snížená",J180,0)</f>
        <v>0</v>
      </c>
      <c r="BG180" s="222">
        <f>IF(N180="zákl. přenesená",J180,0)</f>
        <v>0</v>
      </c>
      <c r="BH180" s="222">
        <f>IF(N180="sníž. přenesená",J180,0)</f>
        <v>0</v>
      </c>
      <c r="BI180" s="222">
        <f>IF(N180="nulová",J180,0)</f>
        <v>0</v>
      </c>
      <c r="BJ180" s="18" t="s">
        <v>85</v>
      </c>
      <c r="BK180" s="222">
        <f>ROUND(I180*H180,2)</f>
        <v>0</v>
      </c>
      <c r="BL180" s="18" t="s">
        <v>195</v>
      </c>
      <c r="BM180" s="221" t="s">
        <v>291</v>
      </c>
    </row>
    <row r="181" spans="1:65" s="13" customFormat="1" ht="11.25">
      <c r="B181" s="223"/>
      <c r="C181" s="224"/>
      <c r="D181" s="225" t="s">
        <v>197</v>
      </c>
      <c r="E181" s="226" t="s">
        <v>1</v>
      </c>
      <c r="F181" s="227" t="s">
        <v>292</v>
      </c>
      <c r="G181" s="224"/>
      <c r="H181" s="228">
        <v>3.6040000000000001</v>
      </c>
      <c r="I181" s="229"/>
      <c r="J181" s="224"/>
      <c r="K181" s="224"/>
      <c r="L181" s="230"/>
      <c r="M181" s="231"/>
      <c r="N181" s="232"/>
      <c r="O181" s="232"/>
      <c r="P181" s="232"/>
      <c r="Q181" s="232"/>
      <c r="R181" s="232"/>
      <c r="S181" s="232"/>
      <c r="T181" s="233"/>
      <c r="AT181" s="234" t="s">
        <v>197</v>
      </c>
      <c r="AU181" s="234" t="s">
        <v>88</v>
      </c>
      <c r="AV181" s="13" t="s">
        <v>88</v>
      </c>
      <c r="AW181" s="13" t="s">
        <v>32</v>
      </c>
      <c r="AX181" s="13" t="s">
        <v>85</v>
      </c>
      <c r="AY181" s="234" t="s">
        <v>188</v>
      </c>
    </row>
    <row r="182" spans="1:65" s="2" customFormat="1" ht="16.5" customHeight="1">
      <c r="A182" s="35"/>
      <c r="B182" s="36"/>
      <c r="C182" s="210" t="s">
        <v>7</v>
      </c>
      <c r="D182" s="210" t="s">
        <v>190</v>
      </c>
      <c r="E182" s="211" t="s">
        <v>293</v>
      </c>
      <c r="F182" s="212" t="s">
        <v>294</v>
      </c>
      <c r="G182" s="213" t="s">
        <v>285</v>
      </c>
      <c r="H182" s="214">
        <v>1.6220000000000001</v>
      </c>
      <c r="I182" s="215"/>
      <c r="J182" s="216">
        <f>ROUND(I182*H182,2)</f>
        <v>0</v>
      </c>
      <c r="K182" s="212" t="s">
        <v>202</v>
      </c>
      <c r="L182" s="40"/>
      <c r="M182" s="217" t="s">
        <v>1</v>
      </c>
      <c r="N182" s="218" t="s">
        <v>42</v>
      </c>
      <c r="O182" s="72"/>
      <c r="P182" s="219">
        <f>O182*H182</f>
        <v>0</v>
      </c>
      <c r="Q182" s="219">
        <v>0</v>
      </c>
      <c r="R182" s="219">
        <f>Q182*H182</f>
        <v>0</v>
      </c>
      <c r="S182" s="219">
        <v>0</v>
      </c>
      <c r="T182" s="220">
        <f>S182*H182</f>
        <v>0</v>
      </c>
      <c r="U182" s="35"/>
      <c r="V182" s="35"/>
      <c r="W182" s="35"/>
      <c r="X182" s="35"/>
      <c r="Y182" s="35"/>
      <c r="Z182" s="35"/>
      <c r="AA182" s="35"/>
      <c r="AB182" s="35"/>
      <c r="AC182" s="35"/>
      <c r="AD182" s="35"/>
      <c r="AE182" s="35"/>
      <c r="AR182" s="221" t="s">
        <v>195</v>
      </c>
      <c r="AT182" s="221" t="s">
        <v>190</v>
      </c>
      <c r="AU182" s="221" t="s">
        <v>88</v>
      </c>
      <c r="AY182" s="18" t="s">
        <v>188</v>
      </c>
      <c r="BE182" s="222">
        <f>IF(N182="základní",J182,0)</f>
        <v>0</v>
      </c>
      <c r="BF182" s="222">
        <f>IF(N182="snížená",J182,0)</f>
        <v>0</v>
      </c>
      <c r="BG182" s="222">
        <f>IF(N182="zákl. přenesená",J182,0)</f>
        <v>0</v>
      </c>
      <c r="BH182" s="222">
        <f>IF(N182="sníž. přenesená",J182,0)</f>
        <v>0</v>
      </c>
      <c r="BI182" s="222">
        <f>IF(N182="nulová",J182,0)</f>
        <v>0</v>
      </c>
      <c r="BJ182" s="18" t="s">
        <v>85</v>
      </c>
      <c r="BK182" s="222">
        <f>ROUND(I182*H182,2)</f>
        <v>0</v>
      </c>
      <c r="BL182" s="18" t="s">
        <v>195</v>
      </c>
      <c r="BM182" s="221" t="s">
        <v>295</v>
      </c>
    </row>
    <row r="183" spans="1:65" s="13" customFormat="1" ht="11.25">
      <c r="B183" s="223"/>
      <c r="C183" s="224"/>
      <c r="D183" s="225" t="s">
        <v>197</v>
      </c>
      <c r="E183" s="226" t="s">
        <v>1</v>
      </c>
      <c r="F183" s="227" t="s">
        <v>296</v>
      </c>
      <c r="G183" s="224"/>
      <c r="H183" s="228">
        <v>1.6220000000000001</v>
      </c>
      <c r="I183" s="229"/>
      <c r="J183" s="224"/>
      <c r="K183" s="224"/>
      <c r="L183" s="230"/>
      <c r="M183" s="231"/>
      <c r="N183" s="232"/>
      <c r="O183" s="232"/>
      <c r="P183" s="232"/>
      <c r="Q183" s="232"/>
      <c r="R183" s="232"/>
      <c r="S183" s="232"/>
      <c r="T183" s="233"/>
      <c r="AT183" s="234" t="s">
        <v>197</v>
      </c>
      <c r="AU183" s="234" t="s">
        <v>88</v>
      </c>
      <c r="AV183" s="13" t="s">
        <v>88</v>
      </c>
      <c r="AW183" s="13" t="s">
        <v>32</v>
      </c>
      <c r="AX183" s="13" t="s">
        <v>85</v>
      </c>
      <c r="AY183" s="234" t="s">
        <v>188</v>
      </c>
    </row>
    <row r="184" spans="1:65" s="2" customFormat="1" ht="16.5" customHeight="1">
      <c r="A184" s="35"/>
      <c r="B184" s="36"/>
      <c r="C184" s="210" t="s">
        <v>297</v>
      </c>
      <c r="D184" s="210" t="s">
        <v>190</v>
      </c>
      <c r="E184" s="211" t="s">
        <v>298</v>
      </c>
      <c r="F184" s="212" t="s">
        <v>299</v>
      </c>
      <c r="G184" s="213" t="s">
        <v>285</v>
      </c>
      <c r="H184" s="214">
        <v>1.2869999999999999</v>
      </c>
      <c r="I184" s="215"/>
      <c r="J184" s="216">
        <f>ROUND(I184*H184,2)</f>
        <v>0</v>
      </c>
      <c r="K184" s="212" t="s">
        <v>202</v>
      </c>
      <c r="L184" s="40"/>
      <c r="M184" s="217" t="s">
        <v>1</v>
      </c>
      <c r="N184" s="218" t="s">
        <v>42</v>
      </c>
      <c r="O184" s="72"/>
      <c r="P184" s="219">
        <f>O184*H184</f>
        <v>0</v>
      </c>
      <c r="Q184" s="219">
        <v>0</v>
      </c>
      <c r="R184" s="219">
        <f>Q184*H184</f>
        <v>0</v>
      </c>
      <c r="S184" s="219">
        <v>0</v>
      </c>
      <c r="T184" s="220">
        <f>S184*H184</f>
        <v>0</v>
      </c>
      <c r="U184" s="35"/>
      <c r="V184" s="35"/>
      <c r="W184" s="35"/>
      <c r="X184" s="35"/>
      <c r="Y184" s="35"/>
      <c r="Z184" s="35"/>
      <c r="AA184" s="35"/>
      <c r="AB184" s="35"/>
      <c r="AC184" s="35"/>
      <c r="AD184" s="35"/>
      <c r="AE184" s="35"/>
      <c r="AR184" s="221" t="s">
        <v>195</v>
      </c>
      <c r="AT184" s="221" t="s">
        <v>190</v>
      </c>
      <c r="AU184" s="221" t="s">
        <v>88</v>
      </c>
      <c r="AY184" s="18" t="s">
        <v>188</v>
      </c>
      <c r="BE184" s="222">
        <f>IF(N184="základní",J184,0)</f>
        <v>0</v>
      </c>
      <c r="BF184" s="222">
        <f>IF(N184="snížená",J184,0)</f>
        <v>0</v>
      </c>
      <c r="BG184" s="222">
        <f>IF(N184="zákl. přenesená",J184,0)</f>
        <v>0</v>
      </c>
      <c r="BH184" s="222">
        <f>IF(N184="sníž. přenesená",J184,0)</f>
        <v>0</v>
      </c>
      <c r="BI184" s="222">
        <f>IF(N184="nulová",J184,0)</f>
        <v>0</v>
      </c>
      <c r="BJ184" s="18" t="s">
        <v>85</v>
      </c>
      <c r="BK184" s="222">
        <f>ROUND(I184*H184,2)</f>
        <v>0</v>
      </c>
      <c r="BL184" s="18" t="s">
        <v>195</v>
      </c>
      <c r="BM184" s="221" t="s">
        <v>300</v>
      </c>
    </row>
    <row r="185" spans="1:65" s="13" customFormat="1" ht="11.25">
      <c r="B185" s="223"/>
      <c r="C185" s="224"/>
      <c r="D185" s="225" t="s">
        <v>197</v>
      </c>
      <c r="E185" s="226" t="s">
        <v>1</v>
      </c>
      <c r="F185" s="227" t="s">
        <v>301</v>
      </c>
      <c r="G185" s="224"/>
      <c r="H185" s="228">
        <v>1.2869999999999999</v>
      </c>
      <c r="I185" s="229"/>
      <c r="J185" s="224"/>
      <c r="K185" s="224"/>
      <c r="L185" s="230"/>
      <c r="M185" s="231"/>
      <c r="N185" s="232"/>
      <c r="O185" s="232"/>
      <c r="P185" s="232"/>
      <c r="Q185" s="232"/>
      <c r="R185" s="232"/>
      <c r="S185" s="232"/>
      <c r="T185" s="233"/>
      <c r="AT185" s="234" t="s">
        <v>197</v>
      </c>
      <c r="AU185" s="234" t="s">
        <v>88</v>
      </c>
      <c r="AV185" s="13" t="s">
        <v>88</v>
      </c>
      <c r="AW185" s="13" t="s">
        <v>32</v>
      </c>
      <c r="AX185" s="13" t="s">
        <v>85</v>
      </c>
      <c r="AY185" s="234" t="s">
        <v>188</v>
      </c>
    </row>
    <row r="186" spans="1:65" s="2" customFormat="1" ht="16.5" customHeight="1">
      <c r="A186" s="35"/>
      <c r="B186" s="36"/>
      <c r="C186" s="210" t="s">
        <v>302</v>
      </c>
      <c r="D186" s="210" t="s">
        <v>190</v>
      </c>
      <c r="E186" s="211" t="s">
        <v>303</v>
      </c>
      <c r="F186" s="212" t="s">
        <v>304</v>
      </c>
      <c r="G186" s="213" t="s">
        <v>285</v>
      </c>
      <c r="H186" s="214">
        <v>0.51500000000000001</v>
      </c>
      <c r="I186" s="215"/>
      <c r="J186" s="216">
        <f>ROUND(I186*H186,2)</f>
        <v>0</v>
      </c>
      <c r="K186" s="212" t="s">
        <v>202</v>
      </c>
      <c r="L186" s="40"/>
      <c r="M186" s="217" t="s">
        <v>1</v>
      </c>
      <c r="N186" s="218" t="s">
        <v>42</v>
      </c>
      <c r="O186" s="72"/>
      <c r="P186" s="219">
        <f>O186*H186</f>
        <v>0</v>
      </c>
      <c r="Q186" s="219">
        <v>0</v>
      </c>
      <c r="R186" s="219">
        <f>Q186*H186</f>
        <v>0</v>
      </c>
      <c r="S186" s="219">
        <v>0</v>
      </c>
      <c r="T186" s="220">
        <f>S186*H186</f>
        <v>0</v>
      </c>
      <c r="U186" s="35"/>
      <c r="V186" s="35"/>
      <c r="W186" s="35"/>
      <c r="X186" s="35"/>
      <c r="Y186" s="35"/>
      <c r="Z186" s="35"/>
      <c r="AA186" s="35"/>
      <c r="AB186" s="35"/>
      <c r="AC186" s="35"/>
      <c r="AD186" s="35"/>
      <c r="AE186" s="35"/>
      <c r="AR186" s="221" t="s">
        <v>195</v>
      </c>
      <c r="AT186" s="221" t="s">
        <v>190</v>
      </c>
      <c r="AU186" s="221" t="s">
        <v>88</v>
      </c>
      <c r="AY186" s="18" t="s">
        <v>188</v>
      </c>
      <c r="BE186" s="222">
        <f>IF(N186="základní",J186,0)</f>
        <v>0</v>
      </c>
      <c r="BF186" s="222">
        <f>IF(N186="snížená",J186,0)</f>
        <v>0</v>
      </c>
      <c r="BG186" s="222">
        <f>IF(N186="zákl. přenesená",J186,0)</f>
        <v>0</v>
      </c>
      <c r="BH186" s="222">
        <f>IF(N186="sníž. přenesená",J186,0)</f>
        <v>0</v>
      </c>
      <c r="BI186" s="222">
        <f>IF(N186="nulová",J186,0)</f>
        <v>0</v>
      </c>
      <c r="BJ186" s="18" t="s">
        <v>85</v>
      </c>
      <c r="BK186" s="222">
        <f>ROUND(I186*H186,2)</f>
        <v>0</v>
      </c>
      <c r="BL186" s="18" t="s">
        <v>195</v>
      </c>
      <c r="BM186" s="221" t="s">
        <v>305</v>
      </c>
    </row>
    <row r="187" spans="1:65" s="13" customFormat="1" ht="11.25">
      <c r="B187" s="223"/>
      <c r="C187" s="224"/>
      <c r="D187" s="225" t="s">
        <v>197</v>
      </c>
      <c r="E187" s="226" t="s">
        <v>1</v>
      </c>
      <c r="F187" s="227" t="s">
        <v>306</v>
      </c>
      <c r="G187" s="224"/>
      <c r="H187" s="228">
        <v>0.51500000000000001</v>
      </c>
      <c r="I187" s="229"/>
      <c r="J187" s="224"/>
      <c r="K187" s="224"/>
      <c r="L187" s="230"/>
      <c r="M187" s="231"/>
      <c r="N187" s="232"/>
      <c r="O187" s="232"/>
      <c r="P187" s="232"/>
      <c r="Q187" s="232"/>
      <c r="R187" s="232"/>
      <c r="S187" s="232"/>
      <c r="T187" s="233"/>
      <c r="AT187" s="234" t="s">
        <v>197</v>
      </c>
      <c r="AU187" s="234" t="s">
        <v>88</v>
      </c>
      <c r="AV187" s="13" t="s">
        <v>88</v>
      </c>
      <c r="AW187" s="13" t="s">
        <v>32</v>
      </c>
      <c r="AX187" s="13" t="s">
        <v>85</v>
      </c>
      <c r="AY187" s="234" t="s">
        <v>188</v>
      </c>
    </row>
    <row r="188" spans="1:65" s="2" customFormat="1" ht="16.5" customHeight="1">
      <c r="A188" s="35"/>
      <c r="B188" s="36"/>
      <c r="C188" s="210" t="s">
        <v>307</v>
      </c>
      <c r="D188" s="210" t="s">
        <v>190</v>
      </c>
      <c r="E188" s="211" t="s">
        <v>308</v>
      </c>
      <c r="F188" s="212" t="s">
        <v>309</v>
      </c>
      <c r="G188" s="213" t="s">
        <v>285</v>
      </c>
      <c r="H188" s="214">
        <v>0.25700000000000001</v>
      </c>
      <c r="I188" s="215"/>
      <c r="J188" s="216">
        <f>ROUND(I188*H188,2)</f>
        <v>0</v>
      </c>
      <c r="K188" s="212" t="s">
        <v>202</v>
      </c>
      <c r="L188" s="40"/>
      <c r="M188" s="217" t="s">
        <v>1</v>
      </c>
      <c r="N188" s="218" t="s">
        <v>42</v>
      </c>
      <c r="O188" s="72"/>
      <c r="P188" s="219">
        <f>O188*H188</f>
        <v>0</v>
      </c>
      <c r="Q188" s="219">
        <v>0</v>
      </c>
      <c r="R188" s="219">
        <f>Q188*H188</f>
        <v>0</v>
      </c>
      <c r="S188" s="219">
        <v>0</v>
      </c>
      <c r="T188" s="220">
        <f>S188*H188</f>
        <v>0</v>
      </c>
      <c r="U188" s="35"/>
      <c r="V188" s="35"/>
      <c r="W188" s="35"/>
      <c r="X188" s="35"/>
      <c r="Y188" s="35"/>
      <c r="Z188" s="35"/>
      <c r="AA188" s="35"/>
      <c r="AB188" s="35"/>
      <c r="AC188" s="35"/>
      <c r="AD188" s="35"/>
      <c r="AE188" s="35"/>
      <c r="AR188" s="221" t="s">
        <v>195</v>
      </c>
      <c r="AT188" s="221" t="s">
        <v>190</v>
      </c>
      <c r="AU188" s="221" t="s">
        <v>88</v>
      </c>
      <c r="AY188" s="18" t="s">
        <v>188</v>
      </c>
      <c r="BE188" s="222">
        <f>IF(N188="základní",J188,0)</f>
        <v>0</v>
      </c>
      <c r="BF188" s="222">
        <f>IF(N188="snížená",J188,0)</f>
        <v>0</v>
      </c>
      <c r="BG188" s="222">
        <f>IF(N188="zákl. přenesená",J188,0)</f>
        <v>0</v>
      </c>
      <c r="BH188" s="222">
        <f>IF(N188="sníž. přenesená",J188,0)</f>
        <v>0</v>
      </c>
      <c r="BI188" s="222">
        <f>IF(N188="nulová",J188,0)</f>
        <v>0</v>
      </c>
      <c r="BJ188" s="18" t="s">
        <v>85</v>
      </c>
      <c r="BK188" s="222">
        <f>ROUND(I188*H188,2)</f>
        <v>0</v>
      </c>
      <c r="BL188" s="18" t="s">
        <v>195</v>
      </c>
      <c r="BM188" s="221" t="s">
        <v>310</v>
      </c>
    </row>
    <row r="189" spans="1:65" s="13" customFormat="1" ht="11.25">
      <c r="B189" s="223"/>
      <c r="C189" s="224"/>
      <c r="D189" s="225" t="s">
        <v>197</v>
      </c>
      <c r="E189" s="226" t="s">
        <v>1</v>
      </c>
      <c r="F189" s="227" t="s">
        <v>311</v>
      </c>
      <c r="G189" s="224"/>
      <c r="H189" s="228">
        <v>0.25700000000000001</v>
      </c>
      <c r="I189" s="229"/>
      <c r="J189" s="224"/>
      <c r="K189" s="224"/>
      <c r="L189" s="230"/>
      <c r="M189" s="231"/>
      <c r="N189" s="232"/>
      <c r="O189" s="232"/>
      <c r="P189" s="232"/>
      <c r="Q189" s="232"/>
      <c r="R189" s="232"/>
      <c r="S189" s="232"/>
      <c r="T189" s="233"/>
      <c r="AT189" s="234" t="s">
        <v>197</v>
      </c>
      <c r="AU189" s="234" t="s">
        <v>88</v>
      </c>
      <c r="AV189" s="13" t="s">
        <v>88</v>
      </c>
      <c r="AW189" s="13" t="s">
        <v>32</v>
      </c>
      <c r="AX189" s="13" t="s">
        <v>85</v>
      </c>
      <c r="AY189" s="234" t="s">
        <v>188</v>
      </c>
    </row>
    <row r="190" spans="1:65" s="2" customFormat="1" ht="16.5" customHeight="1">
      <c r="A190" s="35"/>
      <c r="B190" s="36"/>
      <c r="C190" s="210" t="s">
        <v>312</v>
      </c>
      <c r="D190" s="210" t="s">
        <v>190</v>
      </c>
      <c r="E190" s="211" t="s">
        <v>313</v>
      </c>
      <c r="F190" s="212" t="s">
        <v>314</v>
      </c>
      <c r="G190" s="213" t="s">
        <v>285</v>
      </c>
      <c r="H190" s="214">
        <v>52.156999999999996</v>
      </c>
      <c r="I190" s="215"/>
      <c r="J190" s="216">
        <f>ROUND(I190*H190,2)</f>
        <v>0</v>
      </c>
      <c r="K190" s="212" t="s">
        <v>202</v>
      </c>
      <c r="L190" s="40"/>
      <c r="M190" s="217" t="s">
        <v>1</v>
      </c>
      <c r="N190" s="218" t="s">
        <v>42</v>
      </c>
      <c r="O190" s="72"/>
      <c r="P190" s="219">
        <f>O190*H190</f>
        <v>0</v>
      </c>
      <c r="Q190" s="219">
        <v>0</v>
      </c>
      <c r="R190" s="219">
        <f>Q190*H190</f>
        <v>0</v>
      </c>
      <c r="S190" s="219">
        <v>0</v>
      </c>
      <c r="T190" s="220">
        <f>S190*H190</f>
        <v>0</v>
      </c>
      <c r="U190" s="35"/>
      <c r="V190" s="35"/>
      <c r="W190" s="35"/>
      <c r="X190" s="35"/>
      <c r="Y190" s="35"/>
      <c r="Z190" s="35"/>
      <c r="AA190" s="35"/>
      <c r="AB190" s="35"/>
      <c r="AC190" s="35"/>
      <c r="AD190" s="35"/>
      <c r="AE190" s="35"/>
      <c r="AR190" s="221" t="s">
        <v>195</v>
      </c>
      <c r="AT190" s="221" t="s">
        <v>190</v>
      </c>
      <c r="AU190" s="221" t="s">
        <v>88</v>
      </c>
      <c r="AY190" s="18" t="s">
        <v>188</v>
      </c>
      <c r="BE190" s="222">
        <f>IF(N190="základní",J190,0)</f>
        <v>0</v>
      </c>
      <c r="BF190" s="222">
        <f>IF(N190="snížená",J190,0)</f>
        <v>0</v>
      </c>
      <c r="BG190" s="222">
        <f>IF(N190="zákl. přenesená",J190,0)</f>
        <v>0</v>
      </c>
      <c r="BH190" s="222">
        <f>IF(N190="sníž. přenesená",J190,0)</f>
        <v>0</v>
      </c>
      <c r="BI190" s="222">
        <f>IF(N190="nulová",J190,0)</f>
        <v>0</v>
      </c>
      <c r="BJ190" s="18" t="s">
        <v>85</v>
      </c>
      <c r="BK190" s="222">
        <f>ROUND(I190*H190,2)</f>
        <v>0</v>
      </c>
      <c r="BL190" s="18" t="s">
        <v>195</v>
      </c>
      <c r="BM190" s="221" t="s">
        <v>315</v>
      </c>
    </row>
    <row r="191" spans="1:65" s="13" customFormat="1" ht="11.25">
      <c r="B191" s="223"/>
      <c r="C191" s="224"/>
      <c r="D191" s="225" t="s">
        <v>197</v>
      </c>
      <c r="E191" s="226" t="s">
        <v>151</v>
      </c>
      <c r="F191" s="227" t="s">
        <v>316</v>
      </c>
      <c r="G191" s="224"/>
      <c r="H191" s="228">
        <v>1.1000000000000001</v>
      </c>
      <c r="I191" s="229"/>
      <c r="J191" s="224"/>
      <c r="K191" s="224"/>
      <c r="L191" s="230"/>
      <c r="M191" s="231"/>
      <c r="N191" s="232"/>
      <c r="O191" s="232"/>
      <c r="P191" s="232"/>
      <c r="Q191" s="232"/>
      <c r="R191" s="232"/>
      <c r="S191" s="232"/>
      <c r="T191" s="233"/>
      <c r="AT191" s="234" t="s">
        <v>197</v>
      </c>
      <c r="AU191" s="234" t="s">
        <v>88</v>
      </c>
      <c r="AV191" s="13" t="s">
        <v>88</v>
      </c>
      <c r="AW191" s="13" t="s">
        <v>32</v>
      </c>
      <c r="AX191" s="13" t="s">
        <v>77</v>
      </c>
      <c r="AY191" s="234" t="s">
        <v>188</v>
      </c>
    </row>
    <row r="192" spans="1:65" s="14" customFormat="1" ht="11.25">
      <c r="B192" s="235"/>
      <c r="C192" s="236"/>
      <c r="D192" s="225" t="s">
        <v>197</v>
      </c>
      <c r="E192" s="237" t="s">
        <v>1</v>
      </c>
      <c r="F192" s="238" t="s">
        <v>199</v>
      </c>
      <c r="G192" s="236"/>
      <c r="H192" s="239">
        <v>1.1000000000000001</v>
      </c>
      <c r="I192" s="240"/>
      <c r="J192" s="236"/>
      <c r="K192" s="236"/>
      <c r="L192" s="241"/>
      <c r="M192" s="242"/>
      <c r="N192" s="243"/>
      <c r="O192" s="243"/>
      <c r="P192" s="243"/>
      <c r="Q192" s="243"/>
      <c r="R192" s="243"/>
      <c r="S192" s="243"/>
      <c r="T192" s="244"/>
      <c r="AT192" s="245" t="s">
        <v>197</v>
      </c>
      <c r="AU192" s="245" t="s">
        <v>88</v>
      </c>
      <c r="AV192" s="14" t="s">
        <v>195</v>
      </c>
      <c r="AW192" s="14" t="s">
        <v>32</v>
      </c>
      <c r="AX192" s="14" t="s">
        <v>77</v>
      </c>
      <c r="AY192" s="245" t="s">
        <v>188</v>
      </c>
    </row>
    <row r="193" spans="1:65" s="15" customFormat="1" ht="11.25">
      <c r="B193" s="246"/>
      <c r="C193" s="247"/>
      <c r="D193" s="225" t="s">
        <v>197</v>
      </c>
      <c r="E193" s="248" t="s">
        <v>1</v>
      </c>
      <c r="F193" s="249" t="s">
        <v>317</v>
      </c>
      <c r="G193" s="247"/>
      <c r="H193" s="248" t="s">
        <v>1</v>
      </c>
      <c r="I193" s="250"/>
      <c r="J193" s="247"/>
      <c r="K193" s="247"/>
      <c r="L193" s="251"/>
      <c r="M193" s="252"/>
      <c r="N193" s="253"/>
      <c r="O193" s="253"/>
      <c r="P193" s="253"/>
      <c r="Q193" s="253"/>
      <c r="R193" s="253"/>
      <c r="S193" s="253"/>
      <c r="T193" s="254"/>
      <c r="AT193" s="255" t="s">
        <v>197</v>
      </c>
      <c r="AU193" s="255" t="s">
        <v>88</v>
      </c>
      <c r="AV193" s="15" t="s">
        <v>85</v>
      </c>
      <c r="AW193" s="15" t="s">
        <v>32</v>
      </c>
      <c r="AX193" s="15" t="s">
        <v>77</v>
      </c>
      <c r="AY193" s="255" t="s">
        <v>188</v>
      </c>
    </row>
    <row r="194" spans="1:65" s="13" customFormat="1" ht="11.25">
      <c r="B194" s="223"/>
      <c r="C194" s="224"/>
      <c r="D194" s="225" t="s">
        <v>197</v>
      </c>
      <c r="E194" s="226" t="s">
        <v>1</v>
      </c>
      <c r="F194" s="227" t="s">
        <v>318</v>
      </c>
      <c r="G194" s="224"/>
      <c r="H194" s="228">
        <v>8.8689999999999998</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1:65" s="13" customFormat="1" ht="11.25">
      <c r="B195" s="223"/>
      <c r="C195" s="224"/>
      <c r="D195" s="225" t="s">
        <v>197</v>
      </c>
      <c r="E195" s="226" t="s">
        <v>1</v>
      </c>
      <c r="F195" s="227" t="s">
        <v>319</v>
      </c>
      <c r="G195" s="224"/>
      <c r="H195" s="228">
        <v>52.279000000000003</v>
      </c>
      <c r="I195" s="229"/>
      <c r="J195" s="224"/>
      <c r="K195" s="224"/>
      <c r="L195" s="230"/>
      <c r="M195" s="231"/>
      <c r="N195" s="232"/>
      <c r="O195" s="232"/>
      <c r="P195" s="232"/>
      <c r="Q195" s="232"/>
      <c r="R195" s="232"/>
      <c r="S195" s="232"/>
      <c r="T195" s="233"/>
      <c r="AT195" s="234" t="s">
        <v>197</v>
      </c>
      <c r="AU195" s="234" t="s">
        <v>88</v>
      </c>
      <c r="AV195" s="13" t="s">
        <v>88</v>
      </c>
      <c r="AW195" s="13" t="s">
        <v>32</v>
      </c>
      <c r="AX195" s="13" t="s">
        <v>77</v>
      </c>
      <c r="AY195" s="234" t="s">
        <v>188</v>
      </c>
    </row>
    <row r="196" spans="1:65" s="13" customFormat="1" ht="11.25">
      <c r="B196" s="223"/>
      <c r="C196" s="224"/>
      <c r="D196" s="225" t="s">
        <v>197</v>
      </c>
      <c r="E196" s="226" t="s">
        <v>1</v>
      </c>
      <c r="F196" s="227" t="s">
        <v>320</v>
      </c>
      <c r="G196" s="224"/>
      <c r="H196" s="228">
        <v>3.5169999999999999</v>
      </c>
      <c r="I196" s="229"/>
      <c r="J196" s="224"/>
      <c r="K196" s="224"/>
      <c r="L196" s="230"/>
      <c r="M196" s="231"/>
      <c r="N196" s="232"/>
      <c r="O196" s="232"/>
      <c r="P196" s="232"/>
      <c r="Q196" s="232"/>
      <c r="R196" s="232"/>
      <c r="S196" s="232"/>
      <c r="T196" s="233"/>
      <c r="AT196" s="234" t="s">
        <v>197</v>
      </c>
      <c r="AU196" s="234" t="s">
        <v>88</v>
      </c>
      <c r="AV196" s="13" t="s">
        <v>88</v>
      </c>
      <c r="AW196" s="13" t="s">
        <v>32</v>
      </c>
      <c r="AX196" s="13" t="s">
        <v>77</v>
      </c>
      <c r="AY196" s="234" t="s">
        <v>188</v>
      </c>
    </row>
    <row r="197" spans="1:65" s="15" customFormat="1" ht="11.25">
      <c r="B197" s="246"/>
      <c r="C197" s="247"/>
      <c r="D197" s="225" t="s">
        <v>197</v>
      </c>
      <c r="E197" s="248" t="s">
        <v>1</v>
      </c>
      <c r="F197" s="249" t="s">
        <v>321</v>
      </c>
      <c r="G197" s="247"/>
      <c r="H197" s="248" t="s">
        <v>1</v>
      </c>
      <c r="I197" s="250"/>
      <c r="J197" s="247"/>
      <c r="K197" s="247"/>
      <c r="L197" s="251"/>
      <c r="M197" s="252"/>
      <c r="N197" s="253"/>
      <c r="O197" s="253"/>
      <c r="P197" s="253"/>
      <c r="Q197" s="253"/>
      <c r="R197" s="253"/>
      <c r="S197" s="253"/>
      <c r="T197" s="254"/>
      <c r="AT197" s="255" t="s">
        <v>197</v>
      </c>
      <c r="AU197" s="255" t="s">
        <v>88</v>
      </c>
      <c r="AV197" s="15" t="s">
        <v>85</v>
      </c>
      <c r="AW197" s="15" t="s">
        <v>32</v>
      </c>
      <c r="AX197" s="15" t="s">
        <v>77</v>
      </c>
      <c r="AY197" s="255" t="s">
        <v>188</v>
      </c>
    </row>
    <row r="198" spans="1:65" s="13" customFormat="1" ht="11.25">
      <c r="B198" s="223"/>
      <c r="C198" s="224"/>
      <c r="D198" s="225" t="s">
        <v>197</v>
      </c>
      <c r="E198" s="226" t="s">
        <v>1</v>
      </c>
      <c r="F198" s="227" t="s">
        <v>322</v>
      </c>
      <c r="G198" s="224"/>
      <c r="H198" s="228">
        <v>35.438000000000002</v>
      </c>
      <c r="I198" s="229"/>
      <c r="J198" s="224"/>
      <c r="K198" s="224"/>
      <c r="L198" s="230"/>
      <c r="M198" s="231"/>
      <c r="N198" s="232"/>
      <c r="O198" s="232"/>
      <c r="P198" s="232"/>
      <c r="Q198" s="232"/>
      <c r="R198" s="232"/>
      <c r="S198" s="232"/>
      <c r="T198" s="233"/>
      <c r="AT198" s="234" t="s">
        <v>197</v>
      </c>
      <c r="AU198" s="234" t="s">
        <v>88</v>
      </c>
      <c r="AV198" s="13" t="s">
        <v>88</v>
      </c>
      <c r="AW198" s="13" t="s">
        <v>32</v>
      </c>
      <c r="AX198" s="13" t="s">
        <v>77</v>
      </c>
      <c r="AY198" s="234" t="s">
        <v>188</v>
      </c>
    </row>
    <row r="199" spans="1:65" s="15" customFormat="1" ht="11.25">
      <c r="B199" s="246"/>
      <c r="C199" s="247"/>
      <c r="D199" s="225" t="s">
        <v>197</v>
      </c>
      <c r="E199" s="248" t="s">
        <v>1</v>
      </c>
      <c r="F199" s="249" t="s">
        <v>323</v>
      </c>
      <c r="G199" s="247"/>
      <c r="H199" s="248" t="s">
        <v>1</v>
      </c>
      <c r="I199" s="250"/>
      <c r="J199" s="247"/>
      <c r="K199" s="247"/>
      <c r="L199" s="251"/>
      <c r="M199" s="252"/>
      <c r="N199" s="253"/>
      <c r="O199" s="253"/>
      <c r="P199" s="253"/>
      <c r="Q199" s="253"/>
      <c r="R199" s="253"/>
      <c r="S199" s="253"/>
      <c r="T199" s="254"/>
      <c r="AT199" s="255" t="s">
        <v>197</v>
      </c>
      <c r="AU199" s="255" t="s">
        <v>88</v>
      </c>
      <c r="AV199" s="15" t="s">
        <v>85</v>
      </c>
      <c r="AW199" s="15" t="s">
        <v>32</v>
      </c>
      <c r="AX199" s="15" t="s">
        <v>77</v>
      </c>
      <c r="AY199" s="255" t="s">
        <v>188</v>
      </c>
    </row>
    <row r="200" spans="1:65" s="13" customFormat="1" ht="11.25">
      <c r="B200" s="223"/>
      <c r="C200" s="224"/>
      <c r="D200" s="225" t="s">
        <v>197</v>
      </c>
      <c r="E200" s="226" t="s">
        <v>1</v>
      </c>
      <c r="F200" s="227" t="s">
        <v>324</v>
      </c>
      <c r="G200" s="224"/>
      <c r="H200" s="228">
        <v>-19.879000000000001</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3" customFormat="1" ht="11.25">
      <c r="B201" s="223"/>
      <c r="C201" s="224"/>
      <c r="D201" s="225" t="s">
        <v>197</v>
      </c>
      <c r="E201" s="226" t="s">
        <v>1</v>
      </c>
      <c r="F201" s="227" t="s">
        <v>325</v>
      </c>
      <c r="G201" s="224"/>
      <c r="H201" s="228">
        <v>-0.56599999999999995</v>
      </c>
      <c r="I201" s="229"/>
      <c r="J201" s="224"/>
      <c r="K201" s="224"/>
      <c r="L201" s="230"/>
      <c r="M201" s="231"/>
      <c r="N201" s="232"/>
      <c r="O201" s="232"/>
      <c r="P201" s="232"/>
      <c r="Q201" s="232"/>
      <c r="R201" s="232"/>
      <c r="S201" s="232"/>
      <c r="T201" s="233"/>
      <c r="AT201" s="234" t="s">
        <v>197</v>
      </c>
      <c r="AU201" s="234" t="s">
        <v>88</v>
      </c>
      <c r="AV201" s="13" t="s">
        <v>88</v>
      </c>
      <c r="AW201" s="13" t="s">
        <v>32</v>
      </c>
      <c r="AX201" s="13" t="s">
        <v>77</v>
      </c>
      <c r="AY201" s="234" t="s">
        <v>188</v>
      </c>
    </row>
    <row r="202" spans="1:65" s="16" customFormat="1" ht="11.25">
      <c r="B202" s="256"/>
      <c r="C202" s="257"/>
      <c r="D202" s="225" t="s">
        <v>197</v>
      </c>
      <c r="E202" s="258" t="s">
        <v>155</v>
      </c>
      <c r="F202" s="259" t="s">
        <v>212</v>
      </c>
      <c r="G202" s="257"/>
      <c r="H202" s="260">
        <v>79.658000000000001</v>
      </c>
      <c r="I202" s="261"/>
      <c r="J202" s="257"/>
      <c r="K202" s="257"/>
      <c r="L202" s="262"/>
      <c r="M202" s="263"/>
      <c r="N202" s="264"/>
      <c r="O202" s="264"/>
      <c r="P202" s="264"/>
      <c r="Q202" s="264"/>
      <c r="R202" s="264"/>
      <c r="S202" s="264"/>
      <c r="T202" s="265"/>
      <c r="AT202" s="266" t="s">
        <v>197</v>
      </c>
      <c r="AU202" s="266" t="s">
        <v>88</v>
      </c>
      <c r="AV202" s="16" t="s">
        <v>204</v>
      </c>
      <c r="AW202" s="16" t="s">
        <v>32</v>
      </c>
      <c r="AX202" s="16" t="s">
        <v>77</v>
      </c>
      <c r="AY202" s="266" t="s">
        <v>188</v>
      </c>
    </row>
    <row r="203" spans="1:65" s="13" customFormat="1" ht="11.25">
      <c r="B203" s="223"/>
      <c r="C203" s="224"/>
      <c r="D203" s="225" t="s">
        <v>197</v>
      </c>
      <c r="E203" s="226" t="s">
        <v>1</v>
      </c>
      <c r="F203" s="227" t="s">
        <v>326</v>
      </c>
      <c r="G203" s="224"/>
      <c r="H203" s="228">
        <v>-5.1479999999999997</v>
      </c>
      <c r="I203" s="229"/>
      <c r="J203" s="224"/>
      <c r="K203" s="224"/>
      <c r="L203" s="230"/>
      <c r="M203" s="231"/>
      <c r="N203" s="232"/>
      <c r="O203" s="232"/>
      <c r="P203" s="232"/>
      <c r="Q203" s="232"/>
      <c r="R203" s="232"/>
      <c r="S203" s="232"/>
      <c r="T203" s="233"/>
      <c r="AT203" s="234" t="s">
        <v>197</v>
      </c>
      <c r="AU203" s="234" t="s">
        <v>88</v>
      </c>
      <c r="AV203" s="13" t="s">
        <v>88</v>
      </c>
      <c r="AW203" s="13" t="s">
        <v>32</v>
      </c>
      <c r="AX203" s="13" t="s">
        <v>77</v>
      </c>
      <c r="AY203" s="234" t="s">
        <v>188</v>
      </c>
    </row>
    <row r="204" spans="1:65" s="14" customFormat="1" ht="11.25">
      <c r="B204" s="235"/>
      <c r="C204" s="236"/>
      <c r="D204" s="225" t="s">
        <v>197</v>
      </c>
      <c r="E204" s="237" t="s">
        <v>153</v>
      </c>
      <c r="F204" s="238" t="s">
        <v>199</v>
      </c>
      <c r="G204" s="236"/>
      <c r="H204" s="239">
        <v>74.510000000000005</v>
      </c>
      <c r="I204" s="240"/>
      <c r="J204" s="236"/>
      <c r="K204" s="236"/>
      <c r="L204" s="241"/>
      <c r="M204" s="242"/>
      <c r="N204" s="243"/>
      <c r="O204" s="243"/>
      <c r="P204" s="243"/>
      <c r="Q204" s="243"/>
      <c r="R204" s="243"/>
      <c r="S204" s="243"/>
      <c r="T204" s="244"/>
      <c r="AT204" s="245" t="s">
        <v>197</v>
      </c>
      <c r="AU204" s="245" t="s">
        <v>88</v>
      </c>
      <c r="AV204" s="14" t="s">
        <v>195</v>
      </c>
      <c r="AW204" s="14" t="s">
        <v>32</v>
      </c>
      <c r="AX204" s="14" t="s">
        <v>77</v>
      </c>
      <c r="AY204" s="245" t="s">
        <v>188</v>
      </c>
    </row>
    <row r="205" spans="1:65" s="13" customFormat="1" ht="11.25">
      <c r="B205" s="223"/>
      <c r="C205" s="224"/>
      <c r="D205" s="225" t="s">
        <v>197</v>
      </c>
      <c r="E205" s="226" t="s">
        <v>1</v>
      </c>
      <c r="F205" s="227" t="s">
        <v>327</v>
      </c>
      <c r="G205" s="224"/>
      <c r="H205" s="228">
        <v>52.156999999999996</v>
      </c>
      <c r="I205" s="229"/>
      <c r="J205" s="224"/>
      <c r="K205" s="224"/>
      <c r="L205" s="230"/>
      <c r="M205" s="231"/>
      <c r="N205" s="232"/>
      <c r="O205" s="232"/>
      <c r="P205" s="232"/>
      <c r="Q205" s="232"/>
      <c r="R205" s="232"/>
      <c r="S205" s="232"/>
      <c r="T205" s="233"/>
      <c r="AT205" s="234" t="s">
        <v>197</v>
      </c>
      <c r="AU205" s="234" t="s">
        <v>88</v>
      </c>
      <c r="AV205" s="13" t="s">
        <v>88</v>
      </c>
      <c r="AW205" s="13" t="s">
        <v>32</v>
      </c>
      <c r="AX205" s="13" t="s">
        <v>85</v>
      </c>
      <c r="AY205" s="234" t="s">
        <v>188</v>
      </c>
    </row>
    <row r="206" spans="1:65" s="2" customFormat="1" ht="16.5" customHeight="1">
      <c r="A206" s="35"/>
      <c r="B206" s="36"/>
      <c r="C206" s="210" t="s">
        <v>328</v>
      </c>
      <c r="D206" s="210" t="s">
        <v>190</v>
      </c>
      <c r="E206" s="211" t="s">
        <v>329</v>
      </c>
      <c r="F206" s="212" t="s">
        <v>330</v>
      </c>
      <c r="G206" s="213" t="s">
        <v>285</v>
      </c>
      <c r="H206" s="214">
        <v>23.471</v>
      </c>
      <c r="I206" s="215"/>
      <c r="J206" s="216">
        <f>ROUND(I206*H206,2)</f>
        <v>0</v>
      </c>
      <c r="K206" s="212" t="s">
        <v>202</v>
      </c>
      <c r="L206" s="40"/>
      <c r="M206" s="217" t="s">
        <v>1</v>
      </c>
      <c r="N206" s="218" t="s">
        <v>42</v>
      </c>
      <c r="O206" s="72"/>
      <c r="P206" s="219">
        <f>O206*H206</f>
        <v>0</v>
      </c>
      <c r="Q206" s="219">
        <v>0</v>
      </c>
      <c r="R206" s="219">
        <f>Q206*H206</f>
        <v>0</v>
      </c>
      <c r="S206" s="219">
        <v>0</v>
      </c>
      <c r="T206" s="220">
        <f>S206*H206</f>
        <v>0</v>
      </c>
      <c r="U206" s="35"/>
      <c r="V206" s="35"/>
      <c r="W206" s="35"/>
      <c r="X206" s="35"/>
      <c r="Y206" s="35"/>
      <c r="Z206" s="35"/>
      <c r="AA206" s="35"/>
      <c r="AB206" s="35"/>
      <c r="AC206" s="35"/>
      <c r="AD206" s="35"/>
      <c r="AE206" s="35"/>
      <c r="AR206" s="221" t="s">
        <v>195</v>
      </c>
      <c r="AT206" s="221" t="s">
        <v>190</v>
      </c>
      <c r="AU206" s="221" t="s">
        <v>88</v>
      </c>
      <c r="AY206" s="18" t="s">
        <v>188</v>
      </c>
      <c r="BE206" s="222">
        <f>IF(N206="základní",J206,0)</f>
        <v>0</v>
      </c>
      <c r="BF206" s="222">
        <f>IF(N206="snížená",J206,0)</f>
        <v>0</v>
      </c>
      <c r="BG206" s="222">
        <f>IF(N206="zákl. přenesená",J206,0)</f>
        <v>0</v>
      </c>
      <c r="BH206" s="222">
        <f>IF(N206="sníž. přenesená",J206,0)</f>
        <v>0</v>
      </c>
      <c r="BI206" s="222">
        <f>IF(N206="nulová",J206,0)</f>
        <v>0</v>
      </c>
      <c r="BJ206" s="18" t="s">
        <v>85</v>
      </c>
      <c r="BK206" s="222">
        <f>ROUND(I206*H206,2)</f>
        <v>0</v>
      </c>
      <c r="BL206" s="18" t="s">
        <v>195</v>
      </c>
      <c r="BM206" s="221" t="s">
        <v>331</v>
      </c>
    </row>
    <row r="207" spans="1:65" s="13" customFormat="1" ht="11.25">
      <c r="B207" s="223"/>
      <c r="C207" s="224"/>
      <c r="D207" s="225" t="s">
        <v>197</v>
      </c>
      <c r="E207" s="226" t="s">
        <v>1</v>
      </c>
      <c r="F207" s="227" t="s">
        <v>332</v>
      </c>
      <c r="G207" s="224"/>
      <c r="H207" s="228">
        <v>23.471</v>
      </c>
      <c r="I207" s="229"/>
      <c r="J207" s="224"/>
      <c r="K207" s="224"/>
      <c r="L207" s="230"/>
      <c r="M207" s="231"/>
      <c r="N207" s="232"/>
      <c r="O207" s="232"/>
      <c r="P207" s="232"/>
      <c r="Q207" s="232"/>
      <c r="R207" s="232"/>
      <c r="S207" s="232"/>
      <c r="T207" s="233"/>
      <c r="AT207" s="234" t="s">
        <v>197</v>
      </c>
      <c r="AU207" s="234" t="s">
        <v>88</v>
      </c>
      <c r="AV207" s="13" t="s">
        <v>88</v>
      </c>
      <c r="AW207" s="13" t="s">
        <v>32</v>
      </c>
      <c r="AX207" s="13" t="s">
        <v>85</v>
      </c>
      <c r="AY207" s="234" t="s">
        <v>188</v>
      </c>
    </row>
    <row r="208" spans="1:65" s="2" customFormat="1" ht="16.5" customHeight="1">
      <c r="A208" s="35"/>
      <c r="B208" s="36"/>
      <c r="C208" s="210" t="s">
        <v>333</v>
      </c>
      <c r="D208" s="210" t="s">
        <v>190</v>
      </c>
      <c r="E208" s="211" t="s">
        <v>334</v>
      </c>
      <c r="F208" s="212" t="s">
        <v>335</v>
      </c>
      <c r="G208" s="213" t="s">
        <v>285</v>
      </c>
      <c r="H208" s="214">
        <v>18.628</v>
      </c>
      <c r="I208" s="215"/>
      <c r="J208" s="216">
        <f>ROUND(I208*H208,2)</f>
        <v>0</v>
      </c>
      <c r="K208" s="212" t="s">
        <v>202</v>
      </c>
      <c r="L208" s="40"/>
      <c r="M208" s="217" t="s">
        <v>1</v>
      </c>
      <c r="N208" s="218" t="s">
        <v>42</v>
      </c>
      <c r="O208" s="72"/>
      <c r="P208" s="219">
        <f>O208*H208</f>
        <v>0</v>
      </c>
      <c r="Q208" s="219">
        <v>0</v>
      </c>
      <c r="R208" s="219">
        <f>Q208*H208</f>
        <v>0</v>
      </c>
      <c r="S208" s="219">
        <v>0</v>
      </c>
      <c r="T208" s="220">
        <f>S208*H208</f>
        <v>0</v>
      </c>
      <c r="U208" s="35"/>
      <c r="V208" s="35"/>
      <c r="W208" s="35"/>
      <c r="X208" s="35"/>
      <c r="Y208" s="35"/>
      <c r="Z208" s="35"/>
      <c r="AA208" s="35"/>
      <c r="AB208" s="35"/>
      <c r="AC208" s="35"/>
      <c r="AD208" s="35"/>
      <c r="AE208" s="35"/>
      <c r="AR208" s="221" t="s">
        <v>195</v>
      </c>
      <c r="AT208" s="221" t="s">
        <v>190</v>
      </c>
      <c r="AU208" s="221" t="s">
        <v>88</v>
      </c>
      <c r="AY208" s="18" t="s">
        <v>188</v>
      </c>
      <c r="BE208" s="222">
        <f>IF(N208="základní",J208,0)</f>
        <v>0</v>
      </c>
      <c r="BF208" s="222">
        <f>IF(N208="snížená",J208,0)</f>
        <v>0</v>
      </c>
      <c r="BG208" s="222">
        <f>IF(N208="zákl. přenesená",J208,0)</f>
        <v>0</v>
      </c>
      <c r="BH208" s="222">
        <f>IF(N208="sníž. přenesená",J208,0)</f>
        <v>0</v>
      </c>
      <c r="BI208" s="222">
        <f>IF(N208="nulová",J208,0)</f>
        <v>0</v>
      </c>
      <c r="BJ208" s="18" t="s">
        <v>85</v>
      </c>
      <c r="BK208" s="222">
        <f>ROUND(I208*H208,2)</f>
        <v>0</v>
      </c>
      <c r="BL208" s="18" t="s">
        <v>195</v>
      </c>
      <c r="BM208" s="221" t="s">
        <v>336</v>
      </c>
    </row>
    <row r="209" spans="1:65" s="13" customFormat="1" ht="11.25">
      <c r="B209" s="223"/>
      <c r="C209" s="224"/>
      <c r="D209" s="225" t="s">
        <v>197</v>
      </c>
      <c r="E209" s="226" t="s">
        <v>1</v>
      </c>
      <c r="F209" s="227" t="s">
        <v>337</v>
      </c>
      <c r="G209" s="224"/>
      <c r="H209" s="228">
        <v>18.628</v>
      </c>
      <c r="I209" s="229"/>
      <c r="J209" s="224"/>
      <c r="K209" s="224"/>
      <c r="L209" s="230"/>
      <c r="M209" s="231"/>
      <c r="N209" s="232"/>
      <c r="O209" s="232"/>
      <c r="P209" s="232"/>
      <c r="Q209" s="232"/>
      <c r="R209" s="232"/>
      <c r="S209" s="232"/>
      <c r="T209" s="233"/>
      <c r="AT209" s="234" t="s">
        <v>197</v>
      </c>
      <c r="AU209" s="234" t="s">
        <v>88</v>
      </c>
      <c r="AV209" s="13" t="s">
        <v>88</v>
      </c>
      <c r="AW209" s="13" t="s">
        <v>32</v>
      </c>
      <c r="AX209" s="13" t="s">
        <v>85</v>
      </c>
      <c r="AY209" s="234" t="s">
        <v>188</v>
      </c>
    </row>
    <row r="210" spans="1:65" s="2" customFormat="1" ht="16.5" customHeight="1">
      <c r="A210" s="35"/>
      <c r="B210" s="36"/>
      <c r="C210" s="210" t="s">
        <v>150</v>
      </c>
      <c r="D210" s="210" t="s">
        <v>190</v>
      </c>
      <c r="E210" s="211" t="s">
        <v>338</v>
      </c>
      <c r="F210" s="212" t="s">
        <v>339</v>
      </c>
      <c r="G210" s="213" t="s">
        <v>285</v>
      </c>
      <c r="H210" s="214">
        <v>8.3819999999999997</v>
      </c>
      <c r="I210" s="215"/>
      <c r="J210" s="216">
        <f>ROUND(I210*H210,2)</f>
        <v>0</v>
      </c>
      <c r="K210" s="212" t="s">
        <v>202</v>
      </c>
      <c r="L210" s="40"/>
      <c r="M210" s="217" t="s">
        <v>1</v>
      </c>
      <c r="N210" s="218" t="s">
        <v>42</v>
      </c>
      <c r="O210" s="72"/>
      <c r="P210" s="219">
        <f>O210*H210</f>
        <v>0</v>
      </c>
      <c r="Q210" s="219">
        <v>0</v>
      </c>
      <c r="R210" s="219">
        <f>Q210*H210</f>
        <v>0</v>
      </c>
      <c r="S210" s="219">
        <v>0</v>
      </c>
      <c r="T210" s="220">
        <f>S210*H210</f>
        <v>0</v>
      </c>
      <c r="U210" s="35"/>
      <c r="V210" s="35"/>
      <c r="W210" s="35"/>
      <c r="X210" s="35"/>
      <c r="Y210" s="35"/>
      <c r="Z210" s="35"/>
      <c r="AA210" s="35"/>
      <c r="AB210" s="35"/>
      <c r="AC210" s="35"/>
      <c r="AD210" s="35"/>
      <c r="AE210" s="35"/>
      <c r="AR210" s="221" t="s">
        <v>195</v>
      </c>
      <c r="AT210" s="221" t="s">
        <v>190</v>
      </c>
      <c r="AU210" s="221" t="s">
        <v>88</v>
      </c>
      <c r="AY210" s="18" t="s">
        <v>188</v>
      </c>
      <c r="BE210" s="222">
        <f>IF(N210="základní",J210,0)</f>
        <v>0</v>
      </c>
      <c r="BF210" s="222">
        <f>IF(N210="snížená",J210,0)</f>
        <v>0</v>
      </c>
      <c r="BG210" s="222">
        <f>IF(N210="zákl. přenesená",J210,0)</f>
        <v>0</v>
      </c>
      <c r="BH210" s="222">
        <f>IF(N210="sníž. přenesená",J210,0)</f>
        <v>0</v>
      </c>
      <c r="BI210" s="222">
        <f>IF(N210="nulová",J210,0)</f>
        <v>0</v>
      </c>
      <c r="BJ210" s="18" t="s">
        <v>85</v>
      </c>
      <c r="BK210" s="222">
        <f>ROUND(I210*H210,2)</f>
        <v>0</v>
      </c>
      <c r="BL210" s="18" t="s">
        <v>195</v>
      </c>
      <c r="BM210" s="221" t="s">
        <v>340</v>
      </c>
    </row>
    <row r="211" spans="1:65" s="13" customFormat="1" ht="11.25">
      <c r="B211" s="223"/>
      <c r="C211" s="224"/>
      <c r="D211" s="225" t="s">
        <v>197</v>
      </c>
      <c r="E211" s="226" t="s">
        <v>1</v>
      </c>
      <c r="F211" s="227" t="s">
        <v>341</v>
      </c>
      <c r="G211" s="224"/>
      <c r="H211" s="228">
        <v>8.3819999999999997</v>
      </c>
      <c r="I211" s="229"/>
      <c r="J211" s="224"/>
      <c r="K211" s="224"/>
      <c r="L211" s="230"/>
      <c r="M211" s="231"/>
      <c r="N211" s="232"/>
      <c r="O211" s="232"/>
      <c r="P211" s="232"/>
      <c r="Q211" s="232"/>
      <c r="R211" s="232"/>
      <c r="S211" s="232"/>
      <c r="T211" s="233"/>
      <c r="AT211" s="234" t="s">
        <v>197</v>
      </c>
      <c r="AU211" s="234" t="s">
        <v>88</v>
      </c>
      <c r="AV211" s="13" t="s">
        <v>88</v>
      </c>
      <c r="AW211" s="13" t="s">
        <v>32</v>
      </c>
      <c r="AX211" s="13" t="s">
        <v>85</v>
      </c>
      <c r="AY211" s="234" t="s">
        <v>188</v>
      </c>
    </row>
    <row r="212" spans="1:65" s="2" customFormat="1" ht="16.5" customHeight="1">
      <c r="A212" s="35"/>
      <c r="B212" s="36"/>
      <c r="C212" s="210" t="s">
        <v>342</v>
      </c>
      <c r="D212" s="210" t="s">
        <v>190</v>
      </c>
      <c r="E212" s="211" t="s">
        <v>343</v>
      </c>
      <c r="F212" s="212" t="s">
        <v>344</v>
      </c>
      <c r="G212" s="213" t="s">
        <v>285</v>
      </c>
      <c r="H212" s="214">
        <v>3.726</v>
      </c>
      <c r="I212" s="215"/>
      <c r="J212" s="216">
        <f>ROUND(I212*H212,2)</f>
        <v>0</v>
      </c>
      <c r="K212" s="212" t="s">
        <v>202</v>
      </c>
      <c r="L212" s="40"/>
      <c r="M212" s="217" t="s">
        <v>1</v>
      </c>
      <c r="N212" s="218" t="s">
        <v>42</v>
      </c>
      <c r="O212" s="72"/>
      <c r="P212" s="219">
        <f>O212*H212</f>
        <v>0</v>
      </c>
      <c r="Q212" s="219">
        <v>1.0460000000000001E-2</v>
      </c>
      <c r="R212" s="219">
        <f>Q212*H212</f>
        <v>3.8973960000000002E-2</v>
      </c>
      <c r="S212" s="219">
        <v>0</v>
      </c>
      <c r="T212" s="220">
        <f>S212*H212</f>
        <v>0</v>
      </c>
      <c r="U212" s="35"/>
      <c r="V212" s="35"/>
      <c r="W212" s="35"/>
      <c r="X212" s="35"/>
      <c r="Y212" s="35"/>
      <c r="Z212" s="35"/>
      <c r="AA212" s="35"/>
      <c r="AB212" s="35"/>
      <c r="AC212" s="35"/>
      <c r="AD212" s="35"/>
      <c r="AE212" s="35"/>
      <c r="AR212" s="221" t="s">
        <v>195</v>
      </c>
      <c r="AT212" s="221" t="s">
        <v>190</v>
      </c>
      <c r="AU212" s="221" t="s">
        <v>88</v>
      </c>
      <c r="AY212" s="18" t="s">
        <v>188</v>
      </c>
      <c r="BE212" s="222">
        <f>IF(N212="základní",J212,0)</f>
        <v>0</v>
      </c>
      <c r="BF212" s="222">
        <f>IF(N212="snížená",J212,0)</f>
        <v>0</v>
      </c>
      <c r="BG212" s="222">
        <f>IF(N212="zákl. přenesená",J212,0)</f>
        <v>0</v>
      </c>
      <c r="BH212" s="222">
        <f>IF(N212="sníž. přenesená",J212,0)</f>
        <v>0</v>
      </c>
      <c r="BI212" s="222">
        <f>IF(N212="nulová",J212,0)</f>
        <v>0</v>
      </c>
      <c r="BJ212" s="18" t="s">
        <v>85</v>
      </c>
      <c r="BK212" s="222">
        <f>ROUND(I212*H212,2)</f>
        <v>0</v>
      </c>
      <c r="BL212" s="18" t="s">
        <v>195</v>
      </c>
      <c r="BM212" s="221" t="s">
        <v>345</v>
      </c>
    </row>
    <row r="213" spans="1:65" s="13" customFormat="1" ht="11.25">
      <c r="B213" s="223"/>
      <c r="C213" s="224"/>
      <c r="D213" s="225" t="s">
        <v>197</v>
      </c>
      <c r="E213" s="226" t="s">
        <v>1</v>
      </c>
      <c r="F213" s="227" t="s">
        <v>346</v>
      </c>
      <c r="G213" s="224"/>
      <c r="H213" s="228">
        <v>3.726</v>
      </c>
      <c r="I213" s="229"/>
      <c r="J213" s="224"/>
      <c r="K213" s="224"/>
      <c r="L213" s="230"/>
      <c r="M213" s="231"/>
      <c r="N213" s="232"/>
      <c r="O213" s="232"/>
      <c r="P213" s="232"/>
      <c r="Q213" s="232"/>
      <c r="R213" s="232"/>
      <c r="S213" s="232"/>
      <c r="T213" s="233"/>
      <c r="AT213" s="234" t="s">
        <v>197</v>
      </c>
      <c r="AU213" s="234" t="s">
        <v>88</v>
      </c>
      <c r="AV213" s="13" t="s">
        <v>88</v>
      </c>
      <c r="AW213" s="13" t="s">
        <v>32</v>
      </c>
      <c r="AX213" s="13" t="s">
        <v>85</v>
      </c>
      <c r="AY213" s="234" t="s">
        <v>188</v>
      </c>
    </row>
    <row r="214" spans="1:65" s="2" customFormat="1" ht="16.5" customHeight="1">
      <c r="A214" s="35"/>
      <c r="B214" s="36"/>
      <c r="C214" s="210" t="s">
        <v>347</v>
      </c>
      <c r="D214" s="210" t="s">
        <v>190</v>
      </c>
      <c r="E214" s="211" t="s">
        <v>348</v>
      </c>
      <c r="F214" s="212" t="s">
        <v>349</v>
      </c>
      <c r="G214" s="213" t="s">
        <v>207</v>
      </c>
      <c r="H214" s="214">
        <v>174.27199999999999</v>
      </c>
      <c r="I214" s="215"/>
      <c r="J214" s="216">
        <f>ROUND(I214*H214,2)</f>
        <v>0</v>
      </c>
      <c r="K214" s="212" t="s">
        <v>202</v>
      </c>
      <c r="L214" s="40"/>
      <c r="M214" s="217" t="s">
        <v>1</v>
      </c>
      <c r="N214" s="218" t="s">
        <v>42</v>
      </c>
      <c r="O214" s="72"/>
      <c r="P214" s="219">
        <f>O214*H214</f>
        <v>0</v>
      </c>
      <c r="Q214" s="219">
        <v>8.4999999999999995E-4</v>
      </c>
      <c r="R214" s="219">
        <f>Q214*H214</f>
        <v>0.14813119999999999</v>
      </c>
      <c r="S214" s="219">
        <v>0</v>
      </c>
      <c r="T214" s="220">
        <f>S214*H214</f>
        <v>0</v>
      </c>
      <c r="U214" s="35"/>
      <c r="V214" s="35"/>
      <c r="W214" s="35"/>
      <c r="X214" s="35"/>
      <c r="Y214" s="35"/>
      <c r="Z214" s="35"/>
      <c r="AA214" s="35"/>
      <c r="AB214" s="35"/>
      <c r="AC214" s="35"/>
      <c r="AD214" s="35"/>
      <c r="AE214" s="35"/>
      <c r="AR214" s="221" t="s">
        <v>195</v>
      </c>
      <c r="AT214" s="221" t="s">
        <v>190</v>
      </c>
      <c r="AU214" s="221" t="s">
        <v>88</v>
      </c>
      <c r="AY214" s="18" t="s">
        <v>188</v>
      </c>
      <c r="BE214" s="222">
        <f>IF(N214="základní",J214,0)</f>
        <v>0</v>
      </c>
      <c r="BF214" s="222">
        <f>IF(N214="snížená",J214,0)</f>
        <v>0</v>
      </c>
      <c r="BG214" s="222">
        <f>IF(N214="zákl. přenesená",J214,0)</f>
        <v>0</v>
      </c>
      <c r="BH214" s="222">
        <f>IF(N214="sníž. přenesená",J214,0)</f>
        <v>0</v>
      </c>
      <c r="BI214" s="222">
        <f>IF(N214="nulová",J214,0)</f>
        <v>0</v>
      </c>
      <c r="BJ214" s="18" t="s">
        <v>85</v>
      </c>
      <c r="BK214" s="222">
        <f>ROUND(I214*H214,2)</f>
        <v>0</v>
      </c>
      <c r="BL214" s="18" t="s">
        <v>195</v>
      </c>
      <c r="BM214" s="221" t="s">
        <v>350</v>
      </c>
    </row>
    <row r="215" spans="1:65" s="15" customFormat="1" ht="11.25">
      <c r="B215" s="246"/>
      <c r="C215" s="247"/>
      <c r="D215" s="225" t="s">
        <v>197</v>
      </c>
      <c r="E215" s="248" t="s">
        <v>1</v>
      </c>
      <c r="F215" s="249" t="s">
        <v>317</v>
      </c>
      <c r="G215" s="247"/>
      <c r="H215" s="248" t="s">
        <v>1</v>
      </c>
      <c r="I215" s="250"/>
      <c r="J215" s="247"/>
      <c r="K215" s="247"/>
      <c r="L215" s="251"/>
      <c r="M215" s="252"/>
      <c r="N215" s="253"/>
      <c r="O215" s="253"/>
      <c r="P215" s="253"/>
      <c r="Q215" s="253"/>
      <c r="R215" s="253"/>
      <c r="S215" s="253"/>
      <c r="T215" s="254"/>
      <c r="AT215" s="255" t="s">
        <v>197</v>
      </c>
      <c r="AU215" s="255" t="s">
        <v>88</v>
      </c>
      <c r="AV215" s="15" t="s">
        <v>85</v>
      </c>
      <c r="AW215" s="15" t="s">
        <v>32</v>
      </c>
      <c r="AX215" s="15" t="s">
        <v>77</v>
      </c>
      <c r="AY215" s="255" t="s">
        <v>188</v>
      </c>
    </row>
    <row r="216" spans="1:65" s="13" customFormat="1" ht="11.25">
      <c r="B216" s="223"/>
      <c r="C216" s="224"/>
      <c r="D216" s="225" t="s">
        <v>197</v>
      </c>
      <c r="E216" s="226" t="s">
        <v>1</v>
      </c>
      <c r="F216" s="227" t="s">
        <v>351</v>
      </c>
      <c r="G216" s="224"/>
      <c r="H216" s="228">
        <v>16.125</v>
      </c>
      <c r="I216" s="229"/>
      <c r="J216" s="224"/>
      <c r="K216" s="224"/>
      <c r="L216" s="230"/>
      <c r="M216" s="231"/>
      <c r="N216" s="232"/>
      <c r="O216" s="232"/>
      <c r="P216" s="232"/>
      <c r="Q216" s="232"/>
      <c r="R216" s="232"/>
      <c r="S216" s="232"/>
      <c r="T216" s="233"/>
      <c r="AT216" s="234" t="s">
        <v>197</v>
      </c>
      <c r="AU216" s="234" t="s">
        <v>88</v>
      </c>
      <c r="AV216" s="13" t="s">
        <v>88</v>
      </c>
      <c r="AW216" s="13" t="s">
        <v>32</v>
      </c>
      <c r="AX216" s="13" t="s">
        <v>77</v>
      </c>
      <c r="AY216" s="234" t="s">
        <v>188</v>
      </c>
    </row>
    <row r="217" spans="1:65" s="13" customFormat="1" ht="11.25">
      <c r="B217" s="223"/>
      <c r="C217" s="224"/>
      <c r="D217" s="225" t="s">
        <v>197</v>
      </c>
      <c r="E217" s="226" t="s">
        <v>1</v>
      </c>
      <c r="F217" s="227" t="s">
        <v>352</v>
      </c>
      <c r="G217" s="224"/>
      <c r="H217" s="228">
        <v>95.052000000000007</v>
      </c>
      <c r="I217" s="229"/>
      <c r="J217" s="224"/>
      <c r="K217" s="224"/>
      <c r="L217" s="230"/>
      <c r="M217" s="231"/>
      <c r="N217" s="232"/>
      <c r="O217" s="232"/>
      <c r="P217" s="232"/>
      <c r="Q217" s="232"/>
      <c r="R217" s="232"/>
      <c r="S217" s="232"/>
      <c r="T217" s="233"/>
      <c r="AT217" s="234" t="s">
        <v>197</v>
      </c>
      <c r="AU217" s="234" t="s">
        <v>88</v>
      </c>
      <c r="AV217" s="13" t="s">
        <v>88</v>
      </c>
      <c r="AW217" s="13" t="s">
        <v>32</v>
      </c>
      <c r="AX217" s="13" t="s">
        <v>77</v>
      </c>
      <c r="AY217" s="234" t="s">
        <v>188</v>
      </c>
    </row>
    <row r="218" spans="1:65" s="13" customFormat="1" ht="11.25">
      <c r="B218" s="223"/>
      <c r="C218" s="224"/>
      <c r="D218" s="225" t="s">
        <v>197</v>
      </c>
      <c r="E218" s="226" t="s">
        <v>1</v>
      </c>
      <c r="F218" s="227" t="s">
        <v>353</v>
      </c>
      <c r="G218" s="224"/>
      <c r="H218" s="228">
        <v>6.3949999999999996</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1:65" s="15" customFormat="1" ht="11.25">
      <c r="B219" s="246"/>
      <c r="C219" s="247"/>
      <c r="D219" s="225" t="s">
        <v>197</v>
      </c>
      <c r="E219" s="248" t="s">
        <v>1</v>
      </c>
      <c r="F219" s="249" t="s">
        <v>321</v>
      </c>
      <c r="G219" s="247"/>
      <c r="H219" s="248" t="s">
        <v>1</v>
      </c>
      <c r="I219" s="250"/>
      <c r="J219" s="247"/>
      <c r="K219" s="247"/>
      <c r="L219" s="251"/>
      <c r="M219" s="252"/>
      <c r="N219" s="253"/>
      <c r="O219" s="253"/>
      <c r="P219" s="253"/>
      <c r="Q219" s="253"/>
      <c r="R219" s="253"/>
      <c r="S219" s="253"/>
      <c r="T219" s="254"/>
      <c r="AT219" s="255" t="s">
        <v>197</v>
      </c>
      <c r="AU219" s="255" t="s">
        <v>88</v>
      </c>
      <c r="AV219" s="15" t="s">
        <v>85</v>
      </c>
      <c r="AW219" s="15" t="s">
        <v>32</v>
      </c>
      <c r="AX219" s="15" t="s">
        <v>77</v>
      </c>
      <c r="AY219" s="255" t="s">
        <v>188</v>
      </c>
    </row>
    <row r="220" spans="1:65" s="13" customFormat="1" ht="11.25">
      <c r="B220" s="223"/>
      <c r="C220" s="224"/>
      <c r="D220" s="225" t="s">
        <v>197</v>
      </c>
      <c r="E220" s="226" t="s">
        <v>1</v>
      </c>
      <c r="F220" s="227" t="s">
        <v>354</v>
      </c>
      <c r="G220" s="224"/>
      <c r="H220" s="228">
        <v>56.7</v>
      </c>
      <c r="I220" s="229"/>
      <c r="J220" s="224"/>
      <c r="K220" s="224"/>
      <c r="L220" s="230"/>
      <c r="M220" s="231"/>
      <c r="N220" s="232"/>
      <c r="O220" s="232"/>
      <c r="P220" s="232"/>
      <c r="Q220" s="232"/>
      <c r="R220" s="232"/>
      <c r="S220" s="232"/>
      <c r="T220" s="233"/>
      <c r="AT220" s="234" t="s">
        <v>197</v>
      </c>
      <c r="AU220" s="234" t="s">
        <v>88</v>
      </c>
      <c r="AV220" s="13" t="s">
        <v>88</v>
      </c>
      <c r="AW220" s="13" t="s">
        <v>32</v>
      </c>
      <c r="AX220" s="13" t="s">
        <v>77</v>
      </c>
      <c r="AY220" s="234" t="s">
        <v>188</v>
      </c>
    </row>
    <row r="221" spans="1:65" s="14" customFormat="1" ht="11.25">
      <c r="B221" s="235"/>
      <c r="C221" s="236"/>
      <c r="D221" s="225" t="s">
        <v>197</v>
      </c>
      <c r="E221" s="237" t="s">
        <v>1</v>
      </c>
      <c r="F221" s="238" t="s">
        <v>199</v>
      </c>
      <c r="G221" s="236"/>
      <c r="H221" s="239">
        <v>174.27199999999999</v>
      </c>
      <c r="I221" s="240"/>
      <c r="J221" s="236"/>
      <c r="K221" s="236"/>
      <c r="L221" s="241"/>
      <c r="M221" s="242"/>
      <c r="N221" s="243"/>
      <c r="O221" s="243"/>
      <c r="P221" s="243"/>
      <c r="Q221" s="243"/>
      <c r="R221" s="243"/>
      <c r="S221" s="243"/>
      <c r="T221" s="244"/>
      <c r="AT221" s="245" t="s">
        <v>197</v>
      </c>
      <c r="AU221" s="245" t="s">
        <v>88</v>
      </c>
      <c r="AV221" s="14" t="s">
        <v>195</v>
      </c>
      <c r="AW221" s="14" t="s">
        <v>32</v>
      </c>
      <c r="AX221" s="14" t="s">
        <v>85</v>
      </c>
      <c r="AY221" s="245" t="s">
        <v>188</v>
      </c>
    </row>
    <row r="222" spans="1:65" s="2" customFormat="1" ht="16.5" customHeight="1">
      <c r="A222" s="35"/>
      <c r="B222" s="36"/>
      <c r="C222" s="210" t="s">
        <v>355</v>
      </c>
      <c r="D222" s="210" t="s">
        <v>190</v>
      </c>
      <c r="E222" s="211" t="s">
        <v>356</v>
      </c>
      <c r="F222" s="212" t="s">
        <v>357</v>
      </c>
      <c r="G222" s="213" t="s">
        <v>207</v>
      </c>
      <c r="H222" s="214">
        <v>174.27199999999999</v>
      </c>
      <c r="I222" s="215"/>
      <c r="J222" s="216">
        <f>ROUND(I222*H222,2)</f>
        <v>0</v>
      </c>
      <c r="K222" s="212" t="s">
        <v>202</v>
      </c>
      <c r="L222" s="40"/>
      <c r="M222" s="217" t="s">
        <v>1</v>
      </c>
      <c r="N222" s="218" t="s">
        <v>42</v>
      </c>
      <c r="O222" s="72"/>
      <c r="P222" s="219">
        <f>O222*H222</f>
        <v>0</v>
      </c>
      <c r="Q222" s="219">
        <v>0</v>
      </c>
      <c r="R222" s="219">
        <f>Q222*H222</f>
        <v>0</v>
      </c>
      <c r="S222" s="219">
        <v>0</v>
      </c>
      <c r="T222" s="220">
        <f>S222*H222</f>
        <v>0</v>
      </c>
      <c r="U222" s="35"/>
      <c r="V222" s="35"/>
      <c r="W222" s="35"/>
      <c r="X222" s="35"/>
      <c r="Y222" s="35"/>
      <c r="Z222" s="35"/>
      <c r="AA222" s="35"/>
      <c r="AB222" s="35"/>
      <c r="AC222" s="35"/>
      <c r="AD222" s="35"/>
      <c r="AE222" s="35"/>
      <c r="AR222" s="221" t="s">
        <v>195</v>
      </c>
      <c r="AT222" s="221" t="s">
        <v>190</v>
      </c>
      <c r="AU222" s="221" t="s">
        <v>88</v>
      </c>
      <c r="AY222" s="18" t="s">
        <v>188</v>
      </c>
      <c r="BE222" s="222">
        <f>IF(N222="základní",J222,0)</f>
        <v>0</v>
      </c>
      <c r="BF222" s="222">
        <f>IF(N222="snížená",J222,0)</f>
        <v>0</v>
      </c>
      <c r="BG222" s="222">
        <f>IF(N222="zákl. přenesená",J222,0)</f>
        <v>0</v>
      </c>
      <c r="BH222" s="222">
        <f>IF(N222="sníž. přenesená",J222,0)</f>
        <v>0</v>
      </c>
      <c r="BI222" s="222">
        <f>IF(N222="nulová",J222,0)</f>
        <v>0</v>
      </c>
      <c r="BJ222" s="18" t="s">
        <v>85</v>
      </c>
      <c r="BK222" s="222">
        <f>ROUND(I222*H222,2)</f>
        <v>0</v>
      </c>
      <c r="BL222" s="18" t="s">
        <v>195</v>
      </c>
      <c r="BM222" s="221" t="s">
        <v>358</v>
      </c>
    </row>
    <row r="223" spans="1:65" s="2" customFormat="1" ht="16.5" customHeight="1">
      <c r="A223" s="35"/>
      <c r="B223" s="36"/>
      <c r="C223" s="210" t="s">
        <v>359</v>
      </c>
      <c r="D223" s="210" t="s">
        <v>190</v>
      </c>
      <c r="E223" s="211" t="s">
        <v>360</v>
      </c>
      <c r="F223" s="212" t="s">
        <v>361</v>
      </c>
      <c r="G223" s="213" t="s">
        <v>285</v>
      </c>
      <c r="H223" s="214">
        <v>70.784999999999997</v>
      </c>
      <c r="I223" s="215"/>
      <c r="J223" s="216">
        <f>ROUND(I223*H223,2)</f>
        <v>0</v>
      </c>
      <c r="K223" s="212" t="s">
        <v>202</v>
      </c>
      <c r="L223" s="40"/>
      <c r="M223" s="217" t="s">
        <v>1</v>
      </c>
      <c r="N223" s="218" t="s">
        <v>42</v>
      </c>
      <c r="O223" s="72"/>
      <c r="P223" s="219">
        <f>O223*H223</f>
        <v>0</v>
      </c>
      <c r="Q223" s="219">
        <v>0</v>
      </c>
      <c r="R223" s="219">
        <f>Q223*H223</f>
        <v>0</v>
      </c>
      <c r="S223" s="219">
        <v>0</v>
      </c>
      <c r="T223" s="220">
        <f>S223*H223</f>
        <v>0</v>
      </c>
      <c r="U223" s="35"/>
      <c r="V223" s="35"/>
      <c r="W223" s="35"/>
      <c r="X223" s="35"/>
      <c r="Y223" s="35"/>
      <c r="Z223" s="35"/>
      <c r="AA223" s="35"/>
      <c r="AB223" s="35"/>
      <c r="AC223" s="35"/>
      <c r="AD223" s="35"/>
      <c r="AE223" s="35"/>
      <c r="AR223" s="221" t="s">
        <v>195</v>
      </c>
      <c r="AT223" s="221" t="s">
        <v>190</v>
      </c>
      <c r="AU223" s="221" t="s">
        <v>88</v>
      </c>
      <c r="AY223" s="18" t="s">
        <v>188</v>
      </c>
      <c r="BE223" s="222">
        <f>IF(N223="základní",J223,0)</f>
        <v>0</v>
      </c>
      <c r="BF223" s="222">
        <f>IF(N223="snížená",J223,0)</f>
        <v>0</v>
      </c>
      <c r="BG223" s="222">
        <f>IF(N223="zákl. přenesená",J223,0)</f>
        <v>0</v>
      </c>
      <c r="BH223" s="222">
        <f>IF(N223="sníž. přenesená",J223,0)</f>
        <v>0</v>
      </c>
      <c r="BI223" s="222">
        <f>IF(N223="nulová",J223,0)</f>
        <v>0</v>
      </c>
      <c r="BJ223" s="18" t="s">
        <v>85</v>
      </c>
      <c r="BK223" s="222">
        <f>ROUND(I223*H223,2)</f>
        <v>0</v>
      </c>
      <c r="BL223" s="18" t="s">
        <v>195</v>
      </c>
      <c r="BM223" s="221" t="s">
        <v>362</v>
      </c>
    </row>
    <row r="224" spans="1:65" s="13" customFormat="1" ht="11.25">
      <c r="B224" s="223"/>
      <c r="C224" s="224"/>
      <c r="D224" s="225" t="s">
        <v>197</v>
      </c>
      <c r="E224" s="226" t="s">
        <v>1</v>
      </c>
      <c r="F224" s="227" t="s">
        <v>363</v>
      </c>
      <c r="G224" s="224"/>
      <c r="H224" s="228">
        <v>70.784999999999997</v>
      </c>
      <c r="I224" s="229"/>
      <c r="J224" s="224"/>
      <c r="K224" s="224"/>
      <c r="L224" s="230"/>
      <c r="M224" s="231"/>
      <c r="N224" s="232"/>
      <c r="O224" s="232"/>
      <c r="P224" s="232"/>
      <c r="Q224" s="232"/>
      <c r="R224" s="232"/>
      <c r="S224" s="232"/>
      <c r="T224" s="233"/>
      <c r="AT224" s="234" t="s">
        <v>197</v>
      </c>
      <c r="AU224" s="234" t="s">
        <v>88</v>
      </c>
      <c r="AV224" s="13" t="s">
        <v>88</v>
      </c>
      <c r="AW224" s="13" t="s">
        <v>32</v>
      </c>
      <c r="AX224" s="13" t="s">
        <v>85</v>
      </c>
      <c r="AY224" s="234" t="s">
        <v>188</v>
      </c>
    </row>
    <row r="225" spans="1:65" s="2" customFormat="1" ht="16.5" customHeight="1">
      <c r="A225" s="35"/>
      <c r="B225" s="36"/>
      <c r="C225" s="210" t="s">
        <v>364</v>
      </c>
      <c r="D225" s="210" t="s">
        <v>190</v>
      </c>
      <c r="E225" s="211" t="s">
        <v>365</v>
      </c>
      <c r="F225" s="212" t="s">
        <v>366</v>
      </c>
      <c r="G225" s="213" t="s">
        <v>285</v>
      </c>
      <c r="H225" s="214">
        <v>3.726</v>
      </c>
      <c r="I225" s="215"/>
      <c r="J225" s="216">
        <f>ROUND(I225*H225,2)</f>
        <v>0</v>
      </c>
      <c r="K225" s="212" t="s">
        <v>202</v>
      </c>
      <c r="L225" s="40"/>
      <c r="M225" s="217" t="s">
        <v>1</v>
      </c>
      <c r="N225" s="218" t="s">
        <v>42</v>
      </c>
      <c r="O225" s="72"/>
      <c r="P225" s="219">
        <f>O225*H225</f>
        <v>0</v>
      </c>
      <c r="Q225" s="219">
        <v>0</v>
      </c>
      <c r="R225" s="219">
        <f>Q225*H225</f>
        <v>0</v>
      </c>
      <c r="S225" s="219">
        <v>0</v>
      </c>
      <c r="T225" s="220">
        <f>S225*H225</f>
        <v>0</v>
      </c>
      <c r="U225" s="35"/>
      <c r="V225" s="35"/>
      <c r="W225" s="35"/>
      <c r="X225" s="35"/>
      <c r="Y225" s="35"/>
      <c r="Z225" s="35"/>
      <c r="AA225" s="35"/>
      <c r="AB225" s="35"/>
      <c r="AC225" s="35"/>
      <c r="AD225" s="35"/>
      <c r="AE225" s="35"/>
      <c r="AR225" s="221" t="s">
        <v>195</v>
      </c>
      <c r="AT225" s="221" t="s">
        <v>190</v>
      </c>
      <c r="AU225" s="221" t="s">
        <v>88</v>
      </c>
      <c r="AY225" s="18" t="s">
        <v>188</v>
      </c>
      <c r="BE225" s="222">
        <f>IF(N225="základní",J225,0)</f>
        <v>0</v>
      </c>
      <c r="BF225" s="222">
        <f>IF(N225="snížená",J225,0)</f>
        <v>0</v>
      </c>
      <c r="BG225" s="222">
        <f>IF(N225="zákl. přenesená",J225,0)</f>
        <v>0</v>
      </c>
      <c r="BH225" s="222">
        <f>IF(N225="sníž. přenesená",J225,0)</f>
        <v>0</v>
      </c>
      <c r="BI225" s="222">
        <f>IF(N225="nulová",J225,0)</f>
        <v>0</v>
      </c>
      <c r="BJ225" s="18" t="s">
        <v>85</v>
      </c>
      <c r="BK225" s="222">
        <f>ROUND(I225*H225,2)</f>
        <v>0</v>
      </c>
      <c r="BL225" s="18" t="s">
        <v>195</v>
      </c>
      <c r="BM225" s="221" t="s">
        <v>367</v>
      </c>
    </row>
    <row r="226" spans="1:65" s="13" customFormat="1" ht="11.25">
      <c r="B226" s="223"/>
      <c r="C226" s="224"/>
      <c r="D226" s="225" t="s">
        <v>197</v>
      </c>
      <c r="E226" s="226" t="s">
        <v>1</v>
      </c>
      <c r="F226" s="227" t="s">
        <v>368</v>
      </c>
      <c r="G226" s="224"/>
      <c r="H226" s="228">
        <v>3.726</v>
      </c>
      <c r="I226" s="229"/>
      <c r="J226" s="224"/>
      <c r="K226" s="224"/>
      <c r="L226" s="230"/>
      <c r="M226" s="231"/>
      <c r="N226" s="232"/>
      <c r="O226" s="232"/>
      <c r="P226" s="232"/>
      <c r="Q226" s="232"/>
      <c r="R226" s="232"/>
      <c r="S226" s="232"/>
      <c r="T226" s="233"/>
      <c r="AT226" s="234" t="s">
        <v>197</v>
      </c>
      <c r="AU226" s="234" t="s">
        <v>88</v>
      </c>
      <c r="AV226" s="13" t="s">
        <v>88</v>
      </c>
      <c r="AW226" s="13" t="s">
        <v>32</v>
      </c>
      <c r="AX226" s="13" t="s">
        <v>85</v>
      </c>
      <c r="AY226" s="234" t="s">
        <v>188</v>
      </c>
    </row>
    <row r="227" spans="1:65" s="2" customFormat="1" ht="16.5" customHeight="1">
      <c r="A227" s="35"/>
      <c r="B227" s="36"/>
      <c r="C227" s="210" t="s">
        <v>369</v>
      </c>
      <c r="D227" s="210" t="s">
        <v>190</v>
      </c>
      <c r="E227" s="211" t="s">
        <v>370</v>
      </c>
      <c r="F227" s="212" t="s">
        <v>371</v>
      </c>
      <c r="G227" s="213" t="s">
        <v>285</v>
      </c>
      <c r="H227" s="214">
        <v>75.674999999999997</v>
      </c>
      <c r="I227" s="215"/>
      <c r="J227" s="216">
        <f>ROUND(I227*H227,2)</f>
        <v>0</v>
      </c>
      <c r="K227" s="212" t="s">
        <v>202</v>
      </c>
      <c r="L227" s="40"/>
      <c r="M227" s="217" t="s">
        <v>1</v>
      </c>
      <c r="N227" s="218" t="s">
        <v>42</v>
      </c>
      <c r="O227" s="72"/>
      <c r="P227" s="219">
        <f>O227*H227</f>
        <v>0</v>
      </c>
      <c r="Q227" s="219">
        <v>0</v>
      </c>
      <c r="R227" s="219">
        <f>Q227*H227</f>
        <v>0</v>
      </c>
      <c r="S227" s="219">
        <v>0</v>
      </c>
      <c r="T227" s="220">
        <f>S227*H227</f>
        <v>0</v>
      </c>
      <c r="U227" s="35"/>
      <c r="V227" s="35"/>
      <c r="W227" s="35"/>
      <c r="X227" s="35"/>
      <c r="Y227" s="35"/>
      <c r="Z227" s="35"/>
      <c r="AA227" s="35"/>
      <c r="AB227" s="35"/>
      <c r="AC227" s="35"/>
      <c r="AD227" s="35"/>
      <c r="AE227" s="35"/>
      <c r="AR227" s="221" t="s">
        <v>195</v>
      </c>
      <c r="AT227" s="221" t="s">
        <v>190</v>
      </c>
      <c r="AU227" s="221" t="s">
        <v>88</v>
      </c>
      <c r="AY227" s="18" t="s">
        <v>188</v>
      </c>
      <c r="BE227" s="222">
        <f>IF(N227="základní",J227,0)</f>
        <v>0</v>
      </c>
      <c r="BF227" s="222">
        <f>IF(N227="snížená",J227,0)</f>
        <v>0</v>
      </c>
      <c r="BG227" s="222">
        <f>IF(N227="zákl. přenesená",J227,0)</f>
        <v>0</v>
      </c>
      <c r="BH227" s="222">
        <f>IF(N227="sníž. přenesená",J227,0)</f>
        <v>0</v>
      </c>
      <c r="BI227" s="222">
        <f>IF(N227="nulová",J227,0)</f>
        <v>0</v>
      </c>
      <c r="BJ227" s="18" t="s">
        <v>85</v>
      </c>
      <c r="BK227" s="222">
        <f>ROUND(I227*H227,2)</f>
        <v>0</v>
      </c>
      <c r="BL227" s="18" t="s">
        <v>195</v>
      </c>
      <c r="BM227" s="221" t="s">
        <v>372</v>
      </c>
    </row>
    <row r="228" spans="1:65" s="13" customFormat="1" ht="11.25">
      <c r="B228" s="223"/>
      <c r="C228" s="224"/>
      <c r="D228" s="225" t="s">
        <v>197</v>
      </c>
      <c r="E228" s="226" t="s">
        <v>1</v>
      </c>
      <c r="F228" s="227" t="s">
        <v>373</v>
      </c>
      <c r="G228" s="224"/>
      <c r="H228" s="228">
        <v>79.658000000000001</v>
      </c>
      <c r="I228" s="229"/>
      <c r="J228" s="224"/>
      <c r="K228" s="224"/>
      <c r="L228" s="230"/>
      <c r="M228" s="231"/>
      <c r="N228" s="232"/>
      <c r="O228" s="232"/>
      <c r="P228" s="232"/>
      <c r="Q228" s="232"/>
      <c r="R228" s="232"/>
      <c r="S228" s="232"/>
      <c r="T228" s="233"/>
      <c r="AT228" s="234" t="s">
        <v>197</v>
      </c>
      <c r="AU228" s="234" t="s">
        <v>88</v>
      </c>
      <c r="AV228" s="13" t="s">
        <v>88</v>
      </c>
      <c r="AW228" s="13" t="s">
        <v>32</v>
      </c>
      <c r="AX228" s="13" t="s">
        <v>77</v>
      </c>
      <c r="AY228" s="234" t="s">
        <v>188</v>
      </c>
    </row>
    <row r="229" spans="1:65" s="14" customFormat="1" ht="11.25">
      <c r="B229" s="235"/>
      <c r="C229" s="236"/>
      <c r="D229" s="225" t="s">
        <v>197</v>
      </c>
      <c r="E229" s="237" t="s">
        <v>142</v>
      </c>
      <c r="F229" s="238" t="s">
        <v>199</v>
      </c>
      <c r="G229" s="236"/>
      <c r="H229" s="239">
        <v>79.658000000000001</v>
      </c>
      <c r="I229" s="240"/>
      <c r="J229" s="236"/>
      <c r="K229" s="236"/>
      <c r="L229" s="241"/>
      <c r="M229" s="242"/>
      <c r="N229" s="243"/>
      <c r="O229" s="243"/>
      <c r="P229" s="243"/>
      <c r="Q229" s="243"/>
      <c r="R229" s="243"/>
      <c r="S229" s="243"/>
      <c r="T229" s="244"/>
      <c r="AT229" s="245" t="s">
        <v>197</v>
      </c>
      <c r="AU229" s="245" t="s">
        <v>88</v>
      </c>
      <c r="AV229" s="14" t="s">
        <v>195</v>
      </c>
      <c r="AW229" s="14" t="s">
        <v>32</v>
      </c>
      <c r="AX229" s="14" t="s">
        <v>77</v>
      </c>
      <c r="AY229" s="245" t="s">
        <v>188</v>
      </c>
    </row>
    <row r="230" spans="1:65" s="13" customFormat="1" ht="11.25">
      <c r="B230" s="223"/>
      <c r="C230" s="224"/>
      <c r="D230" s="225" t="s">
        <v>197</v>
      </c>
      <c r="E230" s="226" t="s">
        <v>1</v>
      </c>
      <c r="F230" s="227" t="s">
        <v>374</v>
      </c>
      <c r="G230" s="224"/>
      <c r="H230" s="228">
        <v>75.674999999999997</v>
      </c>
      <c r="I230" s="229"/>
      <c r="J230" s="224"/>
      <c r="K230" s="224"/>
      <c r="L230" s="230"/>
      <c r="M230" s="231"/>
      <c r="N230" s="232"/>
      <c r="O230" s="232"/>
      <c r="P230" s="232"/>
      <c r="Q230" s="232"/>
      <c r="R230" s="232"/>
      <c r="S230" s="232"/>
      <c r="T230" s="233"/>
      <c r="AT230" s="234" t="s">
        <v>197</v>
      </c>
      <c r="AU230" s="234" t="s">
        <v>88</v>
      </c>
      <c r="AV230" s="13" t="s">
        <v>88</v>
      </c>
      <c r="AW230" s="13" t="s">
        <v>32</v>
      </c>
      <c r="AX230" s="13" t="s">
        <v>85</v>
      </c>
      <c r="AY230" s="234" t="s">
        <v>188</v>
      </c>
    </row>
    <row r="231" spans="1:65" s="2" customFormat="1" ht="16.5" customHeight="1">
      <c r="A231" s="35"/>
      <c r="B231" s="36"/>
      <c r="C231" s="210" t="s">
        <v>375</v>
      </c>
      <c r="D231" s="210" t="s">
        <v>190</v>
      </c>
      <c r="E231" s="211" t="s">
        <v>376</v>
      </c>
      <c r="F231" s="212" t="s">
        <v>377</v>
      </c>
      <c r="G231" s="213" t="s">
        <v>285</v>
      </c>
      <c r="H231" s="214">
        <v>3.9830000000000001</v>
      </c>
      <c r="I231" s="215"/>
      <c r="J231" s="216">
        <f>ROUND(I231*H231,2)</f>
        <v>0</v>
      </c>
      <c r="K231" s="212" t="s">
        <v>202</v>
      </c>
      <c r="L231" s="40"/>
      <c r="M231" s="217" t="s">
        <v>1</v>
      </c>
      <c r="N231" s="218" t="s">
        <v>42</v>
      </c>
      <c r="O231" s="72"/>
      <c r="P231" s="219">
        <f>O231*H231</f>
        <v>0</v>
      </c>
      <c r="Q231" s="219">
        <v>0</v>
      </c>
      <c r="R231" s="219">
        <f>Q231*H231</f>
        <v>0</v>
      </c>
      <c r="S231" s="219">
        <v>0</v>
      </c>
      <c r="T231" s="220">
        <f>S231*H231</f>
        <v>0</v>
      </c>
      <c r="U231" s="35"/>
      <c r="V231" s="35"/>
      <c r="W231" s="35"/>
      <c r="X231" s="35"/>
      <c r="Y231" s="35"/>
      <c r="Z231" s="35"/>
      <c r="AA231" s="35"/>
      <c r="AB231" s="35"/>
      <c r="AC231" s="35"/>
      <c r="AD231" s="35"/>
      <c r="AE231" s="35"/>
      <c r="AR231" s="221" t="s">
        <v>195</v>
      </c>
      <c r="AT231" s="221" t="s">
        <v>190</v>
      </c>
      <c r="AU231" s="221" t="s">
        <v>88</v>
      </c>
      <c r="AY231" s="18" t="s">
        <v>188</v>
      </c>
      <c r="BE231" s="222">
        <f>IF(N231="základní",J231,0)</f>
        <v>0</v>
      </c>
      <c r="BF231" s="222">
        <f>IF(N231="snížená",J231,0)</f>
        <v>0</v>
      </c>
      <c r="BG231" s="222">
        <f>IF(N231="zákl. přenesená",J231,0)</f>
        <v>0</v>
      </c>
      <c r="BH231" s="222">
        <f>IF(N231="sníž. přenesená",J231,0)</f>
        <v>0</v>
      </c>
      <c r="BI231" s="222">
        <f>IF(N231="nulová",J231,0)</f>
        <v>0</v>
      </c>
      <c r="BJ231" s="18" t="s">
        <v>85</v>
      </c>
      <c r="BK231" s="222">
        <f>ROUND(I231*H231,2)</f>
        <v>0</v>
      </c>
      <c r="BL231" s="18" t="s">
        <v>195</v>
      </c>
      <c r="BM231" s="221" t="s">
        <v>378</v>
      </c>
    </row>
    <row r="232" spans="1:65" s="13" customFormat="1" ht="11.25">
      <c r="B232" s="223"/>
      <c r="C232" s="224"/>
      <c r="D232" s="225" t="s">
        <v>197</v>
      </c>
      <c r="E232" s="226" t="s">
        <v>1</v>
      </c>
      <c r="F232" s="227" t="s">
        <v>379</v>
      </c>
      <c r="G232" s="224"/>
      <c r="H232" s="228">
        <v>3.9830000000000001</v>
      </c>
      <c r="I232" s="229"/>
      <c r="J232" s="224"/>
      <c r="K232" s="224"/>
      <c r="L232" s="230"/>
      <c r="M232" s="231"/>
      <c r="N232" s="232"/>
      <c r="O232" s="232"/>
      <c r="P232" s="232"/>
      <c r="Q232" s="232"/>
      <c r="R232" s="232"/>
      <c r="S232" s="232"/>
      <c r="T232" s="233"/>
      <c r="AT232" s="234" t="s">
        <v>197</v>
      </c>
      <c r="AU232" s="234" t="s">
        <v>88</v>
      </c>
      <c r="AV232" s="13" t="s">
        <v>88</v>
      </c>
      <c r="AW232" s="13" t="s">
        <v>32</v>
      </c>
      <c r="AX232" s="13" t="s">
        <v>85</v>
      </c>
      <c r="AY232" s="234" t="s">
        <v>188</v>
      </c>
    </row>
    <row r="233" spans="1:65" s="2" customFormat="1" ht="16.5" customHeight="1">
      <c r="A233" s="35"/>
      <c r="B233" s="36"/>
      <c r="C233" s="210" t="s">
        <v>380</v>
      </c>
      <c r="D233" s="210" t="s">
        <v>190</v>
      </c>
      <c r="E233" s="211" t="s">
        <v>381</v>
      </c>
      <c r="F233" s="212" t="s">
        <v>382</v>
      </c>
      <c r="G233" s="213" t="s">
        <v>285</v>
      </c>
      <c r="H233" s="214">
        <v>70.099000000000004</v>
      </c>
      <c r="I233" s="215"/>
      <c r="J233" s="216">
        <f>ROUND(I233*H233,2)</f>
        <v>0</v>
      </c>
      <c r="K233" s="212" t="s">
        <v>194</v>
      </c>
      <c r="L233" s="40"/>
      <c r="M233" s="217" t="s">
        <v>1</v>
      </c>
      <c r="N233" s="218"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195</v>
      </c>
      <c r="AT233" s="221" t="s">
        <v>190</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383</v>
      </c>
    </row>
    <row r="234" spans="1:65" s="13" customFormat="1" ht="11.25">
      <c r="B234" s="223"/>
      <c r="C234" s="224"/>
      <c r="D234" s="225" t="s">
        <v>197</v>
      </c>
      <c r="E234" s="226" t="s">
        <v>1</v>
      </c>
      <c r="F234" s="227" t="s">
        <v>384</v>
      </c>
      <c r="G234" s="224"/>
      <c r="H234" s="228">
        <v>70.099000000000004</v>
      </c>
      <c r="I234" s="229"/>
      <c r="J234" s="224"/>
      <c r="K234" s="224"/>
      <c r="L234" s="230"/>
      <c r="M234" s="231"/>
      <c r="N234" s="232"/>
      <c r="O234" s="232"/>
      <c r="P234" s="232"/>
      <c r="Q234" s="232"/>
      <c r="R234" s="232"/>
      <c r="S234" s="232"/>
      <c r="T234" s="233"/>
      <c r="AT234" s="234" t="s">
        <v>197</v>
      </c>
      <c r="AU234" s="234" t="s">
        <v>88</v>
      </c>
      <c r="AV234" s="13" t="s">
        <v>88</v>
      </c>
      <c r="AW234" s="13" t="s">
        <v>32</v>
      </c>
      <c r="AX234" s="13" t="s">
        <v>85</v>
      </c>
      <c r="AY234" s="234" t="s">
        <v>188</v>
      </c>
    </row>
    <row r="235" spans="1:65" s="2" customFormat="1" ht="16.5" customHeight="1">
      <c r="A235" s="35"/>
      <c r="B235" s="36"/>
      <c r="C235" s="210" t="s">
        <v>385</v>
      </c>
      <c r="D235" s="210" t="s">
        <v>190</v>
      </c>
      <c r="E235" s="211" t="s">
        <v>386</v>
      </c>
      <c r="F235" s="212" t="s">
        <v>387</v>
      </c>
      <c r="G235" s="213" t="s">
        <v>285</v>
      </c>
      <c r="H235" s="214">
        <v>9.5589999999999993</v>
      </c>
      <c r="I235" s="215"/>
      <c r="J235" s="216">
        <f>ROUND(I235*H235,2)</f>
        <v>0</v>
      </c>
      <c r="K235" s="212" t="s">
        <v>194</v>
      </c>
      <c r="L235" s="40"/>
      <c r="M235" s="217" t="s">
        <v>1</v>
      </c>
      <c r="N235" s="218" t="s">
        <v>42</v>
      </c>
      <c r="O235" s="72"/>
      <c r="P235" s="219">
        <f>O235*H235</f>
        <v>0</v>
      </c>
      <c r="Q235" s="219">
        <v>0</v>
      </c>
      <c r="R235" s="219">
        <f>Q235*H235</f>
        <v>0</v>
      </c>
      <c r="S235" s="219">
        <v>0</v>
      </c>
      <c r="T235" s="220">
        <f>S235*H235</f>
        <v>0</v>
      </c>
      <c r="U235" s="35"/>
      <c r="V235" s="35"/>
      <c r="W235" s="35"/>
      <c r="X235" s="35"/>
      <c r="Y235" s="35"/>
      <c r="Z235" s="35"/>
      <c r="AA235" s="35"/>
      <c r="AB235" s="35"/>
      <c r="AC235" s="35"/>
      <c r="AD235" s="35"/>
      <c r="AE235" s="35"/>
      <c r="AR235" s="221" t="s">
        <v>195</v>
      </c>
      <c r="AT235" s="221" t="s">
        <v>190</v>
      </c>
      <c r="AU235" s="221" t="s">
        <v>88</v>
      </c>
      <c r="AY235" s="18" t="s">
        <v>188</v>
      </c>
      <c r="BE235" s="222">
        <f>IF(N235="základní",J235,0)</f>
        <v>0</v>
      </c>
      <c r="BF235" s="222">
        <f>IF(N235="snížená",J235,0)</f>
        <v>0</v>
      </c>
      <c r="BG235" s="222">
        <f>IF(N235="zákl. přenesená",J235,0)</f>
        <v>0</v>
      </c>
      <c r="BH235" s="222">
        <f>IF(N235="sníž. přenesená",J235,0)</f>
        <v>0</v>
      </c>
      <c r="BI235" s="222">
        <f>IF(N235="nulová",J235,0)</f>
        <v>0</v>
      </c>
      <c r="BJ235" s="18" t="s">
        <v>85</v>
      </c>
      <c r="BK235" s="222">
        <f>ROUND(I235*H235,2)</f>
        <v>0</v>
      </c>
      <c r="BL235" s="18" t="s">
        <v>195</v>
      </c>
      <c r="BM235" s="221" t="s">
        <v>388</v>
      </c>
    </row>
    <row r="236" spans="1:65" s="13" customFormat="1" ht="11.25">
      <c r="B236" s="223"/>
      <c r="C236" s="224"/>
      <c r="D236" s="225" t="s">
        <v>197</v>
      </c>
      <c r="E236" s="226" t="s">
        <v>1</v>
      </c>
      <c r="F236" s="227" t="s">
        <v>389</v>
      </c>
      <c r="G236" s="224"/>
      <c r="H236" s="228">
        <v>9.5589999999999993</v>
      </c>
      <c r="I236" s="229"/>
      <c r="J236" s="224"/>
      <c r="K236" s="224"/>
      <c r="L236" s="230"/>
      <c r="M236" s="231"/>
      <c r="N236" s="232"/>
      <c r="O236" s="232"/>
      <c r="P236" s="232"/>
      <c r="Q236" s="232"/>
      <c r="R236" s="232"/>
      <c r="S236" s="232"/>
      <c r="T236" s="233"/>
      <c r="AT236" s="234" t="s">
        <v>197</v>
      </c>
      <c r="AU236" s="234" t="s">
        <v>88</v>
      </c>
      <c r="AV236" s="13" t="s">
        <v>88</v>
      </c>
      <c r="AW236" s="13" t="s">
        <v>32</v>
      </c>
      <c r="AX236" s="13" t="s">
        <v>85</v>
      </c>
      <c r="AY236" s="234" t="s">
        <v>188</v>
      </c>
    </row>
    <row r="237" spans="1:65" s="2" customFormat="1" ht="16.5" customHeight="1">
      <c r="A237" s="35"/>
      <c r="B237" s="36"/>
      <c r="C237" s="210" t="s">
        <v>390</v>
      </c>
      <c r="D237" s="210" t="s">
        <v>190</v>
      </c>
      <c r="E237" s="211" t="s">
        <v>391</v>
      </c>
      <c r="F237" s="212" t="s">
        <v>392</v>
      </c>
      <c r="G237" s="213" t="s">
        <v>285</v>
      </c>
      <c r="H237" s="214">
        <v>50.542000000000002</v>
      </c>
      <c r="I237" s="215"/>
      <c r="J237" s="216">
        <f>ROUND(I237*H237,2)</f>
        <v>0</v>
      </c>
      <c r="K237" s="212" t="s">
        <v>202</v>
      </c>
      <c r="L237" s="40"/>
      <c r="M237" s="217" t="s">
        <v>1</v>
      </c>
      <c r="N237" s="218" t="s">
        <v>42</v>
      </c>
      <c r="O237" s="72"/>
      <c r="P237" s="219">
        <f>O237*H237</f>
        <v>0</v>
      </c>
      <c r="Q237" s="219">
        <v>0</v>
      </c>
      <c r="R237" s="219">
        <f>Q237*H237</f>
        <v>0</v>
      </c>
      <c r="S237" s="219">
        <v>0</v>
      </c>
      <c r="T237" s="220">
        <f>S237*H237</f>
        <v>0</v>
      </c>
      <c r="U237" s="35"/>
      <c r="V237" s="35"/>
      <c r="W237" s="35"/>
      <c r="X237" s="35"/>
      <c r="Y237" s="35"/>
      <c r="Z237" s="35"/>
      <c r="AA237" s="35"/>
      <c r="AB237" s="35"/>
      <c r="AC237" s="35"/>
      <c r="AD237" s="35"/>
      <c r="AE237" s="35"/>
      <c r="AR237" s="221" t="s">
        <v>195</v>
      </c>
      <c r="AT237" s="221" t="s">
        <v>190</v>
      </c>
      <c r="AU237" s="221" t="s">
        <v>88</v>
      </c>
      <c r="AY237" s="18" t="s">
        <v>188</v>
      </c>
      <c r="BE237" s="222">
        <f>IF(N237="základní",J237,0)</f>
        <v>0</v>
      </c>
      <c r="BF237" s="222">
        <f>IF(N237="snížená",J237,0)</f>
        <v>0</v>
      </c>
      <c r="BG237" s="222">
        <f>IF(N237="zákl. přenesená",J237,0)</f>
        <v>0</v>
      </c>
      <c r="BH237" s="222">
        <f>IF(N237="sníž. přenesená",J237,0)</f>
        <v>0</v>
      </c>
      <c r="BI237" s="222">
        <f>IF(N237="nulová",J237,0)</f>
        <v>0</v>
      </c>
      <c r="BJ237" s="18" t="s">
        <v>85</v>
      </c>
      <c r="BK237" s="222">
        <f>ROUND(I237*H237,2)</f>
        <v>0</v>
      </c>
      <c r="BL237" s="18" t="s">
        <v>195</v>
      </c>
      <c r="BM237" s="221" t="s">
        <v>393</v>
      </c>
    </row>
    <row r="238" spans="1:65" s="13" customFormat="1" ht="11.25">
      <c r="B238" s="223"/>
      <c r="C238" s="224"/>
      <c r="D238" s="225" t="s">
        <v>197</v>
      </c>
      <c r="E238" s="226" t="s">
        <v>1</v>
      </c>
      <c r="F238" s="227" t="s">
        <v>394</v>
      </c>
      <c r="G238" s="224"/>
      <c r="H238" s="228">
        <v>79.658000000000001</v>
      </c>
      <c r="I238" s="229"/>
      <c r="J238" s="224"/>
      <c r="K238" s="224"/>
      <c r="L238" s="230"/>
      <c r="M238" s="231"/>
      <c r="N238" s="232"/>
      <c r="O238" s="232"/>
      <c r="P238" s="232"/>
      <c r="Q238" s="232"/>
      <c r="R238" s="232"/>
      <c r="S238" s="232"/>
      <c r="T238" s="233"/>
      <c r="AT238" s="234" t="s">
        <v>197</v>
      </c>
      <c r="AU238" s="234" t="s">
        <v>88</v>
      </c>
      <c r="AV238" s="13" t="s">
        <v>88</v>
      </c>
      <c r="AW238" s="13" t="s">
        <v>32</v>
      </c>
      <c r="AX238" s="13" t="s">
        <v>77</v>
      </c>
      <c r="AY238" s="234" t="s">
        <v>188</v>
      </c>
    </row>
    <row r="239" spans="1:65" s="15" customFormat="1" ht="11.25">
      <c r="B239" s="246"/>
      <c r="C239" s="247"/>
      <c r="D239" s="225" t="s">
        <v>197</v>
      </c>
      <c r="E239" s="248" t="s">
        <v>1</v>
      </c>
      <c r="F239" s="249" t="s">
        <v>395</v>
      </c>
      <c r="G239" s="247"/>
      <c r="H239" s="248" t="s">
        <v>1</v>
      </c>
      <c r="I239" s="250"/>
      <c r="J239" s="247"/>
      <c r="K239" s="247"/>
      <c r="L239" s="251"/>
      <c r="M239" s="252"/>
      <c r="N239" s="253"/>
      <c r="O239" s="253"/>
      <c r="P239" s="253"/>
      <c r="Q239" s="253"/>
      <c r="R239" s="253"/>
      <c r="S239" s="253"/>
      <c r="T239" s="254"/>
      <c r="AT239" s="255" t="s">
        <v>197</v>
      </c>
      <c r="AU239" s="255" t="s">
        <v>88</v>
      </c>
      <c r="AV239" s="15" t="s">
        <v>85</v>
      </c>
      <c r="AW239" s="15" t="s">
        <v>32</v>
      </c>
      <c r="AX239" s="15" t="s">
        <v>77</v>
      </c>
      <c r="AY239" s="255" t="s">
        <v>188</v>
      </c>
    </row>
    <row r="240" spans="1:65" s="13" customFormat="1" ht="11.25">
      <c r="B240" s="223"/>
      <c r="C240" s="224"/>
      <c r="D240" s="225" t="s">
        <v>197</v>
      </c>
      <c r="E240" s="226" t="s">
        <v>1</v>
      </c>
      <c r="F240" s="227" t="s">
        <v>396</v>
      </c>
      <c r="G240" s="224"/>
      <c r="H240" s="228">
        <v>-21.55</v>
      </c>
      <c r="I240" s="229"/>
      <c r="J240" s="224"/>
      <c r="K240" s="224"/>
      <c r="L240" s="230"/>
      <c r="M240" s="231"/>
      <c r="N240" s="232"/>
      <c r="O240" s="232"/>
      <c r="P240" s="232"/>
      <c r="Q240" s="232"/>
      <c r="R240" s="232"/>
      <c r="S240" s="232"/>
      <c r="T240" s="233"/>
      <c r="AT240" s="234" t="s">
        <v>197</v>
      </c>
      <c r="AU240" s="234" t="s">
        <v>88</v>
      </c>
      <c r="AV240" s="13" t="s">
        <v>88</v>
      </c>
      <c r="AW240" s="13" t="s">
        <v>32</v>
      </c>
      <c r="AX240" s="13" t="s">
        <v>77</v>
      </c>
      <c r="AY240" s="234" t="s">
        <v>188</v>
      </c>
    </row>
    <row r="241" spans="1:65" s="15" customFormat="1" ht="11.25">
      <c r="B241" s="246"/>
      <c r="C241" s="247"/>
      <c r="D241" s="225" t="s">
        <v>197</v>
      </c>
      <c r="E241" s="248" t="s">
        <v>1</v>
      </c>
      <c r="F241" s="249" t="s">
        <v>397</v>
      </c>
      <c r="G241" s="247"/>
      <c r="H241" s="248" t="s">
        <v>1</v>
      </c>
      <c r="I241" s="250"/>
      <c r="J241" s="247"/>
      <c r="K241" s="247"/>
      <c r="L241" s="251"/>
      <c r="M241" s="252"/>
      <c r="N241" s="253"/>
      <c r="O241" s="253"/>
      <c r="P241" s="253"/>
      <c r="Q241" s="253"/>
      <c r="R241" s="253"/>
      <c r="S241" s="253"/>
      <c r="T241" s="254"/>
      <c r="AT241" s="255" t="s">
        <v>197</v>
      </c>
      <c r="AU241" s="255" t="s">
        <v>88</v>
      </c>
      <c r="AV241" s="15" t="s">
        <v>85</v>
      </c>
      <c r="AW241" s="15" t="s">
        <v>32</v>
      </c>
      <c r="AX241" s="15" t="s">
        <v>77</v>
      </c>
      <c r="AY241" s="255" t="s">
        <v>188</v>
      </c>
    </row>
    <row r="242" spans="1:65" s="13" customFormat="1" ht="11.25">
      <c r="B242" s="223"/>
      <c r="C242" s="224"/>
      <c r="D242" s="225" t="s">
        <v>197</v>
      </c>
      <c r="E242" s="226" t="s">
        <v>1</v>
      </c>
      <c r="F242" s="227" t="s">
        <v>398</v>
      </c>
      <c r="G242" s="224"/>
      <c r="H242" s="228">
        <v>-2.5</v>
      </c>
      <c r="I242" s="229"/>
      <c r="J242" s="224"/>
      <c r="K242" s="224"/>
      <c r="L242" s="230"/>
      <c r="M242" s="231"/>
      <c r="N242" s="232"/>
      <c r="O242" s="232"/>
      <c r="P242" s="232"/>
      <c r="Q242" s="232"/>
      <c r="R242" s="232"/>
      <c r="S242" s="232"/>
      <c r="T242" s="233"/>
      <c r="AT242" s="234" t="s">
        <v>197</v>
      </c>
      <c r="AU242" s="234" t="s">
        <v>88</v>
      </c>
      <c r="AV242" s="13" t="s">
        <v>88</v>
      </c>
      <c r="AW242" s="13" t="s">
        <v>32</v>
      </c>
      <c r="AX242" s="13" t="s">
        <v>77</v>
      </c>
      <c r="AY242" s="234" t="s">
        <v>188</v>
      </c>
    </row>
    <row r="243" spans="1:65" s="15" customFormat="1" ht="11.25">
      <c r="B243" s="246"/>
      <c r="C243" s="247"/>
      <c r="D243" s="225" t="s">
        <v>197</v>
      </c>
      <c r="E243" s="248" t="s">
        <v>1</v>
      </c>
      <c r="F243" s="249" t="s">
        <v>399</v>
      </c>
      <c r="G243" s="247"/>
      <c r="H243" s="248" t="s">
        <v>1</v>
      </c>
      <c r="I243" s="250"/>
      <c r="J243" s="247"/>
      <c r="K243" s="247"/>
      <c r="L243" s="251"/>
      <c r="M243" s="252"/>
      <c r="N243" s="253"/>
      <c r="O243" s="253"/>
      <c r="P243" s="253"/>
      <c r="Q243" s="253"/>
      <c r="R243" s="253"/>
      <c r="S243" s="253"/>
      <c r="T243" s="254"/>
      <c r="AT243" s="255" t="s">
        <v>197</v>
      </c>
      <c r="AU243" s="255" t="s">
        <v>88</v>
      </c>
      <c r="AV243" s="15" t="s">
        <v>85</v>
      </c>
      <c r="AW243" s="15" t="s">
        <v>32</v>
      </c>
      <c r="AX243" s="15" t="s">
        <v>77</v>
      </c>
      <c r="AY243" s="255" t="s">
        <v>188</v>
      </c>
    </row>
    <row r="244" spans="1:65" s="13" customFormat="1" ht="11.25">
      <c r="B244" s="223"/>
      <c r="C244" s="224"/>
      <c r="D244" s="225" t="s">
        <v>197</v>
      </c>
      <c r="E244" s="226" t="s">
        <v>1</v>
      </c>
      <c r="F244" s="227" t="s">
        <v>400</v>
      </c>
      <c r="G244" s="224"/>
      <c r="H244" s="228">
        <v>-2.2559999999999998</v>
      </c>
      <c r="I244" s="229"/>
      <c r="J244" s="224"/>
      <c r="K244" s="224"/>
      <c r="L244" s="230"/>
      <c r="M244" s="231"/>
      <c r="N244" s="232"/>
      <c r="O244" s="232"/>
      <c r="P244" s="232"/>
      <c r="Q244" s="232"/>
      <c r="R244" s="232"/>
      <c r="S244" s="232"/>
      <c r="T244" s="233"/>
      <c r="AT244" s="234" t="s">
        <v>197</v>
      </c>
      <c r="AU244" s="234" t="s">
        <v>88</v>
      </c>
      <c r="AV244" s="13" t="s">
        <v>88</v>
      </c>
      <c r="AW244" s="13" t="s">
        <v>32</v>
      </c>
      <c r="AX244" s="13" t="s">
        <v>77</v>
      </c>
      <c r="AY244" s="234" t="s">
        <v>188</v>
      </c>
    </row>
    <row r="245" spans="1:65" s="15" customFormat="1" ht="11.25">
      <c r="B245" s="246"/>
      <c r="C245" s="247"/>
      <c r="D245" s="225" t="s">
        <v>197</v>
      </c>
      <c r="E245" s="248" t="s">
        <v>1</v>
      </c>
      <c r="F245" s="249" t="s">
        <v>401</v>
      </c>
      <c r="G245" s="247"/>
      <c r="H245" s="248" t="s">
        <v>1</v>
      </c>
      <c r="I245" s="250"/>
      <c r="J245" s="247"/>
      <c r="K245" s="247"/>
      <c r="L245" s="251"/>
      <c r="M245" s="252"/>
      <c r="N245" s="253"/>
      <c r="O245" s="253"/>
      <c r="P245" s="253"/>
      <c r="Q245" s="253"/>
      <c r="R245" s="253"/>
      <c r="S245" s="253"/>
      <c r="T245" s="254"/>
      <c r="AT245" s="255" t="s">
        <v>197</v>
      </c>
      <c r="AU245" s="255" t="s">
        <v>88</v>
      </c>
      <c r="AV245" s="15" t="s">
        <v>85</v>
      </c>
      <c r="AW245" s="15" t="s">
        <v>32</v>
      </c>
      <c r="AX245" s="15" t="s">
        <v>77</v>
      </c>
      <c r="AY245" s="255" t="s">
        <v>188</v>
      </c>
    </row>
    <row r="246" spans="1:65" s="13" customFormat="1" ht="11.25">
      <c r="B246" s="223"/>
      <c r="C246" s="224"/>
      <c r="D246" s="225" t="s">
        <v>197</v>
      </c>
      <c r="E246" s="226" t="s">
        <v>1</v>
      </c>
      <c r="F246" s="227" t="s">
        <v>402</v>
      </c>
      <c r="G246" s="224"/>
      <c r="H246" s="228">
        <v>-2.113</v>
      </c>
      <c r="I246" s="229"/>
      <c r="J246" s="224"/>
      <c r="K246" s="224"/>
      <c r="L246" s="230"/>
      <c r="M246" s="231"/>
      <c r="N246" s="232"/>
      <c r="O246" s="232"/>
      <c r="P246" s="232"/>
      <c r="Q246" s="232"/>
      <c r="R246" s="232"/>
      <c r="S246" s="232"/>
      <c r="T246" s="233"/>
      <c r="AT246" s="234" t="s">
        <v>197</v>
      </c>
      <c r="AU246" s="234" t="s">
        <v>88</v>
      </c>
      <c r="AV246" s="13" t="s">
        <v>88</v>
      </c>
      <c r="AW246" s="13" t="s">
        <v>32</v>
      </c>
      <c r="AX246" s="13" t="s">
        <v>77</v>
      </c>
      <c r="AY246" s="234" t="s">
        <v>188</v>
      </c>
    </row>
    <row r="247" spans="1:65" s="15" customFormat="1" ht="11.25">
      <c r="B247" s="246"/>
      <c r="C247" s="247"/>
      <c r="D247" s="225" t="s">
        <v>197</v>
      </c>
      <c r="E247" s="248" t="s">
        <v>1</v>
      </c>
      <c r="F247" s="249" t="s">
        <v>403</v>
      </c>
      <c r="G247" s="247"/>
      <c r="H247" s="248" t="s">
        <v>1</v>
      </c>
      <c r="I247" s="250"/>
      <c r="J247" s="247"/>
      <c r="K247" s="247"/>
      <c r="L247" s="251"/>
      <c r="M247" s="252"/>
      <c r="N247" s="253"/>
      <c r="O247" s="253"/>
      <c r="P247" s="253"/>
      <c r="Q247" s="253"/>
      <c r="R247" s="253"/>
      <c r="S247" s="253"/>
      <c r="T247" s="254"/>
      <c r="AT247" s="255" t="s">
        <v>197</v>
      </c>
      <c r="AU247" s="255" t="s">
        <v>88</v>
      </c>
      <c r="AV247" s="15" t="s">
        <v>85</v>
      </c>
      <c r="AW247" s="15" t="s">
        <v>32</v>
      </c>
      <c r="AX247" s="15" t="s">
        <v>77</v>
      </c>
      <c r="AY247" s="255" t="s">
        <v>188</v>
      </c>
    </row>
    <row r="248" spans="1:65" s="13" customFormat="1" ht="11.25">
      <c r="B248" s="223"/>
      <c r="C248" s="224"/>
      <c r="D248" s="225" t="s">
        <v>197</v>
      </c>
      <c r="E248" s="226" t="s">
        <v>1</v>
      </c>
      <c r="F248" s="227" t="s">
        <v>404</v>
      </c>
      <c r="G248" s="224"/>
      <c r="H248" s="228">
        <v>-0.69699999999999995</v>
      </c>
      <c r="I248" s="229"/>
      <c r="J248" s="224"/>
      <c r="K248" s="224"/>
      <c r="L248" s="230"/>
      <c r="M248" s="231"/>
      <c r="N248" s="232"/>
      <c r="O248" s="232"/>
      <c r="P248" s="232"/>
      <c r="Q248" s="232"/>
      <c r="R248" s="232"/>
      <c r="S248" s="232"/>
      <c r="T248" s="233"/>
      <c r="AT248" s="234" t="s">
        <v>197</v>
      </c>
      <c r="AU248" s="234" t="s">
        <v>88</v>
      </c>
      <c r="AV248" s="13" t="s">
        <v>88</v>
      </c>
      <c r="AW248" s="13" t="s">
        <v>32</v>
      </c>
      <c r="AX248" s="13" t="s">
        <v>77</v>
      </c>
      <c r="AY248" s="234" t="s">
        <v>188</v>
      </c>
    </row>
    <row r="249" spans="1:65" s="14" customFormat="1" ht="11.25">
      <c r="B249" s="235"/>
      <c r="C249" s="236"/>
      <c r="D249" s="225" t="s">
        <v>197</v>
      </c>
      <c r="E249" s="237" t="s">
        <v>160</v>
      </c>
      <c r="F249" s="238" t="s">
        <v>199</v>
      </c>
      <c r="G249" s="236"/>
      <c r="H249" s="239">
        <v>50.542000000000002</v>
      </c>
      <c r="I249" s="240"/>
      <c r="J249" s="236"/>
      <c r="K249" s="236"/>
      <c r="L249" s="241"/>
      <c r="M249" s="242"/>
      <c r="N249" s="243"/>
      <c r="O249" s="243"/>
      <c r="P249" s="243"/>
      <c r="Q249" s="243"/>
      <c r="R249" s="243"/>
      <c r="S249" s="243"/>
      <c r="T249" s="244"/>
      <c r="AT249" s="245" t="s">
        <v>197</v>
      </c>
      <c r="AU249" s="245" t="s">
        <v>88</v>
      </c>
      <c r="AV249" s="14" t="s">
        <v>195</v>
      </c>
      <c r="AW249" s="14" t="s">
        <v>32</v>
      </c>
      <c r="AX249" s="14" t="s">
        <v>85</v>
      </c>
      <c r="AY249" s="245" t="s">
        <v>188</v>
      </c>
    </row>
    <row r="250" spans="1:65" s="2" customFormat="1" ht="16.5" customHeight="1">
      <c r="A250" s="35"/>
      <c r="B250" s="36"/>
      <c r="C250" s="267" t="s">
        <v>405</v>
      </c>
      <c r="D250" s="267" t="s">
        <v>406</v>
      </c>
      <c r="E250" s="268" t="s">
        <v>407</v>
      </c>
      <c r="F250" s="269" t="s">
        <v>408</v>
      </c>
      <c r="G250" s="270" t="s">
        <v>285</v>
      </c>
      <c r="H250" s="271">
        <v>53.069000000000003</v>
      </c>
      <c r="I250" s="272"/>
      <c r="J250" s="273">
        <f>ROUND(I250*H250,2)</f>
        <v>0</v>
      </c>
      <c r="K250" s="269" t="s">
        <v>194</v>
      </c>
      <c r="L250" s="274"/>
      <c r="M250" s="275" t="s">
        <v>1</v>
      </c>
      <c r="N250" s="276" t="s">
        <v>42</v>
      </c>
      <c r="O250" s="72"/>
      <c r="P250" s="219">
        <f>O250*H250</f>
        <v>0</v>
      </c>
      <c r="Q250" s="219">
        <v>0</v>
      </c>
      <c r="R250" s="219">
        <f>Q250*H250</f>
        <v>0</v>
      </c>
      <c r="S250" s="219">
        <v>0</v>
      </c>
      <c r="T250" s="220">
        <f>S250*H250</f>
        <v>0</v>
      </c>
      <c r="U250" s="35"/>
      <c r="V250" s="35"/>
      <c r="W250" s="35"/>
      <c r="X250" s="35"/>
      <c r="Y250" s="35"/>
      <c r="Z250" s="35"/>
      <c r="AA250" s="35"/>
      <c r="AB250" s="35"/>
      <c r="AC250" s="35"/>
      <c r="AD250" s="35"/>
      <c r="AE250" s="35"/>
      <c r="AR250" s="221" t="s">
        <v>229</v>
      </c>
      <c r="AT250" s="221" t="s">
        <v>406</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409</v>
      </c>
    </row>
    <row r="251" spans="1:65" s="13" customFormat="1" ht="11.25">
      <c r="B251" s="223"/>
      <c r="C251" s="224"/>
      <c r="D251" s="225" t="s">
        <v>197</v>
      </c>
      <c r="E251" s="226" t="s">
        <v>1</v>
      </c>
      <c r="F251" s="227" t="s">
        <v>410</v>
      </c>
      <c r="G251" s="224"/>
      <c r="H251" s="228">
        <v>53.069000000000003</v>
      </c>
      <c r="I251" s="229"/>
      <c r="J251" s="224"/>
      <c r="K251" s="224"/>
      <c r="L251" s="230"/>
      <c r="M251" s="231"/>
      <c r="N251" s="232"/>
      <c r="O251" s="232"/>
      <c r="P251" s="232"/>
      <c r="Q251" s="232"/>
      <c r="R251" s="232"/>
      <c r="S251" s="232"/>
      <c r="T251" s="233"/>
      <c r="AT251" s="234" t="s">
        <v>197</v>
      </c>
      <c r="AU251" s="234" t="s">
        <v>88</v>
      </c>
      <c r="AV251" s="13" t="s">
        <v>88</v>
      </c>
      <c r="AW251" s="13" t="s">
        <v>32</v>
      </c>
      <c r="AX251" s="13" t="s">
        <v>85</v>
      </c>
      <c r="AY251" s="234" t="s">
        <v>188</v>
      </c>
    </row>
    <row r="252" spans="1:65" s="2" customFormat="1" ht="16.5" customHeight="1">
      <c r="A252" s="35"/>
      <c r="B252" s="36"/>
      <c r="C252" s="210" t="s">
        <v>411</v>
      </c>
      <c r="D252" s="210" t="s">
        <v>190</v>
      </c>
      <c r="E252" s="211" t="s">
        <v>412</v>
      </c>
      <c r="F252" s="212" t="s">
        <v>413</v>
      </c>
      <c r="G252" s="213" t="s">
        <v>285</v>
      </c>
      <c r="H252" s="214">
        <v>53.069000000000003</v>
      </c>
      <c r="I252" s="215"/>
      <c r="J252" s="216">
        <f>ROUND(I252*H252,2)</f>
        <v>0</v>
      </c>
      <c r="K252" s="212" t="s">
        <v>202</v>
      </c>
      <c r="L252" s="40"/>
      <c r="M252" s="217" t="s">
        <v>1</v>
      </c>
      <c r="N252" s="218" t="s">
        <v>42</v>
      </c>
      <c r="O252" s="72"/>
      <c r="P252" s="219">
        <f>O252*H252</f>
        <v>0</v>
      </c>
      <c r="Q252" s="219">
        <v>0</v>
      </c>
      <c r="R252" s="219">
        <f>Q252*H252</f>
        <v>0</v>
      </c>
      <c r="S252" s="219">
        <v>0</v>
      </c>
      <c r="T252" s="220">
        <f>S252*H252</f>
        <v>0</v>
      </c>
      <c r="U252" s="35"/>
      <c r="V252" s="35"/>
      <c r="W252" s="35"/>
      <c r="X252" s="35"/>
      <c r="Y252" s="35"/>
      <c r="Z252" s="35"/>
      <c r="AA252" s="35"/>
      <c r="AB252" s="35"/>
      <c r="AC252" s="35"/>
      <c r="AD252" s="35"/>
      <c r="AE252" s="35"/>
      <c r="AR252" s="221" t="s">
        <v>195</v>
      </c>
      <c r="AT252" s="221" t="s">
        <v>190</v>
      </c>
      <c r="AU252" s="221" t="s">
        <v>88</v>
      </c>
      <c r="AY252" s="18" t="s">
        <v>188</v>
      </c>
      <c r="BE252" s="222">
        <f>IF(N252="základní",J252,0)</f>
        <v>0</v>
      </c>
      <c r="BF252" s="222">
        <f>IF(N252="snížená",J252,0)</f>
        <v>0</v>
      </c>
      <c r="BG252" s="222">
        <f>IF(N252="zákl. přenesená",J252,0)</f>
        <v>0</v>
      </c>
      <c r="BH252" s="222">
        <f>IF(N252="sníž. přenesená",J252,0)</f>
        <v>0</v>
      </c>
      <c r="BI252" s="222">
        <f>IF(N252="nulová",J252,0)</f>
        <v>0</v>
      </c>
      <c r="BJ252" s="18" t="s">
        <v>85</v>
      </c>
      <c r="BK252" s="222">
        <f>ROUND(I252*H252,2)</f>
        <v>0</v>
      </c>
      <c r="BL252" s="18" t="s">
        <v>195</v>
      </c>
      <c r="BM252" s="221" t="s">
        <v>414</v>
      </c>
    </row>
    <row r="253" spans="1:65" s="13" customFormat="1" ht="11.25">
      <c r="B253" s="223"/>
      <c r="C253" s="224"/>
      <c r="D253" s="225" t="s">
        <v>197</v>
      </c>
      <c r="E253" s="226" t="s">
        <v>1</v>
      </c>
      <c r="F253" s="227" t="s">
        <v>415</v>
      </c>
      <c r="G253" s="224"/>
      <c r="H253" s="228">
        <v>53.069000000000003</v>
      </c>
      <c r="I253" s="229"/>
      <c r="J253" s="224"/>
      <c r="K253" s="224"/>
      <c r="L253" s="230"/>
      <c r="M253" s="231"/>
      <c r="N253" s="232"/>
      <c r="O253" s="232"/>
      <c r="P253" s="232"/>
      <c r="Q253" s="232"/>
      <c r="R253" s="232"/>
      <c r="S253" s="232"/>
      <c r="T253" s="233"/>
      <c r="AT253" s="234" t="s">
        <v>197</v>
      </c>
      <c r="AU253" s="234" t="s">
        <v>88</v>
      </c>
      <c r="AV253" s="13" t="s">
        <v>88</v>
      </c>
      <c r="AW253" s="13" t="s">
        <v>32</v>
      </c>
      <c r="AX253" s="13" t="s">
        <v>85</v>
      </c>
      <c r="AY253" s="234" t="s">
        <v>188</v>
      </c>
    </row>
    <row r="254" spans="1:65" s="2" customFormat="1" ht="16.5" customHeight="1">
      <c r="A254" s="35"/>
      <c r="B254" s="36"/>
      <c r="C254" s="210" t="s">
        <v>416</v>
      </c>
      <c r="D254" s="210" t="s">
        <v>190</v>
      </c>
      <c r="E254" s="211" t="s">
        <v>417</v>
      </c>
      <c r="F254" s="212" t="s">
        <v>418</v>
      </c>
      <c r="G254" s="213" t="s">
        <v>285</v>
      </c>
      <c r="H254" s="214">
        <v>53.069000000000003</v>
      </c>
      <c r="I254" s="215"/>
      <c r="J254" s="216">
        <f>ROUND(I254*H254,2)</f>
        <v>0</v>
      </c>
      <c r="K254" s="212" t="s">
        <v>202</v>
      </c>
      <c r="L254" s="40"/>
      <c r="M254" s="217" t="s">
        <v>1</v>
      </c>
      <c r="N254" s="218" t="s">
        <v>42</v>
      </c>
      <c r="O254" s="72"/>
      <c r="P254" s="219">
        <f>O254*H254</f>
        <v>0</v>
      </c>
      <c r="Q254" s="219">
        <v>0</v>
      </c>
      <c r="R254" s="219">
        <f>Q254*H254</f>
        <v>0</v>
      </c>
      <c r="S254" s="219">
        <v>0</v>
      </c>
      <c r="T254" s="220">
        <f>S254*H254</f>
        <v>0</v>
      </c>
      <c r="U254" s="35"/>
      <c r="V254" s="35"/>
      <c r="W254" s="35"/>
      <c r="X254" s="35"/>
      <c r="Y254" s="35"/>
      <c r="Z254" s="35"/>
      <c r="AA254" s="35"/>
      <c r="AB254" s="35"/>
      <c r="AC254" s="35"/>
      <c r="AD254" s="35"/>
      <c r="AE254" s="35"/>
      <c r="AR254" s="221" t="s">
        <v>195</v>
      </c>
      <c r="AT254" s="221" t="s">
        <v>190</v>
      </c>
      <c r="AU254" s="221" t="s">
        <v>88</v>
      </c>
      <c r="AY254" s="18" t="s">
        <v>188</v>
      </c>
      <c r="BE254" s="222">
        <f>IF(N254="základní",J254,0)</f>
        <v>0</v>
      </c>
      <c r="BF254" s="222">
        <f>IF(N254="snížená",J254,0)</f>
        <v>0</v>
      </c>
      <c r="BG254" s="222">
        <f>IF(N254="zákl. přenesená",J254,0)</f>
        <v>0</v>
      </c>
      <c r="BH254" s="222">
        <f>IF(N254="sníž. přenesená",J254,0)</f>
        <v>0</v>
      </c>
      <c r="BI254" s="222">
        <f>IF(N254="nulová",J254,0)</f>
        <v>0</v>
      </c>
      <c r="BJ254" s="18" t="s">
        <v>85</v>
      </c>
      <c r="BK254" s="222">
        <f>ROUND(I254*H254,2)</f>
        <v>0</v>
      </c>
      <c r="BL254" s="18" t="s">
        <v>195</v>
      </c>
      <c r="BM254" s="221" t="s">
        <v>419</v>
      </c>
    </row>
    <row r="255" spans="1:65" s="2" customFormat="1" ht="16.5" customHeight="1">
      <c r="A255" s="35"/>
      <c r="B255" s="36"/>
      <c r="C255" s="210" t="s">
        <v>420</v>
      </c>
      <c r="D255" s="210" t="s">
        <v>190</v>
      </c>
      <c r="E255" s="211" t="s">
        <v>421</v>
      </c>
      <c r="F255" s="212" t="s">
        <v>422</v>
      </c>
      <c r="G255" s="213" t="s">
        <v>285</v>
      </c>
      <c r="H255" s="214">
        <v>16.401</v>
      </c>
      <c r="I255" s="215"/>
      <c r="J255" s="216">
        <f>ROUND(I255*H255,2)</f>
        <v>0</v>
      </c>
      <c r="K255" s="212" t="s">
        <v>202</v>
      </c>
      <c r="L255" s="40"/>
      <c r="M255" s="217" t="s">
        <v>1</v>
      </c>
      <c r="N255" s="218" t="s">
        <v>42</v>
      </c>
      <c r="O255" s="72"/>
      <c r="P255" s="219">
        <f>O255*H255</f>
        <v>0</v>
      </c>
      <c r="Q255" s="219">
        <v>0</v>
      </c>
      <c r="R255" s="219">
        <f>Q255*H255</f>
        <v>0</v>
      </c>
      <c r="S255" s="219">
        <v>0</v>
      </c>
      <c r="T255" s="220">
        <f>S255*H255</f>
        <v>0</v>
      </c>
      <c r="U255" s="35"/>
      <c r="V255" s="35"/>
      <c r="W255" s="35"/>
      <c r="X255" s="35"/>
      <c r="Y255" s="35"/>
      <c r="Z255" s="35"/>
      <c r="AA255" s="35"/>
      <c r="AB255" s="35"/>
      <c r="AC255" s="35"/>
      <c r="AD255" s="35"/>
      <c r="AE255" s="35"/>
      <c r="AR255" s="221" t="s">
        <v>195</v>
      </c>
      <c r="AT255" s="221" t="s">
        <v>190</v>
      </c>
      <c r="AU255" s="221" t="s">
        <v>88</v>
      </c>
      <c r="AY255" s="18" t="s">
        <v>188</v>
      </c>
      <c r="BE255" s="222">
        <f>IF(N255="základní",J255,0)</f>
        <v>0</v>
      </c>
      <c r="BF255" s="222">
        <f>IF(N255="snížená",J255,0)</f>
        <v>0</v>
      </c>
      <c r="BG255" s="222">
        <f>IF(N255="zákl. přenesená",J255,0)</f>
        <v>0</v>
      </c>
      <c r="BH255" s="222">
        <f>IF(N255="sníž. přenesená",J255,0)</f>
        <v>0</v>
      </c>
      <c r="BI255" s="222">
        <f>IF(N255="nulová",J255,0)</f>
        <v>0</v>
      </c>
      <c r="BJ255" s="18" t="s">
        <v>85</v>
      </c>
      <c r="BK255" s="222">
        <f>ROUND(I255*H255,2)</f>
        <v>0</v>
      </c>
      <c r="BL255" s="18" t="s">
        <v>195</v>
      </c>
      <c r="BM255" s="221" t="s">
        <v>423</v>
      </c>
    </row>
    <row r="256" spans="1:65" s="15" customFormat="1" ht="11.25">
      <c r="B256" s="246"/>
      <c r="C256" s="247"/>
      <c r="D256" s="225" t="s">
        <v>197</v>
      </c>
      <c r="E256" s="248" t="s">
        <v>1</v>
      </c>
      <c r="F256" s="249" t="s">
        <v>424</v>
      </c>
      <c r="G256" s="247"/>
      <c r="H256" s="248" t="s">
        <v>1</v>
      </c>
      <c r="I256" s="250"/>
      <c r="J256" s="247"/>
      <c r="K256" s="247"/>
      <c r="L256" s="251"/>
      <c r="M256" s="252"/>
      <c r="N256" s="253"/>
      <c r="O256" s="253"/>
      <c r="P256" s="253"/>
      <c r="Q256" s="253"/>
      <c r="R256" s="253"/>
      <c r="S256" s="253"/>
      <c r="T256" s="254"/>
      <c r="AT256" s="255" t="s">
        <v>197</v>
      </c>
      <c r="AU256" s="255" t="s">
        <v>88</v>
      </c>
      <c r="AV256" s="15" t="s">
        <v>85</v>
      </c>
      <c r="AW256" s="15" t="s">
        <v>32</v>
      </c>
      <c r="AX256" s="15" t="s">
        <v>77</v>
      </c>
      <c r="AY256" s="255" t="s">
        <v>188</v>
      </c>
    </row>
    <row r="257" spans="1:65" s="13" customFormat="1" ht="11.25">
      <c r="B257" s="223"/>
      <c r="C257" s="224"/>
      <c r="D257" s="225" t="s">
        <v>197</v>
      </c>
      <c r="E257" s="226" t="s">
        <v>1</v>
      </c>
      <c r="F257" s="227" t="s">
        <v>425</v>
      </c>
      <c r="G257" s="224"/>
      <c r="H257" s="228">
        <v>18.536000000000001</v>
      </c>
      <c r="I257" s="229"/>
      <c r="J257" s="224"/>
      <c r="K257" s="224"/>
      <c r="L257" s="230"/>
      <c r="M257" s="231"/>
      <c r="N257" s="232"/>
      <c r="O257" s="232"/>
      <c r="P257" s="232"/>
      <c r="Q257" s="232"/>
      <c r="R257" s="232"/>
      <c r="S257" s="232"/>
      <c r="T257" s="233"/>
      <c r="AT257" s="234" t="s">
        <v>197</v>
      </c>
      <c r="AU257" s="234" t="s">
        <v>88</v>
      </c>
      <c r="AV257" s="13" t="s">
        <v>88</v>
      </c>
      <c r="AW257" s="13" t="s">
        <v>32</v>
      </c>
      <c r="AX257" s="13" t="s">
        <v>77</v>
      </c>
      <c r="AY257" s="234" t="s">
        <v>188</v>
      </c>
    </row>
    <row r="258" spans="1:65" s="15" customFormat="1" ht="11.25">
      <c r="B258" s="246"/>
      <c r="C258" s="247"/>
      <c r="D258" s="225" t="s">
        <v>197</v>
      </c>
      <c r="E258" s="248" t="s">
        <v>1</v>
      </c>
      <c r="F258" s="249" t="s">
        <v>426</v>
      </c>
      <c r="G258" s="247"/>
      <c r="H258" s="248" t="s">
        <v>1</v>
      </c>
      <c r="I258" s="250"/>
      <c r="J258" s="247"/>
      <c r="K258" s="247"/>
      <c r="L258" s="251"/>
      <c r="M258" s="252"/>
      <c r="N258" s="253"/>
      <c r="O258" s="253"/>
      <c r="P258" s="253"/>
      <c r="Q258" s="253"/>
      <c r="R258" s="253"/>
      <c r="S258" s="253"/>
      <c r="T258" s="254"/>
      <c r="AT258" s="255" t="s">
        <v>197</v>
      </c>
      <c r="AU258" s="255" t="s">
        <v>88</v>
      </c>
      <c r="AV258" s="15" t="s">
        <v>85</v>
      </c>
      <c r="AW258" s="15" t="s">
        <v>32</v>
      </c>
      <c r="AX258" s="15" t="s">
        <v>77</v>
      </c>
      <c r="AY258" s="255" t="s">
        <v>188</v>
      </c>
    </row>
    <row r="259" spans="1:65" s="13" customFormat="1" ht="11.25">
      <c r="B259" s="223"/>
      <c r="C259" s="224"/>
      <c r="D259" s="225" t="s">
        <v>197</v>
      </c>
      <c r="E259" s="226" t="s">
        <v>1</v>
      </c>
      <c r="F259" s="227" t="s">
        <v>427</v>
      </c>
      <c r="G259" s="224"/>
      <c r="H259" s="228">
        <v>-2.1349999999999998</v>
      </c>
      <c r="I259" s="229"/>
      <c r="J259" s="224"/>
      <c r="K259" s="224"/>
      <c r="L259" s="230"/>
      <c r="M259" s="231"/>
      <c r="N259" s="232"/>
      <c r="O259" s="232"/>
      <c r="P259" s="232"/>
      <c r="Q259" s="232"/>
      <c r="R259" s="232"/>
      <c r="S259" s="232"/>
      <c r="T259" s="233"/>
      <c r="AT259" s="234" t="s">
        <v>197</v>
      </c>
      <c r="AU259" s="234" t="s">
        <v>88</v>
      </c>
      <c r="AV259" s="13" t="s">
        <v>88</v>
      </c>
      <c r="AW259" s="13" t="s">
        <v>32</v>
      </c>
      <c r="AX259" s="13" t="s">
        <v>77</v>
      </c>
      <c r="AY259" s="234" t="s">
        <v>188</v>
      </c>
    </row>
    <row r="260" spans="1:65" s="14" customFormat="1" ht="11.25">
      <c r="B260" s="235"/>
      <c r="C260" s="236"/>
      <c r="D260" s="225" t="s">
        <v>197</v>
      </c>
      <c r="E260" s="237" t="s">
        <v>139</v>
      </c>
      <c r="F260" s="238" t="s">
        <v>199</v>
      </c>
      <c r="G260" s="236"/>
      <c r="H260" s="239">
        <v>16.401</v>
      </c>
      <c r="I260" s="240"/>
      <c r="J260" s="236"/>
      <c r="K260" s="236"/>
      <c r="L260" s="241"/>
      <c r="M260" s="242"/>
      <c r="N260" s="243"/>
      <c r="O260" s="243"/>
      <c r="P260" s="243"/>
      <c r="Q260" s="243"/>
      <c r="R260" s="243"/>
      <c r="S260" s="243"/>
      <c r="T260" s="244"/>
      <c r="AT260" s="245" t="s">
        <v>197</v>
      </c>
      <c r="AU260" s="245" t="s">
        <v>88</v>
      </c>
      <c r="AV260" s="14" t="s">
        <v>195</v>
      </c>
      <c r="AW260" s="14" t="s">
        <v>32</v>
      </c>
      <c r="AX260" s="14" t="s">
        <v>85</v>
      </c>
      <c r="AY260" s="245" t="s">
        <v>188</v>
      </c>
    </row>
    <row r="261" spans="1:65" s="2" customFormat="1" ht="16.5" customHeight="1">
      <c r="A261" s="35"/>
      <c r="B261" s="36"/>
      <c r="C261" s="267" t="s">
        <v>428</v>
      </c>
      <c r="D261" s="267" t="s">
        <v>406</v>
      </c>
      <c r="E261" s="268" t="s">
        <v>429</v>
      </c>
      <c r="F261" s="269" t="s">
        <v>430</v>
      </c>
      <c r="G261" s="270" t="s">
        <v>246</v>
      </c>
      <c r="H261" s="271">
        <v>31.010999999999999</v>
      </c>
      <c r="I261" s="272"/>
      <c r="J261" s="273">
        <f>ROUND(I261*H261,2)</f>
        <v>0</v>
      </c>
      <c r="K261" s="269" t="s">
        <v>202</v>
      </c>
      <c r="L261" s="274"/>
      <c r="M261" s="275" t="s">
        <v>1</v>
      </c>
      <c r="N261" s="276" t="s">
        <v>42</v>
      </c>
      <c r="O261" s="72"/>
      <c r="P261" s="219">
        <f>O261*H261</f>
        <v>0</v>
      </c>
      <c r="Q261" s="219">
        <v>0</v>
      </c>
      <c r="R261" s="219">
        <f>Q261*H261</f>
        <v>0</v>
      </c>
      <c r="S261" s="219">
        <v>0</v>
      </c>
      <c r="T261" s="220">
        <f>S261*H261</f>
        <v>0</v>
      </c>
      <c r="U261" s="35"/>
      <c r="V261" s="35"/>
      <c r="W261" s="35"/>
      <c r="X261" s="35"/>
      <c r="Y261" s="35"/>
      <c r="Z261" s="35"/>
      <c r="AA261" s="35"/>
      <c r="AB261" s="35"/>
      <c r="AC261" s="35"/>
      <c r="AD261" s="35"/>
      <c r="AE261" s="35"/>
      <c r="AR261" s="221" t="s">
        <v>229</v>
      </c>
      <c r="AT261" s="221" t="s">
        <v>406</v>
      </c>
      <c r="AU261" s="221" t="s">
        <v>88</v>
      </c>
      <c r="AY261" s="18" t="s">
        <v>188</v>
      </c>
      <c r="BE261" s="222">
        <f>IF(N261="základní",J261,0)</f>
        <v>0</v>
      </c>
      <c r="BF261" s="222">
        <f>IF(N261="snížená",J261,0)</f>
        <v>0</v>
      </c>
      <c r="BG261" s="222">
        <f>IF(N261="zákl. přenesená",J261,0)</f>
        <v>0</v>
      </c>
      <c r="BH261" s="222">
        <f>IF(N261="sníž. přenesená",J261,0)</f>
        <v>0</v>
      </c>
      <c r="BI261" s="222">
        <f>IF(N261="nulová",J261,0)</f>
        <v>0</v>
      </c>
      <c r="BJ261" s="18" t="s">
        <v>85</v>
      </c>
      <c r="BK261" s="222">
        <f>ROUND(I261*H261,2)</f>
        <v>0</v>
      </c>
      <c r="BL261" s="18" t="s">
        <v>195</v>
      </c>
      <c r="BM261" s="221" t="s">
        <v>431</v>
      </c>
    </row>
    <row r="262" spans="1:65" s="13" customFormat="1" ht="11.25">
      <c r="B262" s="223"/>
      <c r="C262" s="224"/>
      <c r="D262" s="225" t="s">
        <v>197</v>
      </c>
      <c r="E262" s="226" t="s">
        <v>1</v>
      </c>
      <c r="F262" s="227" t="s">
        <v>432</v>
      </c>
      <c r="G262" s="224"/>
      <c r="H262" s="228">
        <v>31.010999999999999</v>
      </c>
      <c r="I262" s="229"/>
      <c r="J262" s="224"/>
      <c r="K262" s="224"/>
      <c r="L262" s="230"/>
      <c r="M262" s="231"/>
      <c r="N262" s="232"/>
      <c r="O262" s="232"/>
      <c r="P262" s="232"/>
      <c r="Q262" s="232"/>
      <c r="R262" s="232"/>
      <c r="S262" s="232"/>
      <c r="T262" s="233"/>
      <c r="AT262" s="234" t="s">
        <v>197</v>
      </c>
      <c r="AU262" s="234" t="s">
        <v>88</v>
      </c>
      <c r="AV262" s="13" t="s">
        <v>88</v>
      </c>
      <c r="AW262" s="13" t="s">
        <v>32</v>
      </c>
      <c r="AX262" s="13" t="s">
        <v>85</v>
      </c>
      <c r="AY262" s="234" t="s">
        <v>188</v>
      </c>
    </row>
    <row r="263" spans="1:65" s="2" customFormat="1" ht="16.5" customHeight="1">
      <c r="A263" s="35"/>
      <c r="B263" s="36"/>
      <c r="C263" s="210" t="s">
        <v>433</v>
      </c>
      <c r="D263" s="210" t="s">
        <v>190</v>
      </c>
      <c r="E263" s="211" t="s">
        <v>412</v>
      </c>
      <c r="F263" s="212" t="s">
        <v>413</v>
      </c>
      <c r="G263" s="213" t="s">
        <v>285</v>
      </c>
      <c r="H263" s="214">
        <v>16.401</v>
      </c>
      <c r="I263" s="215"/>
      <c r="J263" s="216">
        <f>ROUND(I263*H263,2)</f>
        <v>0</v>
      </c>
      <c r="K263" s="212" t="s">
        <v>202</v>
      </c>
      <c r="L263" s="40"/>
      <c r="M263" s="217" t="s">
        <v>1</v>
      </c>
      <c r="N263" s="218" t="s">
        <v>42</v>
      </c>
      <c r="O263" s="72"/>
      <c r="P263" s="219">
        <f>O263*H263</f>
        <v>0</v>
      </c>
      <c r="Q263" s="219">
        <v>0</v>
      </c>
      <c r="R263" s="219">
        <f>Q263*H263</f>
        <v>0</v>
      </c>
      <c r="S263" s="219">
        <v>0</v>
      </c>
      <c r="T263" s="220">
        <f>S263*H263</f>
        <v>0</v>
      </c>
      <c r="U263" s="35"/>
      <c r="V263" s="35"/>
      <c r="W263" s="35"/>
      <c r="X263" s="35"/>
      <c r="Y263" s="35"/>
      <c r="Z263" s="35"/>
      <c r="AA263" s="35"/>
      <c r="AB263" s="35"/>
      <c r="AC263" s="35"/>
      <c r="AD263" s="35"/>
      <c r="AE263" s="35"/>
      <c r="AR263" s="221" t="s">
        <v>195</v>
      </c>
      <c r="AT263" s="221" t="s">
        <v>190</v>
      </c>
      <c r="AU263" s="221" t="s">
        <v>88</v>
      </c>
      <c r="AY263" s="18" t="s">
        <v>188</v>
      </c>
      <c r="BE263" s="222">
        <f>IF(N263="základní",J263,0)</f>
        <v>0</v>
      </c>
      <c r="BF263" s="222">
        <f>IF(N263="snížená",J263,0)</f>
        <v>0</v>
      </c>
      <c r="BG263" s="222">
        <f>IF(N263="zákl. přenesená",J263,0)</f>
        <v>0</v>
      </c>
      <c r="BH263" s="222">
        <f>IF(N263="sníž. přenesená",J263,0)</f>
        <v>0</v>
      </c>
      <c r="BI263" s="222">
        <f>IF(N263="nulová",J263,0)</f>
        <v>0</v>
      </c>
      <c r="BJ263" s="18" t="s">
        <v>85</v>
      </c>
      <c r="BK263" s="222">
        <f>ROUND(I263*H263,2)</f>
        <v>0</v>
      </c>
      <c r="BL263" s="18" t="s">
        <v>195</v>
      </c>
      <c r="BM263" s="221" t="s">
        <v>434</v>
      </c>
    </row>
    <row r="264" spans="1:65" s="13" customFormat="1" ht="11.25">
      <c r="B264" s="223"/>
      <c r="C264" s="224"/>
      <c r="D264" s="225" t="s">
        <v>197</v>
      </c>
      <c r="E264" s="226" t="s">
        <v>1</v>
      </c>
      <c r="F264" s="227" t="s">
        <v>435</v>
      </c>
      <c r="G264" s="224"/>
      <c r="H264" s="228">
        <v>16.401</v>
      </c>
      <c r="I264" s="229"/>
      <c r="J264" s="224"/>
      <c r="K264" s="224"/>
      <c r="L264" s="230"/>
      <c r="M264" s="231"/>
      <c r="N264" s="232"/>
      <c r="O264" s="232"/>
      <c r="P264" s="232"/>
      <c r="Q264" s="232"/>
      <c r="R264" s="232"/>
      <c r="S264" s="232"/>
      <c r="T264" s="233"/>
      <c r="AT264" s="234" t="s">
        <v>197</v>
      </c>
      <c r="AU264" s="234" t="s">
        <v>88</v>
      </c>
      <c r="AV264" s="13" t="s">
        <v>88</v>
      </c>
      <c r="AW264" s="13" t="s">
        <v>32</v>
      </c>
      <c r="AX264" s="13" t="s">
        <v>85</v>
      </c>
      <c r="AY264" s="234" t="s">
        <v>188</v>
      </c>
    </row>
    <row r="265" spans="1:65" s="2" customFormat="1" ht="16.5" customHeight="1">
      <c r="A265" s="35"/>
      <c r="B265" s="36"/>
      <c r="C265" s="210" t="s">
        <v>436</v>
      </c>
      <c r="D265" s="210" t="s">
        <v>190</v>
      </c>
      <c r="E265" s="211" t="s">
        <v>417</v>
      </c>
      <c r="F265" s="212" t="s">
        <v>418</v>
      </c>
      <c r="G265" s="213" t="s">
        <v>285</v>
      </c>
      <c r="H265" s="214">
        <v>16.401</v>
      </c>
      <c r="I265" s="215"/>
      <c r="J265" s="216">
        <f>ROUND(I265*H265,2)</f>
        <v>0</v>
      </c>
      <c r="K265" s="212" t="s">
        <v>202</v>
      </c>
      <c r="L265" s="40"/>
      <c r="M265" s="217" t="s">
        <v>1</v>
      </c>
      <c r="N265" s="218" t="s">
        <v>42</v>
      </c>
      <c r="O265" s="72"/>
      <c r="P265" s="219">
        <f>O265*H265</f>
        <v>0</v>
      </c>
      <c r="Q265" s="219">
        <v>0</v>
      </c>
      <c r="R265" s="219">
        <f>Q265*H265</f>
        <v>0</v>
      </c>
      <c r="S265" s="219">
        <v>0</v>
      </c>
      <c r="T265" s="220">
        <f>S265*H265</f>
        <v>0</v>
      </c>
      <c r="U265" s="35"/>
      <c r="V265" s="35"/>
      <c r="W265" s="35"/>
      <c r="X265" s="35"/>
      <c r="Y265" s="35"/>
      <c r="Z265" s="35"/>
      <c r="AA265" s="35"/>
      <c r="AB265" s="35"/>
      <c r="AC265" s="35"/>
      <c r="AD265" s="35"/>
      <c r="AE265" s="35"/>
      <c r="AR265" s="221" t="s">
        <v>195</v>
      </c>
      <c r="AT265" s="221" t="s">
        <v>190</v>
      </c>
      <c r="AU265" s="221" t="s">
        <v>88</v>
      </c>
      <c r="AY265" s="18" t="s">
        <v>188</v>
      </c>
      <c r="BE265" s="222">
        <f>IF(N265="základní",J265,0)</f>
        <v>0</v>
      </c>
      <c r="BF265" s="222">
        <f>IF(N265="snížená",J265,0)</f>
        <v>0</v>
      </c>
      <c r="BG265" s="222">
        <f>IF(N265="zákl. přenesená",J265,0)</f>
        <v>0</v>
      </c>
      <c r="BH265" s="222">
        <f>IF(N265="sníž. přenesená",J265,0)</f>
        <v>0</v>
      </c>
      <c r="BI265" s="222">
        <f>IF(N265="nulová",J265,0)</f>
        <v>0</v>
      </c>
      <c r="BJ265" s="18" t="s">
        <v>85</v>
      </c>
      <c r="BK265" s="222">
        <f>ROUND(I265*H265,2)</f>
        <v>0</v>
      </c>
      <c r="BL265" s="18" t="s">
        <v>195</v>
      </c>
      <c r="BM265" s="221" t="s">
        <v>437</v>
      </c>
    </row>
    <row r="266" spans="1:65" s="12" customFormat="1" ht="22.9" customHeight="1">
      <c r="B266" s="194"/>
      <c r="C266" s="195"/>
      <c r="D266" s="196" t="s">
        <v>76</v>
      </c>
      <c r="E266" s="208" t="s">
        <v>195</v>
      </c>
      <c r="F266" s="208" t="s">
        <v>438</v>
      </c>
      <c r="G266" s="195"/>
      <c r="H266" s="195"/>
      <c r="I266" s="198"/>
      <c r="J266" s="209">
        <f>BK266</f>
        <v>0</v>
      </c>
      <c r="K266" s="195"/>
      <c r="L266" s="200"/>
      <c r="M266" s="201"/>
      <c r="N266" s="202"/>
      <c r="O266" s="202"/>
      <c r="P266" s="203">
        <f>SUM(P267:P282)</f>
        <v>0</v>
      </c>
      <c r="Q266" s="202"/>
      <c r="R266" s="203">
        <f>SUM(R267:R282)</f>
        <v>3.1447599999999998</v>
      </c>
      <c r="S266" s="202"/>
      <c r="T266" s="204">
        <f>SUM(T267:T282)</f>
        <v>0</v>
      </c>
      <c r="AR266" s="205" t="s">
        <v>85</v>
      </c>
      <c r="AT266" s="206" t="s">
        <v>76</v>
      </c>
      <c r="AU266" s="206" t="s">
        <v>85</v>
      </c>
      <c r="AY266" s="205" t="s">
        <v>188</v>
      </c>
      <c r="BK266" s="207">
        <f>SUM(BK267:BK282)</f>
        <v>0</v>
      </c>
    </row>
    <row r="267" spans="1:65" s="2" customFormat="1" ht="16.5" customHeight="1">
      <c r="A267" s="35"/>
      <c r="B267" s="36"/>
      <c r="C267" s="210" t="s">
        <v>439</v>
      </c>
      <c r="D267" s="210" t="s">
        <v>190</v>
      </c>
      <c r="E267" s="211" t="s">
        <v>440</v>
      </c>
      <c r="F267" s="212" t="s">
        <v>441</v>
      </c>
      <c r="G267" s="213" t="s">
        <v>285</v>
      </c>
      <c r="H267" s="214">
        <v>4.2640000000000002</v>
      </c>
      <c r="I267" s="215"/>
      <c r="J267" s="216">
        <f>ROUND(I267*H267,2)</f>
        <v>0</v>
      </c>
      <c r="K267" s="212" t="s">
        <v>202</v>
      </c>
      <c r="L267" s="40"/>
      <c r="M267" s="217" t="s">
        <v>1</v>
      </c>
      <c r="N267" s="218" t="s">
        <v>42</v>
      </c>
      <c r="O267" s="72"/>
      <c r="P267" s="219">
        <f>O267*H267</f>
        <v>0</v>
      </c>
      <c r="Q267" s="219">
        <v>0</v>
      </c>
      <c r="R267" s="219">
        <f>Q267*H267</f>
        <v>0</v>
      </c>
      <c r="S267" s="219">
        <v>0</v>
      </c>
      <c r="T267" s="220">
        <f>S267*H267</f>
        <v>0</v>
      </c>
      <c r="U267" s="35"/>
      <c r="V267" s="35"/>
      <c r="W267" s="35"/>
      <c r="X267" s="35"/>
      <c r="Y267" s="35"/>
      <c r="Z267" s="35"/>
      <c r="AA267" s="35"/>
      <c r="AB267" s="35"/>
      <c r="AC267" s="35"/>
      <c r="AD267" s="35"/>
      <c r="AE267" s="35"/>
      <c r="AR267" s="221" t="s">
        <v>195</v>
      </c>
      <c r="AT267" s="221" t="s">
        <v>190</v>
      </c>
      <c r="AU267" s="221" t="s">
        <v>88</v>
      </c>
      <c r="AY267" s="18" t="s">
        <v>188</v>
      </c>
      <c r="BE267" s="222">
        <f>IF(N267="základní",J267,0)</f>
        <v>0</v>
      </c>
      <c r="BF267" s="222">
        <f>IF(N267="snížená",J267,0)</f>
        <v>0</v>
      </c>
      <c r="BG267" s="222">
        <f>IF(N267="zákl. přenesená",J267,0)</f>
        <v>0</v>
      </c>
      <c r="BH267" s="222">
        <f>IF(N267="sníž. přenesená",J267,0)</f>
        <v>0</v>
      </c>
      <c r="BI267" s="222">
        <f>IF(N267="nulová",J267,0)</f>
        <v>0</v>
      </c>
      <c r="BJ267" s="18" t="s">
        <v>85</v>
      </c>
      <c r="BK267" s="222">
        <f>ROUND(I267*H267,2)</f>
        <v>0</v>
      </c>
      <c r="BL267" s="18" t="s">
        <v>195</v>
      </c>
      <c r="BM267" s="221" t="s">
        <v>442</v>
      </c>
    </row>
    <row r="268" spans="1:65" s="15" customFormat="1" ht="11.25">
      <c r="B268" s="246"/>
      <c r="C268" s="247"/>
      <c r="D268" s="225" t="s">
        <v>197</v>
      </c>
      <c r="E268" s="248" t="s">
        <v>1</v>
      </c>
      <c r="F268" s="249" t="s">
        <v>424</v>
      </c>
      <c r="G268" s="247"/>
      <c r="H268" s="248" t="s">
        <v>1</v>
      </c>
      <c r="I268" s="250"/>
      <c r="J268" s="247"/>
      <c r="K268" s="247"/>
      <c r="L268" s="251"/>
      <c r="M268" s="252"/>
      <c r="N268" s="253"/>
      <c r="O268" s="253"/>
      <c r="P268" s="253"/>
      <c r="Q268" s="253"/>
      <c r="R268" s="253"/>
      <c r="S268" s="253"/>
      <c r="T268" s="254"/>
      <c r="AT268" s="255" t="s">
        <v>197</v>
      </c>
      <c r="AU268" s="255" t="s">
        <v>88</v>
      </c>
      <c r="AV268" s="15" t="s">
        <v>85</v>
      </c>
      <c r="AW268" s="15" t="s">
        <v>32</v>
      </c>
      <c r="AX268" s="15" t="s">
        <v>77</v>
      </c>
      <c r="AY268" s="255" t="s">
        <v>188</v>
      </c>
    </row>
    <row r="269" spans="1:65" s="13" customFormat="1" ht="11.25">
      <c r="B269" s="223"/>
      <c r="C269" s="224"/>
      <c r="D269" s="225" t="s">
        <v>197</v>
      </c>
      <c r="E269" s="226" t="s">
        <v>1</v>
      </c>
      <c r="F269" s="227" t="s">
        <v>443</v>
      </c>
      <c r="G269" s="224"/>
      <c r="H269" s="228">
        <v>3.0139999999999998</v>
      </c>
      <c r="I269" s="229"/>
      <c r="J269" s="224"/>
      <c r="K269" s="224"/>
      <c r="L269" s="230"/>
      <c r="M269" s="231"/>
      <c r="N269" s="232"/>
      <c r="O269" s="232"/>
      <c r="P269" s="232"/>
      <c r="Q269" s="232"/>
      <c r="R269" s="232"/>
      <c r="S269" s="232"/>
      <c r="T269" s="233"/>
      <c r="AT269" s="234" t="s">
        <v>197</v>
      </c>
      <c r="AU269" s="234" t="s">
        <v>88</v>
      </c>
      <c r="AV269" s="13" t="s">
        <v>88</v>
      </c>
      <c r="AW269" s="13" t="s">
        <v>32</v>
      </c>
      <c r="AX269" s="13" t="s">
        <v>77</v>
      </c>
      <c r="AY269" s="234" t="s">
        <v>188</v>
      </c>
    </row>
    <row r="270" spans="1:65" s="15" customFormat="1" ht="11.25">
      <c r="B270" s="246"/>
      <c r="C270" s="247"/>
      <c r="D270" s="225" t="s">
        <v>197</v>
      </c>
      <c r="E270" s="248" t="s">
        <v>1</v>
      </c>
      <c r="F270" s="249" t="s">
        <v>444</v>
      </c>
      <c r="G270" s="247"/>
      <c r="H270" s="248" t="s">
        <v>1</v>
      </c>
      <c r="I270" s="250"/>
      <c r="J270" s="247"/>
      <c r="K270" s="247"/>
      <c r="L270" s="251"/>
      <c r="M270" s="252"/>
      <c r="N270" s="253"/>
      <c r="O270" s="253"/>
      <c r="P270" s="253"/>
      <c r="Q270" s="253"/>
      <c r="R270" s="253"/>
      <c r="S270" s="253"/>
      <c r="T270" s="254"/>
      <c r="AT270" s="255" t="s">
        <v>197</v>
      </c>
      <c r="AU270" s="255" t="s">
        <v>88</v>
      </c>
      <c r="AV270" s="15" t="s">
        <v>85</v>
      </c>
      <c r="AW270" s="15" t="s">
        <v>32</v>
      </c>
      <c r="AX270" s="15" t="s">
        <v>77</v>
      </c>
      <c r="AY270" s="255" t="s">
        <v>188</v>
      </c>
    </row>
    <row r="271" spans="1:65" s="13" customFormat="1" ht="11.25">
      <c r="B271" s="223"/>
      <c r="C271" s="224"/>
      <c r="D271" s="225" t="s">
        <v>197</v>
      </c>
      <c r="E271" s="226" t="s">
        <v>1</v>
      </c>
      <c r="F271" s="227" t="s">
        <v>445</v>
      </c>
      <c r="G271" s="224"/>
      <c r="H271" s="228">
        <v>1.25</v>
      </c>
      <c r="I271" s="229"/>
      <c r="J271" s="224"/>
      <c r="K271" s="224"/>
      <c r="L271" s="230"/>
      <c r="M271" s="231"/>
      <c r="N271" s="232"/>
      <c r="O271" s="232"/>
      <c r="P271" s="232"/>
      <c r="Q271" s="232"/>
      <c r="R271" s="232"/>
      <c r="S271" s="232"/>
      <c r="T271" s="233"/>
      <c r="AT271" s="234" t="s">
        <v>197</v>
      </c>
      <c r="AU271" s="234" t="s">
        <v>88</v>
      </c>
      <c r="AV271" s="13" t="s">
        <v>88</v>
      </c>
      <c r="AW271" s="13" t="s">
        <v>32</v>
      </c>
      <c r="AX271" s="13" t="s">
        <v>77</v>
      </c>
      <c r="AY271" s="234" t="s">
        <v>188</v>
      </c>
    </row>
    <row r="272" spans="1:65" s="14" customFormat="1" ht="11.25">
      <c r="B272" s="235"/>
      <c r="C272" s="236"/>
      <c r="D272" s="225" t="s">
        <v>197</v>
      </c>
      <c r="E272" s="237" t="s">
        <v>136</v>
      </c>
      <c r="F272" s="238" t="s">
        <v>199</v>
      </c>
      <c r="G272" s="236"/>
      <c r="H272" s="239">
        <v>4.2640000000000002</v>
      </c>
      <c r="I272" s="240"/>
      <c r="J272" s="236"/>
      <c r="K272" s="236"/>
      <c r="L272" s="241"/>
      <c r="M272" s="242"/>
      <c r="N272" s="243"/>
      <c r="O272" s="243"/>
      <c r="P272" s="243"/>
      <c r="Q272" s="243"/>
      <c r="R272" s="243"/>
      <c r="S272" s="243"/>
      <c r="T272" s="244"/>
      <c r="AT272" s="245" t="s">
        <v>197</v>
      </c>
      <c r="AU272" s="245" t="s">
        <v>88</v>
      </c>
      <c r="AV272" s="14" t="s">
        <v>195</v>
      </c>
      <c r="AW272" s="14" t="s">
        <v>32</v>
      </c>
      <c r="AX272" s="14" t="s">
        <v>85</v>
      </c>
      <c r="AY272" s="245" t="s">
        <v>188</v>
      </c>
    </row>
    <row r="273" spans="1:65" s="2" customFormat="1" ht="16.5" customHeight="1">
      <c r="A273" s="35"/>
      <c r="B273" s="36"/>
      <c r="C273" s="210" t="s">
        <v>446</v>
      </c>
      <c r="D273" s="210" t="s">
        <v>190</v>
      </c>
      <c r="E273" s="211" t="s">
        <v>412</v>
      </c>
      <c r="F273" s="212" t="s">
        <v>413</v>
      </c>
      <c r="G273" s="213" t="s">
        <v>285</v>
      </c>
      <c r="H273" s="214">
        <v>4.2640000000000002</v>
      </c>
      <c r="I273" s="215"/>
      <c r="J273" s="216">
        <f>ROUND(I273*H273,2)</f>
        <v>0</v>
      </c>
      <c r="K273" s="212" t="s">
        <v>202</v>
      </c>
      <c r="L273" s="40"/>
      <c r="M273" s="217" t="s">
        <v>1</v>
      </c>
      <c r="N273" s="218" t="s">
        <v>42</v>
      </c>
      <c r="O273" s="72"/>
      <c r="P273" s="219">
        <f>O273*H273</f>
        <v>0</v>
      </c>
      <c r="Q273" s="219">
        <v>0</v>
      </c>
      <c r="R273" s="219">
        <f>Q273*H273</f>
        <v>0</v>
      </c>
      <c r="S273" s="219">
        <v>0</v>
      </c>
      <c r="T273" s="220">
        <f>S273*H273</f>
        <v>0</v>
      </c>
      <c r="U273" s="35"/>
      <c r="V273" s="35"/>
      <c r="W273" s="35"/>
      <c r="X273" s="35"/>
      <c r="Y273" s="35"/>
      <c r="Z273" s="35"/>
      <c r="AA273" s="35"/>
      <c r="AB273" s="35"/>
      <c r="AC273" s="35"/>
      <c r="AD273" s="35"/>
      <c r="AE273" s="35"/>
      <c r="AR273" s="221" t="s">
        <v>195</v>
      </c>
      <c r="AT273" s="221" t="s">
        <v>190</v>
      </c>
      <c r="AU273" s="221" t="s">
        <v>88</v>
      </c>
      <c r="AY273" s="18" t="s">
        <v>188</v>
      </c>
      <c r="BE273" s="222">
        <f>IF(N273="základní",J273,0)</f>
        <v>0</v>
      </c>
      <c r="BF273" s="222">
        <f>IF(N273="snížená",J273,0)</f>
        <v>0</v>
      </c>
      <c r="BG273" s="222">
        <f>IF(N273="zákl. přenesená",J273,0)</f>
        <v>0</v>
      </c>
      <c r="BH273" s="222">
        <f>IF(N273="sníž. přenesená",J273,0)</f>
        <v>0</v>
      </c>
      <c r="BI273" s="222">
        <f>IF(N273="nulová",J273,0)</f>
        <v>0</v>
      </c>
      <c r="BJ273" s="18" t="s">
        <v>85</v>
      </c>
      <c r="BK273" s="222">
        <f>ROUND(I273*H273,2)</f>
        <v>0</v>
      </c>
      <c r="BL273" s="18" t="s">
        <v>195</v>
      </c>
      <c r="BM273" s="221" t="s">
        <v>447</v>
      </c>
    </row>
    <row r="274" spans="1:65" s="13" customFormat="1" ht="11.25">
      <c r="B274" s="223"/>
      <c r="C274" s="224"/>
      <c r="D274" s="225" t="s">
        <v>197</v>
      </c>
      <c r="E274" s="226" t="s">
        <v>1</v>
      </c>
      <c r="F274" s="227" t="s">
        <v>448</v>
      </c>
      <c r="G274" s="224"/>
      <c r="H274" s="228">
        <v>4.2640000000000002</v>
      </c>
      <c r="I274" s="229"/>
      <c r="J274" s="224"/>
      <c r="K274" s="224"/>
      <c r="L274" s="230"/>
      <c r="M274" s="231"/>
      <c r="N274" s="232"/>
      <c r="O274" s="232"/>
      <c r="P274" s="232"/>
      <c r="Q274" s="232"/>
      <c r="R274" s="232"/>
      <c r="S274" s="232"/>
      <c r="T274" s="233"/>
      <c r="AT274" s="234" t="s">
        <v>197</v>
      </c>
      <c r="AU274" s="234" t="s">
        <v>88</v>
      </c>
      <c r="AV274" s="13" t="s">
        <v>88</v>
      </c>
      <c r="AW274" s="13" t="s">
        <v>32</v>
      </c>
      <c r="AX274" s="13" t="s">
        <v>85</v>
      </c>
      <c r="AY274" s="234" t="s">
        <v>188</v>
      </c>
    </row>
    <row r="275" spans="1:65" s="2" customFormat="1" ht="16.5" customHeight="1">
      <c r="A275" s="35"/>
      <c r="B275" s="36"/>
      <c r="C275" s="210" t="s">
        <v>449</v>
      </c>
      <c r="D275" s="210" t="s">
        <v>190</v>
      </c>
      <c r="E275" s="211" t="s">
        <v>417</v>
      </c>
      <c r="F275" s="212" t="s">
        <v>418</v>
      </c>
      <c r="G275" s="213" t="s">
        <v>285</v>
      </c>
      <c r="H275" s="214">
        <v>4.2640000000000002</v>
      </c>
      <c r="I275" s="215"/>
      <c r="J275" s="216">
        <f t="shared" ref="J275:J280" si="0">ROUND(I275*H275,2)</f>
        <v>0</v>
      </c>
      <c r="K275" s="212" t="s">
        <v>202</v>
      </c>
      <c r="L275" s="40"/>
      <c r="M275" s="217" t="s">
        <v>1</v>
      </c>
      <c r="N275" s="218" t="s">
        <v>42</v>
      </c>
      <c r="O275" s="72"/>
      <c r="P275" s="219">
        <f t="shared" ref="P275:P280" si="1">O275*H275</f>
        <v>0</v>
      </c>
      <c r="Q275" s="219">
        <v>0</v>
      </c>
      <c r="R275" s="219">
        <f t="shared" ref="R275:R280" si="2">Q275*H275</f>
        <v>0</v>
      </c>
      <c r="S275" s="219">
        <v>0</v>
      </c>
      <c r="T275" s="220">
        <f t="shared" ref="T275:T280" si="3">S275*H275</f>
        <v>0</v>
      </c>
      <c r="U275" s="35"/>
      <c r="V275" s="35"/>
      <c r="W275" s="35"/>
      <c r="X275" s="35"/>
      <c r="Y275" s="35"/>
      <c r="Z275" s="35"/>
      <c r="AA275" s="35"/>
      <c r="AB275" s="35"/>
      <c r="AC275" s="35"/>
      <c r="AD275" s="35"/>
      <c r="AE275" s="35"/>
      <c r="AR275" s="221" t="s">
        <v>195</v>
      </c>
      <c r="AT275" s="221" t="s">
        <v>190</v>
      </c>
      <c r="AU275" s="221" t="s">
        <v>88</v>
      </c>
      <c r="AY275" s="18" t="s">
        <v>188</v>
      </c>
      <c r="BE275" s="222">
        <f t="shared" ref="BE275:BE280" si="4">IF(N275="základní",J275,0)</f>
        <v>0</v>
      </c>
      <c r="BF275" s="222">
        <f t="shared" ref="BF275:BF280" si="5">IF(N275="snížená",J275,0)</f>
        <v>0</v>
      </c>
      <c r="BG275" s="222">
        <f t="shared" ref="BG275:BG280" si="6">IF(N275="zákl. přenesená",J275,0)</f>
        <v>0</v>
      </c>
      <c r="BH275" s="222">
        <f t="shared" ref="BH275:BH280" si="7">IF(N275="sníž. přenesená",J275,0)</f>
        <v>0</v>
      </c>
      <c r="BI275" s="222">
        <f t="shared" ref="BI275:BI280" si="8">IF(N275="nulová",J275,0)</f>
        <v>0</v>
      </c>
      <c r="BJ275" s="18" t="s">
        <v>85</v>
      </c>
      <c r="BK275" s="222">
        <f t="shared" ref="BK275:BK280" si="9">ROUND(I275*H275,2)</f>
        <v>0</v>
      </c>
      <c r="BL275" s="18" t="s">
        <v>195</v>
      </c>
      <c r="BM275" s="221" t="s">
        <v>450</v>
      </c>
    </row>
    <row r="276" spans="1:65" s="2" customFormat="1" ht="16.5" customHeight="1">
      <c r="A276" s="35"/>
      <c r="B276" s="36"/>
      <c r="C276" s="210" t="s">
        <v>451</v>
      </c>
      <c r="D276" s="210" t="s">
        <v>190</v>
      </c>
      <c r="E276" s="211" t="s">
        <v>452</v>
      </c>
      <c r="F276" s="212" t="s">
        <v>453</v>
      </c>
      <c r="G276" s="213" t="s">
        <v>454</v>
      </c>
      <c r="H276" s="214">
        <v>5</v>
      </c>
      <c r="I276" s="215"/>
      <c r="J276" s="216">
        <f t="shared" si="0"/>
        <v>0</v>
      </c>
      <c r="K276" s="212" t="s">
        <v>202</v>
      </c>
      <c r="L276" s="40"/>
      <c r="M276" s="217" t="s">
        <v>1</v>
      </c>
      <c r="N276" s="218" t="s">
        <v>42</v>
      </c>
      <c r="O276" s="72"/>
      <c r="P276" s="219">
        <f t="shared" si="1"/>
        <v>0</v>
      </c>
      <c r="Q276" s="219">
        <v>6.6E-3</v>
      </c>
      <c r="R276" s="219">
        <f t="shared" si="2"/>
        <v>3.3000000000000002E-2</v>
      </c>
      <c r="S276" s="219">
        <v>0</v>
      </c>
      <c r="T276" s="220">
        <f t="shared" si="3"/>
        <v>0</v>
      </c>
      <c r="U276" s="35"/>
      <c r="V276" s="35"/>
      <c r="W276" s="35"/>
      <c r="X276" s="35"/>
      <c r="Y276" s="35"/>
      <c r="Z276" s="35"/>
      <c r="AA276" s="35"/>
      <c r="AB276" s="35"/>
      <c r="AC276" s="35"/>
      <c r="AD276" s="35"/>
      <c r="AE276" s="35"/>
      <c r="AR276" s="221" t="s">
        <v>195</v>
      </c>
      <c r="AT276" s="221" t="s">
        <v>190</v>
      </c>
      <c r="AU276" s="221" t="s">
        <v>88</v>
      </c>
      <c r="AY276" s="18" t="s">
        <v>188</v>
      </c>
      <c r="BE276" s="222">
        <f t="shared" si="4"/>
        <v>0</v>
      </c>
      <c r="BF276" s="222">
        <f t="shared" si="5"/>
        <v>0</v>
      </c>
      <c r="BG276" s="222">
        <f t="shared" si="6"/>
        <v>0</v>
      </c>
      <c r="BH276" s="222">
        <f t="shared" si="7"/>
        <v>0</v>
      </c>
      <c r="BI276" s="222">
        <f t="shared" si="8"/>
        <v>0</v>
      </c>
      <c r="BJ276" s="18" t="s">
        <v>85</v>
      </c>
      <c r="BK276" s="222">
        <f t="shared" si="9"/>
        <v>0</v>
      </c>
      <c r="BL276" s="18" t="s">
        <v>195</v>
      </c>
      <c r="BM276" s="221" t="s">
        <v>455</v>
      </c>
    </row>
    <row r="277" spans="1:65" s="2" customFormat="1" ht="16.5" customHeight="1">
      <c r="A277" s="35"/>
      <c r="B277" s="36"/>
      <c r="C277" s="267" t="s">
        <v>456</v>
      </c>
      <c r="D277" s="267" t="s">
        <v>406</v>
      </c>
      <c r="E277" s="268" t="s">
        <v>457</v>
      </c>
      <c r="F277" s="269" t="s">
        <v>458</v>
      </c>
      <c r="G277" s="270" t="s">
        <v>454</v>
      </c>
      <c r="H277" s="271">
        <v>2.02</v>
      </c>
      <c r="I277" s="272"/>
      <c r="J277" s="273">
        <f t="shared" si="0"/>
        <v>0</v>
      </c>
      <c r="K277" s="269" t="s">
        <v>202</v>
      </c>
      <c r="L277" s="274"/>
      <c r="M277" s="275" t="s">
        <v>1</v>
      </c>
      <c r="N277" s="276" t="s">
        <v>42</v>
      </c>
      <c r="O277" s="72"/>
      <c r="P277" s="219">
        <f t="shared" si="1"/>
        <v>0</v>
      </c>
      <c r="Q277" s="219">
        <v>5.0999999999999997E-2</v>
      </c>
      <c r="R277" s="219">
        <f t="shared" si="2"/>
        <v>0.10302</v>
      </c>
      <c r="S277" s="219">
        <v>0</v>
      </c>
      <c r="T277" s="220">
        <f t="shared" si="3"/>
        <v>0</v>
      </c>
      <c r="U277" s="35"/>
      <c r="V277" s="35"/>
      <c r="W277" s="35"/>
      <c r="X277" s="35"/>
      <c r="Y277" s="35"/>
      <c r="Z277" s="35"/>
      <c r="AA277" s="35"/>
      <c r="AB277" s="35"/>
      <c r="AC277" s="35"/>
      <c r="AD277" s="35"/>
      <c r="AE277" s="35"/>
      <c r="AR277" s="221" t="s">
        <v>229</v>
      </c>
      <c r="AT277" s="221" t="s">
        <v>406</v>
      </c>
      <c r="AU277" s="221" t="s">
        <v>88</v>
      </c>
      <c r="AY277" s="18" t="s">
        <v>188</v>
      </c>
      <c r="BE277" s="222">
        <f t="shared" si="4"/>
        <v>0</v>
      </c>
      <c r="BF277" s="222">
        <f t="shared" si="5"/>
        <v>0</v>
      </c>
      <c r="BG277" s="222">
        <f t="shared" si="6"/>
        <v>0</v>
      </c>
      <c r="BH277" s="222">
        <f t="shared" si="7"/>
        <v>0</v>
      </c>
      <c r="BI277" s="222">
        <f t="shared" si="8"/>
        <v>0</v>
      </c>
      <c r="BJ277" s="18" t="s">
        <v>85</v>
      </c>
      <c r="BK277" s="222">
        <f t="shared" si="9"/>
        <v>0</v>
      </c>
      <c r="BL277" s="18" t="s">
        <v>195</v>
      </c>
      <c r="BM277" s="221" t="s">
        <v>459</v>
      </c>
    </row>
    <row r="278" spans="1:65" s="2" customFormat="1" ht="16.5" customHeight="1">
      <c r="A278" s="35"/>
      <c r="B278" s="36"/>
      <c r="C278" s="267" t="s">
        <v>460</v>
      </c>
      <c r="D278" s="267" t="s">
        <v>406</v>
      </c>
      <c r="E278" s="268" t="s">
        <v>461</v>
      </c>
      <c r="F278" s="269" t="s">
        <v>462</v>
      </c>
      <c r="G278" s="270" t="s">
        <v>454</v>
      </c>
      <c r="H278" s="271">
        <v>3.03</v>
      </c>
      <c r="I278" s="272"/>
      <c r="J278" s="273">
        <f t="shared" si="0"/>
        <v>0</v>
      </c>
      <c r="K278" s="269" t="s">
        <v>202</v>
      </c>
      <c r="L278" s="274"/>
      <c r="M278" s="275" t="s">
        <v>1</v>
      </c>
      <c r="N278" s="276" t="s">
        <v>42</v>
      </c>
      <c r="O278" s="72"/>
      <c r="P278" s="219">
        <f t="shared" si="1"/>
        <v>0</v>
      </c>
      <c r="Q278" s="219">
        <v>6.8000000000000005E-2</v>
      </c>
      <c r="R278" s="219">
        <f t="shared" si="2"/>
        <v>0.20604</v>
      </c>
      <c r="S278" s="219">
        <v>0</v>
      </c>
      <c r="T278" s="220">
        <f t="shared" si="3"/>
        <v>0</v>
      </c>
      <c r="U278" s="35"/>
      <c r="V278" s="35"/>
      <c r="W278" s="35"/>
      <c r="X278" s="35"/>
      <c r="Y278" s="35"/>
      <c r="Z278" s="35"/>
      <c r="AA278" s="35"/>
      <c r="AB278" s="35"/>
      <c r="AC278" s="35"/>
      <c r="AD278" s="35"/>
      <c r="AE278" s="35"/>
      <c r="AR278" s="221" t="s">
        <v>229</v>
      </c>
      <c r="AT278" s="221" t="s">
        <v>406</v>
      </c>
      <c r="AU278" s="221" t="s">
        <v>88</v>
      </c>
      <c r="AY278" s="18" t="s">
        <v>188</v>
      </c>
      <c r="BE278" s="222">
        <f t="shared" si="4"/>
        <v>0</v>
      </c>
      <c r="BF278" s="222">
        <f t="shared" si="5"/>
        <v>0</v>
      </c>
      <c r="BG278" s="222">
        <f t="shared" si="6"/>
        <v>0</v>
      </c>
      <c r="BH278" s="222">
        <f t="shared" si="7"/>
        <v>0</v>
      </c>
      <c r="BI278" s="222">
        <f t="shared" si="8"/>
        <v>0</v>
      </c>
      <c r="BJ278" s="18" t="s">
        <v>85</v>
      </c>
      <c r="BK278" s="222">
        <f t="shared" si="9"/>
        <v>0</v>
      </c>
      <c r="BL278" s="18" t="s">
        <v>195</v>
      </c>
      <c r="BM278" s="221" t="s">
        <v>463</v>
      </c>
    </row>
    <row r="279" spans="1:65" s="2" customFormat="1" ht="16.5" customHeight="1">
      <c r="A279" s="35"/>
      <c r="B279" s="36"/>
      <c r="C279" s="267" t="s">
        <v>464</v>
      </c>
      <c r="D279" s="267" t="s">
        <v>406</v>
      </c>
      <c r="E279" s="268" t="s">
        <v>465</v>
      </c>
      <c r="F279" s="269" t="s">
        <v>466</v>
      </c>
      <c r="G279" s="270" t="s">
        <v>454</v>
      </c>
      <c r="H279" s="271">
        <v>5.0999999999999996</v>
      </c>
      <c r="I279" s="272"/>
      <c r="J279" s="273">
        <f t="shared" si="0"/>
        <v>0</v>
      </c>
      <c r="K279" s="269" t="s">
        <v>202</v>
      </c>
      <c r="L279" s="274"/>
      <c r="M279" s="275" t="s">
        <v>1</v>
      </c>
      <c r="N279" s="276" t="s">
        <v>42</v>
      </c>
      <c r="O279" s="72"/>
      <c r="P279" s="219">
        <f t="shared" si="1"/>
        <v>0</v>
      </c>
      <c r="Q279" s="219">
        <v>2E-3</v>
      </c>
      <c r="R279" s="219">
        <f t="shared" si="2"/>
        <v>1.0199999999999999E-2</v>
      </c>
      <c r="S279" s="219">
        <v>0</v>
      </c>
      <c r="T279" s="220">
        <f t="shared" si="3"/>
        <v>0</v>
      </c>
      <c r="U279" s="35"/>
      <c r="V279" s="35"/>
      <c r="W279" s="35"/>
      <c r="X279" s="35"/>
      <c r="Y279" s="35"/>
      <c r="Z279" s="35"/>
      <c r="AA279" s="35"/>
      <c r="AB279" s="35"/>
      <c r="AC279" s="35"/>
      <c r="AD279" s="35"/>
      <c r="AE279" s="35"/>
      <c r="AR279" s="221" t="s">
        <v>229</v>
      </c>
      <c r="AT279" s="221" t="s">
        <v>406</v>
      </c>
      <c r="AU279" s="221" t="s">
        <v>88</v>
      </c>
      <c r="AY279" s="18" t="s">
        <v>188</v>
      </c>
      <c r="BE279" s="222">
        <f t="shared" si="4"/>
        <v>0</v>
      </c>
      <c r="BF279" s="222">
        <f t="shared" si="5"/>
        <v>0</v>
      </c>
      <c r="BG279" s="222">
        <f t="shared" si="6"/>
        <v>0</v>
      </c>
      <c r="BH279" s="222">
        <f t="shared" si="7"/>
        <v>0</v>
      </c>
      <c r="BI279" s="222">
        <f t="shared" si="8"/>
        <v>0</v>
      </c>
      <c r="BJ279" s="18" t="s">
        <v>85</v>
      </c>
      <c r="BK279" s="222">
        <f t="shared" si="9"/>
        <v>0</v>
      </c>
      <c r="BL279" s="18" t="s">
        <v>195</v>
      </c>
      <c r="BM279" s="221" t="s">
        <v>467</v>
      </c>
    </row>
    <row r="280" spans="1:65" s="2" customFormat="1" ht="16.5" customHeight="1">
      <c r="A280" s="35"/>
      <c r="B280" s="36"/>
      <c r="C280" s="210" t="s">
        <v>468</v>
      </c>
      <c r="D280" s="210" t="s">
        <v>190</v>
      </c>
      <c r="E280" s="211" t="s">
        <v>469</v>
      </c>
      <c r="F280" s="212" t="s">
        <v>470</v>
      </c>
      <c r="G280" s="213" t="s">
        <v>285</v>
      </c>
      <c r="H280" s="214">
        <v>1.25</v>
      </c>
      <c r="I280" s="215"/>
      <c r="J280" s="216">
        <f t="shared" si="0"/>
        <v>0</v>
      </c>
      <c r="K280" s="212" t="s">
        <v>202</v>
      </c>
      <c r="L280" s="40"/>
      <c r="M280" s="217" t="s">
        <v>1</v>
      </c>
      <c r="N280" s="218" t="s">
        <v>42</v>
      </c>
      <c r="O280" s="72"/>
      <c r="P280" s="219">
        <f t="shared" si="1"/>
        <v>0</v>
      </c>
      <c r="Q280" s="219">
        <v>2.234</v>
      </c>
      <c r="R280" s="219">
        <f t="shared" si="2"/>
        <v>2.7925</v>
      </c>
      <c r="S280" s="219">
        <v>0</v>
      </c>
      <c r="T280" s="220">
        <f t="shared" si="3"/>
        <v>0</v>
      </c>
      <c r="U280" s="35"/>
      <c r="V280" s="35"/>
      <c r="W280" s="35"/>
      <c r="X280" s="35"/>
      <c r="Y280" s="35"/>
      <c r="Z280" s="35"/>
      <c r="AA280" s="35"/>
      <c r="AB280" s="35"/>
      <c r="AC280" s="35"/>
      <c r="AD280" s="35"/>
      <c r="AE280" s="35"/>
      <c r="AR280" s="221" t="s">
        <v>195</v>
      </c>
      <c r="AT280" s="221" t="s">
        <v>190</v>
      </c>
      <c r="AU280" s="221" t="s">
        <v>88</v>
      </c>
      <c r="AY280" s="18" t="s">
        <v>188</v>
      </c>
      <c r="BE280" s="222">
        <f t="shared" si="4"/>
        <v>0</v>
      </c>
      <c r="BF280" s="222">
        <f t="shared" si="5"/>
        <v>0</v>
      </c>
      <c r="BG280" s="222">
        <f t="shared" si="6"/>
        <v>0</v>
      </c>
      <c r="BH280" s="222">
        <f t="shared" si="7"/>
        <v>0</v>
      </c>
      <c r="BI280" s="222">
        <f t="shared" si="8"/>
        <v>0</v>
      </c>
      <c r="BJ280" s="18" t="s">
        <v>85</v>
      </c>
      <c r="BK280" s="222">
        <f t="shared" si="9"/>
        <v>0</v>
      </c>
      <c r="BL280" s="18" t="s">
        <v>195</v>
      </c>
      <c r="BM280" s="221" t="s">
        <v>471</v>
      </c>
    </row>
    <row r="281" spans="1:65" s="15" customFormat="1" ht="11.25">
      <c r="B281" s="246"/>
      <c r="C281" s="247"/>
      <c r="D281" s="225" t="s">
        <v>197</v>
      </c>
      <c r="E281" s="248" t="s">
        <v>1</v>
      </c>
      <c r="F281" s="249" t="s">
        <v>444</v>
      </c>
      <c r="G281" s="247"/>
      <c r="H281" s="248" t="s">
        <v>1</v>
      </c>
      <c r="I281" s="250"/>
      <c r="J281" s="247"/>
      <c r="K281" s="247"/>
      <c r="L281" s="251"/>
      <c r="M281" s="252"/>
      <c r="N281" s="253"/>
      <c r="O281" s="253"/>
      <c r="P281" s="253"/>
      <c r="Q281" s="253"/>
      <c r="R281" s="253"/>
      <c r="S281" s="253"/>
      <c r="T281" s="254"/>
      <c r="AT281" s="255" t="s">
        <v>197</v>
      </c>
      <c r="AU281" s="255" t="s">
        <v>88</v>
      </c>
      <c r="AV281" s="15" t="s">
        <v>85</v>
      </c>
      <c r="AW281" s="15" t="s">
        <v>32</v>
      </c>
      <c r="AX281" s="15" t="s">
        <v>77</v>
      </c>
      <c r="AY281" s="255" t="s">
        <v>188</v>
      </c>
    </row>
    <row r="282" spans="1:65" s="13" customFormat="1" ht="11.25">
      <c r="B282" s="223"/>
      <c r="C282" s="224"/>
      <c r="D282" s="225" t="s">
        <v>197</v>
      </c>
      <c r="E282" s="226" t="s">
        <v>1</v>
      </c>
      <c r="F282" s="227" t="s">
        <v>445</v>
      </c>
      <c r="G282" s="224"/>
      <c r="H282" s="228">
        <v>1.25</v>
      </c>
      <c r="I282" s="229"/>
      <c r="J282" s="224"/>
      <c r="K282" s="224"/>
      <c r="L282" s="230"/>
      <c r="M282" s="231"/>
      <c r="N282" s="232"/>
      <c r="O282" s="232"/>
      <c r="P282" s="232"/>
      <c r="Q282" s="232"/>
      <c r="R282" s="232"/>
      <c r="S282" s="232"/>
      <c r="T282" s="233"/>
      <c r="AT282" s="234" t="s">
        <v>197</v>
      </c>
      <c r="AU282" s="234" t="s">
        <v>88</v>
      </c>
      <c r="AV282" s="13" t="s">
        <v>88</v>
      </c>
      <c r="AW282" s="13" t="s">
        <v>32</v>
      </c>
      <c r="AX282" s="13" t="s">
        <v>85</v>
      </c>
      <c r="AY282" s="234" t="s">
        <v>188</v>
      </c>
    </row>
    <row r="283" spans="1:65" s="12" customFormat="1" ht="22.9" customHeight="1">
      <c r="B283" s="194"/>
      <c r="C283" s="195"/>
      <c r="D283" s="196" t="s">
        <v>76</v>
      </c>
      <c r="E283" s="208" t="s">
        <v>216</v>
      </c>
      <c r="F283" s="208" t="s">
        <v>472</v>
      </c>
      <c r="G283" s="195"/>
      <c r="H283" s="195"/>
      <c r="I283" s="198"/>
      <c r="J283" s="209">
        <f>BK283</f>
        <v>0</v>
      </c>
      <c r="K283" s="195"/>
      <c r="L283" s="200"/>
      <c r="M283" s="201"/>
      <c r="N283" s="202"/>
      <c r="O283" s="202"/>
      <c r="P283" s="203">
        <f>SUM(P284:P314)</f>
        <v>0</v>
      </c>
      <c r="Q283" s="202"/>
      <c r="R283" s="203">
        <f>SUM(R284:R314)</f>
        <v>60.46371525</v>
      </c>
      <c r="S283" s="202"/>
      <c r="T283" s="204">
        <f>SUM(T284:T314)</f>
        <v>0</v>
      </c>
      <c r="AR283" s="205" t="s">
        <v>85</v>
      </c>
      <c r="AT283" s="206" t="s">
        <v>76</v>
      </c>
      <c r="AU283" s="206" t="s">
        <v>85</v>
      </c>
      <c r="AY283" s="205" t="s">
        <v>188</v>
      </c>
      <c r="BK283" s="207">
        <f>SUM(BK284:BK314)</f>
        <v>0</v>
      </c>
    </row>
    <row r="284" spans="1:65" s="2" customFormat="1" ht="16.5" customHeight="1">
      <c r="A284" s="35"/>
      <c r="B284" s="36"/>
      <c r="C284" s="210" t="s">
        <v>473</v>
      </c>
      <c r="D284" s="210" t="s">
        <v>190</v>
      </c>
      <c r="E284" s="211" t="s">
        <v>474</v>
      </c>
      <c r="F284" s="212" t="s">
        <v>475</v>
      </c>
      <c r="G284" s="213" t="s">
        <v>207</v>
      </c>
      <c r="H284" s="214">
        <v>1.617</v>
      </c>
      <c r="I284" s="215"/>
      <c r="J284" s="216">
        <f>ROUND(I284*H284,2)</f>
        <v>0</v>
      </c>
      <c r="K284" s="212" t="s">
        <v>202</v>
      </c>
      <c r="L284" s="40"/>
      <c r="M284" s="217" t="s">
        <v>1</v>
      </c>
      <c r="N284" s="218" t="s">
        <v>42</v>
      </c>
      <c r="O284" s="72"/>
      <c r="P284" s="219">
        <f>O284*H284</f>
        <v>0</v>
      </c>
      <c r="Q284" s="219">
        <v>0</v>
      </c>
      <c r="R284" s="219">
        <f>Q284*H284</f>
        <v>0</v>
      </c>
      <c r="S284" s="219">
        <v>0</v>
      </c>
      <c r="T284" s="220">
        <f>S284*H284</f>
        <v>0</v>
      </c>
      <c r="U284" s="35"/>
      <c r="V284" s="35"/>
      <c r="W284" s="35"/>
      <c r="X284" s="35"/>
      <c r="Y284" s="35"/>
      <c r="Z284" s="35"/>
      <c r="AA284" s="35"/>
      <c r="AB284" s="35"/>
      <c r="AC284" s="35"/>
      <c r="AD284" s="35"/>
      <c r="AE284" s="35"/>
      <c r="AR284" s="221" t="s">
        <v>195</v>
      </c>
      <c r="AT284" s="221" t="s">
        <v>190</v>
      </c>
      <c r="AU284" s="221" t="s">
        <v>88</v>
      </c>
      <c r="AY284" s="18" t="s">
        <v>188</v>
      </c>
      <c r="BE284" s="222">
        <f>IF(N284="základní",J284,0)</f>
        <v>0</v>
      </c>
      <c r="BF284" s="222">
        <f>IF(N284="snížená",J284,0)</f>
        <v>0</v>
      </c>
      <c r="BG284" s="222">
        <f>IF(N284="zákl. přenesená",J284,0)</f>
        <v>0</v>
      </c>
      <c r="BH284" s="222">
        <f>IF(N284="sníž. přenesená",J284,0)</f>
        <v>0</v>
      </c>
      <c r="BI284" s="222">
        <f>IF(N284="nulová",J284,0)</f>
        <v>0</v>
      </c>
      <c r="BJ284" s="18" t="s">
        <v>85</v>
      </c>
      <c r="BK284" s="222">
        <f>ROUND(I284*H284,2)</f>
        <v>0</v>
      </c>
      <c r="BL284" s="18" t="s">
        <v>195</v>
      </c>
      <c r="BM284" s="221" t="s">
        <v>476</v>
      </c>
    </row>
    <row r="285" spans="1:65" s="13" customFormat="1" ht="11.25">
      <c r="B285" s="223"/>
      <c r="C285" s="224"/>
      <c r="D285" s="225" t="s">
        <v>197</v>
      </c>
      <c r="E285" s="226" t="s">
        <v>1</v>
      </c>
      <c r="F285" s="227" t="s">
        <v>158</v>
      </c>
      <c r="G285" s="224"/>
      <c r="H285" s="228">
        <v>1.617</v>
      </c>
      <c r="I285" s="229"/>
      <c r="J285" s="224"/>
      <c r="K285" s="224"/>
      <c r="L285" s="230"/>
      <c r="M285" s="231"/>
      <c r="N285" s="232"/>
      <c r="O285" s="232"/>
      <c r="P285" s="232"/>
      <c r="Q285" s="232"/>
      <c r="R285" s="232"/>
      <c r="S285" s="232"/>
      <c r="T285" s="233"/>
      <c r="AT285" s="234" t="s">
        <v>197</v>
      </c>
      <c r="AU285" s="234" t="s">
        <v>88</v>
      </c>
      <c r="AV285" s="13" t="s">
        <v>88</v>
      </c>
      <c r="AW285" s="13" t="s">
        <v>32</v>
      </c>
      <c r="AX285" s="13" t="s">
        <v>85</v>
      </c>
      <c r="AY285" s="234" t="s">
        <v>188</v>
      </c>
    </row>
    <row r="286" spans="1:65" s="2" customFormat="1" ht="16.5" customHeight="1">
      <c r="A286" s="35"/>
      <c r="B286" s="36"/>
      <c r="C286" s="210" t="s">
        <v>477</v>
      </c>
      <c r="D286" s="210" t="s">
        <v>190</v>
      </c>
      <c r="E286" s="211" t="s">
        <v>478</v>
      </c>
      <c r="F286" s="212" t="s">
        <v>479</v>
      </c>
      <c r="G286" s="213" t="s">
        <v>207</v>
      </c>
      <c r="H286" s="214">
        <v>1.617</v>
      </c>
      <c r="I286" s="215"/>
      <c r="J286" s="216">
        <f>ROUND(I286*H286,2)</f>
        <v>0</v>
      </c>
      <c r="K286" s="212" t="s">
        <v>202</v>
      </c>
      <c r="L286" s="40"/>
      <c r="M286" s="217" t="s">
        <v>1</v>
      </c>
      <c r="N286" s="218" t="s">
        <v>42</v>
      </c>
      <c r="O286" s="72"/>
      <c r="P286" s="219">
        <f>O286*H286</f>
        <v>0</v>
      </c>
      <c r="Q286" s="219">
        <v>0</v>
      </c>
      <c r="R286" s="219">
        <f>Q286*H286</f>
        <v>0</v>
      </c>
      <c r="S286" s="219">
        <v>0</v>
      </c>
      <c r="T286" s="220">
        <f>S286*H286</f>
        <v>0</v>
      </c>
      <c r="U286" s="35"/>
      <c r="V286" s="35"/>
      <c r="W286" s="35"/>
      <c r="X286" s="35"/>
      <c r="Y286" s="35"/>
      <c r="Z286" s="35"/>
      <c r="AA286" s="35"/>
      <c r="AB286" s="35"/>
      <c r="AC286" s="35"/>
      <c r="AD286" s="35"/>
      <c r="AE286" s="35"/>
      <c r="AR286" s="221" t="s">
        <v>195</v>
      </c>
      <c r="AT286" s="221" t="s">
        <v>190</v>
      </c>
      <c r="AU286" s="221" t="s">
        <v>88</v>
      </c>
      <c r="AY286" s="18" t="s">
        <v>188</v>
      </c>
      <c r="BE286" s="222">
        <f>IF(N286="základní",J286,0)</f>
        <v>0</v>
      </c>
      <c r="BF286" s="222">
        <f>IF(N286="snížená",J286,0)</f>
        <v>0</v>
      </c>
      <c r="BG286" s="222">
        <f>IF(N286="zákl. přenesená",J286,0)</f>
        <v>0</v>
      </c>
      <c r="BH286" s="222">
        <f>IF(N286="sníž. přenesená",J286,0)</f>
        <v>0</v>
      </c>
      <c r="BI286" s="222">
        <f>IF(N286="nulová",J286,0)</f>
        <v>0</v>
      </c>
      <c r="BJ286" s="18" t="s">
        <v>85</v>
      </c>
      <c r="BK286" s="222">
        <f>ROUND(I286*H286,2)</f>
        <v>0</v>
      </c>
      <c r="BL286" s="18" t="s">
        <v>195</v>
      </c>
      <c r="BM286" s="221" t="s">
        <v>480</v>
      </c>
    </row>
    <row r="287" spans="1:65" s="13" customFormat="1" ht="11.25">
      <c r="B287" s="223"/>
      <c r="C287" s="224"/>
      <c r="D287" s="225" t="s">
        <v>197</v>
      </c>
      <c r="E287" s="226" t="s">
        <v>1</v>
      </c>
      <c r="F287" s="227" t="s">
        <v>158</v>
      </c>
      <c r="G287" s="224"/>
      <c r="H287" s="228">
        <v>1.617</v>
      </c>
      <c r="I287" s="229"/>
      <c r="J287" s="224"/>
      <c r="K287" s="224"/>
      <c r="L287" s="230"/>
      <c r="M287" s="231"/>
      <c r="N287" s="232"/>
      <c r="O287" s="232"/>
      <c r="P287" s="232"/>
      <c r="Q287" s="232"/>
      <c r="R287" s="232"/>
      <c r="S287" s="232"/>
      <c r="T287" s="233"/>
      <c r="AT287" s="234" t="s">
        <v>197</v>
      </c>
      <c r="AU287" s="234" t="s">
        <v>88</v>
      </c>
      <c r="AV287" s="13" t="s">
        <v>88</v>
      </c>
      <c r="AW287" s="13" t="s">
        <v>32</v>
      </c>
      <c r="AX287" s="13" t="s">
        <v>85</v>
      </c>
      <c r="AY287" s="234" t="s">
        <v>188</v>
      </c>
    </row>
    <row r="288" spans="1:65" s="2" customFormat="1" ht="16.5" customHeight="1">
      <c r="A288" s="35"/>
      <c r="B288" s="36"/>
      <c r="C288" s="210" t="s">
        <v>481</v>
      </c>
      <c r="D288" s="210" t="s">
        <v>190</v>
      </c>
      <c r="E288" s="211" t="s">
        <v>482</v>
      </c>
      <c r="F288" s="212" t="s">
        <v>483</v>
      </c>
      <c r="G288" s="213" t="s">
        <v>207</v>
      </c>
      <c r="H288" s="214">
        <v>79.516000000000005</v>
      </c>
      <c r="I288" s="215"/>
      <c r="J288" s="216">
        <f>ROUND(I288*H288,2)</f>
        <v>0</v>
      </c>
      <c r="K288" s="212" t="s">
        <v>202</v>
      </c>
      <c r="L288" s="40"/>
      <c r="M288" s="217" t="s">
        <v>1</v>
      </c>
      <c r="N288" s="218" t="s">
        <v>42</v>
      </c>
      <c r="O288" s="72"/>
      <c r="P288" s="219">
        <f>O288*H288</f>
        <v>0</v>
      </c>
      <c r="Q288" s="219">
        <v>0</v>
      </c>
      <c r="R288" s="219">
        <f>Q288*H288</f>
        <v>0</v>
      </c>
      <c r="S288" s="219">
        <v>0</v>
      </c>
      <c r="T288" s="220">
        <f>S288*H288</f>
        <v>0</v>
      </c>
      <c r="U288" s="35"/>
      <c r="V288" s="35"/>
      <c r="W288" s="35"/>
      <c r="X288" s="35"/>
      <c r="Y288" s="35"/>
      <c r="Z288" s="35"/>
      <c r="AA288" s="35"/>
      <c r="AB288" s="35"/>
      <c r="AC288" s="35"/>
      <c r="AD288" s="35"/>
      <c r="AE288" s="35"/>
      <c r="AR288" s="221" t="s">
        <v>195</v>
      </c>
      <c r="AT288" s="221" t="s">
        <v>190</v>
      </c>
      <c r="AU288" s="221" t="s">
        <v>88</v>
      </c>
      <c r="AY288" s="18" t="s">
        <v>188</v>
      </c>
      <c r="BE288" s="222">
        <f>IF(N288="základní",J288,0)</f>
        <v>0</v>
      </c>
      <c r="BF288" s="222">
        <f>IF(N288="snížená",J288,0)</f>
        <v>0</v>
      </c>
      <c r="BG288" s="222">
        <f>IF(N288="zákl. přenesená",J288,0)</f>
        <v>0</v>
      </c>
      <c r="BH288" s="222">
        <f>IF(N288="sníž. přenesená",J288,0)</f>
        <v>0</v>
      </c>
      <c r="BI288" s="222">
        <f>IF(N288="nulová",J288,0)</f>
        <v>0</v>
      </c>
      <c r="BJ288" s="18" t="s">
        <v>85</v>
      </c>
      <c r="BK288" s="222">
        <f>ROUND(I288*H288,2)</f>
        <v>0</v>
      </c>
      <c r="BL288" s="18" t="s">
        <v>195</v>
      </c>
      <c r="BM288" s="221" t="s">
        <v>484</v>
      </c>
    </row>
    <row r="289" spans="1:65" s="13" customFormat="1" ht="11.25">
      <c r="B289" s="223"/>
      <c r="C289" s="224"/>
      <c r="D289" s="225" t="s">
        <v>197</v>
      </c>
      <c r="E289" s="226" t="s">
        <v>1</v>
      </c>
      <c r="F289" s="227" t="s">
        <v>485</v>
      </c>
      <c r="G289" s="224"/>
      <c r="H289" s="228">
        <v>79.516000000000005</v>
      </c>
      <c r="I289" s="229"/>
      <c r="J289" s="224"/>
      <c r="K289" s="224"/>
      <c r="L289" s="230"/>
      <c r="M289" s="231"/>
      <c r="N289" s="232"/>
      <c r="O289" s="232"/>
      <c r="P289" s="232"/>
      <c r="Q289" s="232"/>
      <c r="R289" s="232"/>
      <c r="S289" s="232"/>
      <c r="T289" s="233"/>
      <c r="AT289" s="234" t="s">
        <v>197</v>
      </c>
      <c r="AU289" s="234" t="s">
        <v>88</v>
      </c>
      <c r="AV289" s="13" t="s">
        <v>88</v>
      </c>
      <c r="AW289" s="13" t="s">
        <v>32</v>
      </c>
      <c r="AX289" s="13" t="s">
        <v>85</v>
      </c>
      <c r="AY289" s="234" t="s">
        <v>188</v>
      </c>
    </row>
    <row r="290" spans="1:65" s="2" customFormat="1" ht="16.5" customHeight="1">
      <c r="A290" s="35"/>
      <c r="B290" s="36"/>
      <c r="C290" s="210" t="s">
        <v>486</v>
      </c>
      <c r="D290" s="210" t="s">
        <v>190</v>
      </c>
      <c r="E290" s="211" t="s">
        <v>412</v>
      </c>
      <c r="F290" s="212" t="s">
        <v>413</v>
      </c>
      <c r="G290" s="213" t="s">
        <v>285</v>
      </c>
      <c r="H290" s="214">
        <v>12.331</v>
      </c>
      <c r="I290" s="215"/>
      <c r="J290" s="216">
        <f>ROUND(I290*H290,2)</f>
        <v>0</v>
      </c>
      <c r="K290" s="212" t="s">
        <v>202</v>
      </c>
      <c r="L290" s="40"/>
      <c r="M290" s="217" t="s">
        <v>1</v>
      </c>
      <c r="N290" s="218" t="s">
        <v>42</v>
      </c>
      <c r="O290" s="72"/>
      <c r="P290" s="219">
        <f>O290*H290</f>
        <v>0</v>
      </c>
      <c r="Q290" s="219">
        <v>0</v>
      </c>
      <c r="R290" s="219">
        <f>Q290*H290</f>
        <v>0</v>
      </c>
      <c r="S290" s="219">
        <v>0</v>
      </c>
      <c r="T290" s="220">
        <f>S290*H290</f>
        <v>0</v>
      </c>
      <c r="U290" s="35"/>
      <c r="V290" s="35"/>
      <c r="W290" s="35"/>
      <c r="X290" s="35"/>
      <c r="Y290" s="35"/>
      <c r="Z290" s="35"/>
      <c r="AA290" s="35"/>
      <c r="AB290" s="35"/>
      <c r="AC290" s="35"/>
      <c r="AD290" s="35"/>
      <c r="AE290" s="35"/>
      <c r="AR290" s="221" t="s">
        <v>195</v>
      </c>
      <c r="AT290" s="221" t="s">
        <v>190</v>
      </c>
      <c r="AU290" s="221" t="s">
        <v>88</v>
      </c>
      <c r="AY290" s="18" t="s">
        <v>188</v>
      </c>
      <c r="BE290" s="222">
        <f>IF(N290="základní",J290,0)</f>
        <v>0</v>
      </c>
      <c r="BF290" s="222">
        <f>IF(N290="snížená",J290,0)</f>
        <v>0</v>
      </c>
      <c r="BG290" s="222">
        <f>IF(N290="zákl. přenesená",J290,0)</f>
        <v>0</v>
      </c>
      <c r="BH290" s="222">
        <f>IF(N290="sníž. přenesená",J290,0)</f>
        <v>0</v>
      </c>
      <c r="BI290" s="222">
        <f>IF(N290="nulová",J290,0)</f>
        <v>0</v>
      </c>
      <c r="BJ290" s="18" t="s">
        <v>85</v>
      </c>
      <c r="BK290" s="222">
        <f>ROUND(I290*H290,2)</f>
        <v>0</v>
      </c>
      <c r="BL290" s="18" t="s">
        <v>195</v>
      </c>
      <c r="BM290" s="221" t="s">
        <v>487</v>
      </c>
    </row>
    <row r="291" spans="1:65" s="15" customFormat="1" ht="11.25">
      <c r="B291" s="246"/>
      <c r="C291" s="247"/>
      <c r="D291" s="225" t="s">
        <v>197</v>
      </c>
      <c r="E291" s="248" t="s">
        <v>1</v>
      </c>
      <c r="F291" s="249" t="s">
        <v>488</v>
      </c>
      <c r="G291" s="247"/>
      <c r="H291" s="248" t="s">
        <v>1</v>
      </c>
      <c r="I291" s="250"/>
      <c r="J291" s="247"/>
      <c r="K291" s="247"/>
      <c r="L291" s="251"/>
      <c r="M291" s="252"/>
      <c r="N291" s="253"/>
      <c r="O291" s="253"/>
      <c r="P291" s="253"/>
      <c r="Q291" s="253"/>
      <c r="R291" s="253"/>
      <c r="S291" s="253"/>
      <c r="T291" s="254"/>
      <c r="AT291" s="255" t="s">
        <v>197</v>
      </c>
      <c r="AU291" s="255" t="s">
        <v>88</v>
      </c>
      <c r="AV291" s="15" t="s">
        <v>85</v>
      </c>
      <c r="AW291" s="15" t="s">
        <v>32</v>
      </c>
      <c r="AX291" s="15" t="s">
        <v>77</v>
      </c>
      <c r="AY291" s="255" t="s">
        <v>188</v>
      </c>
    </row>
    <row r="292" spans="1:65" s="13" customFormat="1" ht="11.25">
      <c r="B292" s="223"/>
      <c r="C292" s="224"/>
      <c r="D292" s="225" t="s">
        <v>197</v>
      </c>
      <c r="E292" s="226" t="s">
        <v>1</v>
      </c>
      <c r="F292" s="227" t="s">
        <v>489</v>
      </c>
      <c r="G292" s="224"/>
      <c r="H292" s="228">
        <v>0.40400000000000003</v>
      </c>
      <c r="I292" s="229"/>
      <c r="J292" s="224"/>
      <c r="K292" s="224"/>
      <c r="L292" s="230"/>
      <c r="M292" s="231"/>
      <c r="N292" s="232"/>
      <c r="O292" s="232"/>
      <c r="P292" s="232"/>
      <c r="Q292" s="232"/>
      <c r="R292" s="232"/>
      <c r="S292" s="232"/>
      <c r="T292" s="233"/>
      <c r="AT292" s="234" t="s">
        <v>197</v>
      </c>
      <c r="AU292" s="234" t="s">
        <v>88</v>
      </c>
      <c r="AV292" s="13" t="s">
        <v>88</v>
      </c>
      <c r="AW292" s="13" t="s">
        <v>32</v>
      </c>
      <c r="AX292" s="13" t="s">
        <v>77</v>
      </c>
      <c r="AY292" s="234" t="s">
        <v>188</v>
      </c>
    </row>
    <row r="293" spans="1:65" s="13" customFormat="1" ht="11.25">
      <c r="B293" s="223"/>
      <c r="C293" s="224"/>
      <c r="D293" s="225" t="s">
        <v>197</v>
      </c>
      <c r="E293" s="226" t="s">
        <v>1</v>
      </c>
      <c r="F293" s="227" t="s">
        <v>490</v>
      </c>
      <c r="G293" s="224"/>
      <c r="H293" s="228">
        <v>11.927</v>
      </c>
      <c r="I293" s="229"/>
      <c r="J293" s="224"/>
      <c r="K293" s="224"/>
      <c r="L293" s="230"/>
      <c r="M293" s="231"/>
      <c r="N293" s="232"/>
      <c r="O293" s="232"/>
      <c r="P293" s="232"/>
      <c r="Q293" s="232"/>
      <c r="R293" s="232"/>
      <c r="S293" s="232"/>
      <c r="T293" s="233"/>
      <c r="AT293" s="234" t="s">
        <v>197</v>
      </c>
      <c r="AU293" s="234" t="s">
        <v>88</v>
      </c>
      <c r="AV293" s="13" t="s">
        <v>88</v>
      </c>
      <c r="AW293" s="13" t="s">
        <v>32</v>
      </c>
      <c r="AX293" s="13" t="s">
        <v>77</v>
      </c>
      <c r="AY293" s="234" t="s">
        <v>188</v>
      </c>
    </row>
    <row r="294" spans="1:65" s="14" customFormat="1" ht="11.25">
      <c r="B294" s="235"/>
      <c r="C294" s="236"/>
      <c r="D294" s="225" t="s">
        <v>197</v>
      </c>
      <c r="E294" s="237" t="s">
        <v>1</v>
      </c>
      <c r="F294" s="238" t="s">
        <v>199</v>
      </c>
      <c r="G294" s="236"/>
      <c r="H294" s="239">
        <v>12.331</v>
      </c>
      <c r="I294" s="240"/>
      <c r="J294" s="236"/>
      <c r="K294" s="236"/>
      <c r="L294" s="241"/>
      <c r="M294" s="242"/>
      <c r="N294" s="243"/>
      <c r="O294" s="243"/>
      <c r="P294" s="243"/>
      <c r="Q294" s="243"/>
      <c r="R294" s="243"/>
      <c r="S294" s="243"/>
      <c r="T294" s="244"/>
      <c r="AT294" s="245" t="s">
        <v>197</v>
      </c>
      <c r="AU294" s="245" t="s">
        <v>88</v>
      </c>
      <c r="AV294" s="14" t="s">
        <v>195</v>
      </c>
      <c r="AW294" s="14" t="s">
        <v>32</v>
      </c>
      <c r="AX294" s="14" t="s">
        <v>85</v>
      </c>
      <c r="AY294" s="245" t="s">
        <v>188</v>
      </c>
    </row>
    <row r="295" spans="1:65" s="2" customFormat="1" ht="16.5" customHeight="1">
      <c r="A295" s="35"/>
      <c r="B295" s="36"/>
      <c r="C295" s="210" t="s">
        <v>491</v>
      </c>
      <c r="D295" s="210" t="s">
        <v>190</v>
      </c>
      <c r="E295" s="211" t="s">
        <v>417</v>
      </c>
      <c r="F295" s="212" t="s">
        <v>418</v>
      </c>
      <c r="G295" s="213" t="s">
        <v>285</v>
      </c>
      <c r="H295" s="214">
        <v>12.331</v>
      </c>
      <c r="I295" s="215"/>
      <c r="J295" s="216">
        <f>ROUND(I295*H295,2)</f>
        <v>0</v>
      </c>
      <c r="K295" s="212" t="s">
        <v>202</v>
      </c>
      <c r="L295" s="40"/>
      <c r="M295" s="217" t="s">
        <v>1</v>
      </c>
      <c r="N295" s="218" t="s">
        <v>42</v>
      </c>
      <c r="O295" s="72"/>
      <c r="P295" s="219">
        <f>O295*H295</f>
        <v>0</v>
      </c>
      <c r="Q295" s="219">
        <v>0</v>
      </c>
      <c r="R295" s="219">
        <f>Q295*H295</f>
        <v>0</v>
      </c>
      <c r="S295" s="219">
        <v>0</v>
      </c>
      <c r="T295" s="220">
        <f>S295*H295</f>
        <v>0</v>
      </c>
      <c r="U295" s="35"/>
      <c r="V295" s="35"/>
      <c r="W295" s="35"/>
      <c r="X295" s="35"/>
      <c r="Y295" s="35"/>
      <c r="Z295" s="35"/>
      <c r="AA295" s="35"/>
      <c r="AB295" s="35"/>
      <c r="AC295" s="35"/>
      <c r="AD295" s="35"/>
      <c r="AE295" s="35"/>
      <c r="AR295" s="221" t="s">
        <v>195</v>
      </c>
      <c r="AT295" s="221" t="s">
        <v>190</v>
      </c>
      <c r="AU295" s="221" t="s">
        <v>88</v>
      </c>
      <c r="AY295" s="18" t="s">
        <v>188</v>
      </c>
      <c r="BE295" s="222">
        <f>IF(N295="základní",J295,0)</f>
        <v>0</v>
      </c>
      <c r="BF295" s="222">
        <f>IF(N295="snížená",J295,0)</f>
        <v>0</v>
      </c>
      <c r="BG295" s="222">
        <f>IF(N295="zákl. přenesená",J295,0)</f>
        <v>0</v>
      </c>
      <c r="BH295" s="222">
        <f>IF(N295="sníž. přenesená",J295,0)</f>
        <v>0</v>
      </c>
      <c r="BI295" s="222">
        <f>IF(N295="nulová",J295,0)</f>
        <v>0</v>
      </c>
      <c r="BJ295" s="18" t="s">
        <v>85</v>
      </c>
      <c r="BK295" s="222">
        <f>ROUND(I295*H295,2)</f>
        <v>0</v>
      </c>
      <c r="BL295" s="18" t="s">
        <v>195</v>
      </c>
      <c r="BM295" s="221" t="s">
        <v>492</v>
      </c>
    </row>
    <row r="296" spans="1:65" s="2" customFormat="1" ht="16.5" customHeight="1">
      <c r="A296" s="35"/>
      <c r="B296" s="36"/>
      <c r="C296" s="210" t="s">
        <v>493</v>
      </c>
      <c r="D296" s="210" t="s">
        <v>190</v>
      </c>
      <c r="E296" s="211" t="s">
        <v>494</v>
      </c>
      <c r="F296" s="212" t="s">
        <v>495</v>
      </c>
      <c r="G296" s="213" t="s">
        <v>207</v>
      </c>
      <c r="H296" s="214">
        <v>1.617</v>
      </c>
      <c r="I296" s="215"/>
      <c r="J296" s="216">
        <f>ROUND(I296*H296,2)</f>
        <v>0</v>
      </c>
      <c r="K296" s="212" t="s">
        <v>202</v>
      </c>
      <c r="L296" s="40"/>
      <c r="M296" s="217" t="s">
        <v>1</v>
      </c>
      <c r="N296" s="218" t="s">
        <v>42</v>
      </c>
      <c r="O296" s="72"/>
      <c r="P296" s="219">
        <f>O296*H296</f>
        <v>0</v>
      </c>
      <c r="Q296" s="219">
        <v>8.4250000000000005E-2</v>
      </c>
      <c r="R296" s="219">
        <f>Q296*H296</f>
        <v>0.13623225</v>
      </c>
      <c r="S296" s="219">
        <v>0</v>
      </c>
      <c r="T296" s="220">
        <f>S296*H296</f>
        <v>0</v>
      </c>
      <c r="U296" s="35"/>
      <c r="V296" s="35"/>
      <c r="W296" s="35"/>
      <c r="X296" s="35"/>
      <c r="Y296" s="35"/>
      <c r="Z296" s="35"/>
      <c r="AA296" s="35"/>
      <c r="AB296" s="35"/>
      <c r="AC296" s="35"/>
      <c r="AD296" s="35"/>
      <c r="AE296" s="35"/>
      <c r="AR296" s="221" t="s">
        <v>195</v>
      </c>
      <c r="AT296" s="221" t="s">
        <v>190</v>
      </c>
      <c r="AU296" s="221" t="s">
        <v>88</v>
      </c>
      <c r="AY296" s="18" t="s">
        <v>188</v>
      </c>
      <c r="BE296" s="222">
        <f>IF(N296="základní",J296,0)</f>
        <v>0</v>
      </c>
      <c r="BF296" s="222">
        <f>IF(N296="snížená",J296,0)</f>
        <v>0</v>
      </c>
      <c r="BG296" s="222">
        <f>IF(N296="zákl. přenesená",J296,0)</f>
        <v>0</v>
      </c>
      <c r="BH296" s="222">
        <f>IF(N296="sníž. přenesená",J296,0)</f>
        <v>0</v>
      </c>
      <c r="BI296" s="222">
        <f>IF(N296="nulová",J296,0)</f>
        <v>0</v>
      </c>
      <c r="BJ296" s="18" t="s">
        <v>85</v>
      </c>
      <c r="BK296" s="222">
        <f>ROUND(I296*H296,2)</f>
        <v>0</v>
      </c>
      <c r="BL296" s="18" t="s">
        <v>195</v>
      </c>
      <c r="BM296" s="221" t="s">
        <v>496</v>
      </c>
    </row>
    <row r="297" spans="1:65" s="13" customFormat="1" ht="11.25">
      <c r="B297" s="223"/>
      <c r="C297" s="224"/>
      <c r="D297" s="225" t="s">
        <v>197</v>
      </c>
      <c r="E297" s="226" t="s">
        <v>1</v>
      </c>
      <c r="F297" s="227" t="s">
        <v>497</v>
      </c>
      <c r="G297" s="224"/>
      <c r="H297" s="228">
        <v>1.617</v>
      </c>
      <c r="I297" s="229"/>
      <c r="J297" s="224"/>
      <c r="K297" s="224"/>
      <c r="L297" s="230"/>
      <c r="M297" s="231"/>
      <c r="N297" s="232"/>
      <c r="O297" s="232"/>
      <c r="P297" s="232"/>
      <c r="Q297" s="232"/>
      <c r="R297" s="232"/>
      <c r="S297" s="232"/>
      <c r="T297" s="233"/>
      <c r="AT297" s="234" t="s">
        <v>197</v>
      </c>
      <c r="AU297" s="234" t="s">
        <v>88</v>
      </c>
      <c r="AV297" s="13" t="s">
        <v>88</v>
      </c>
      <c r="AW297" s="13" t="s">
        <v>32</v>
      </c>
      <c r="AX297" s="13" t="s">
        <v>85</v>
      </c>
      <c r="AY297" s="234" t="s">
        <v>188</v>
      </c>
    </row>
    <row r="298" spans="1:65" s="2" customFormat="1" ht="16.5" customHeight="1">
      <c r="A298" s="35"/>
      <c r="B298" s="36"/>
      <c r="C298" s="210" t="s">
        <v>498</v>
      </c>
      <c r="D298" s="210" t="s">
        <v>190</v>
      </c>
      <c r="E298" s="211" t="s">
        <v>499</v>
      </c>
      <c r="F298" s="212" t="s">
        <v>500</v>
      </c>
      <c r="G298" s="213" t="s">
        <v>207</v>
      </c>
      <c r="H298" s="214">
        <v>384</v>
      </c>
      <c r="I298" s="215"/>
      <c r="J298" s="216">
        <f>ROUND(I298*H298,2)</f>
        <v>0</v>
      </c>
      <c r="K298" s="212" t="s">
        <v>202</v>
      </c>
      <c r="L298" s="40"/>
      <c r="M298" s="217" t="s">
        <v>1</v>
      </c>
      <c r="N298" s="218" t="s">
        <v>42</v>
      </c>
      <c r="O298" s="72"/>
      <c r="P298" s="219">
        <f>O298*H298</f>
        <v>0</v>
      </c>
      <c r="Q298" s="219">
        <v>0.12966</v>
      </c>
      <c r="R298" s="219">
        <f>Q298*H298</f>
        <v>49.789439999999999</v>
      </c>
      <c r="S298" s="219">
        <v>0</v>
      </c>
      <c r="T298" s="220">
        <f>S298*H298</f>
        <v>0</v>
      </c>
      <c r="U298" s="35"/>
      <c r="V298" s="35"/>
      <c r="W298" s="35"/>
      <c r="X298" s="35"/>
      <c r="Y298" s="35"/>
      <c r="Z298" s="35"/>
      <c r="AA298" s="35"/>
      <c r="AB298" s="35"/>
      <c r="AC298" s="35"/>
      <c r="AD298" s="35"/>
      <c r="AE298" s="35"/>
      <c r="AR298" s="221" t="s">
        <v>195</v>
      </c>
      <c r="AT298" s="221" t="s">
        <v>190</v>
      </c>
      <c r="AU298" s="221" t="s">
        <v>88</v>
      </c>
      <c r="AY298" s="18" t="s">
        <v>188</v>
      </c>
      <c r="BE298" s="222">
        <f>IF(N298="základní",J298,0)</f>
        <v>0</v>
      </c>
      <c r="BF298" s="222">
        <f>IF(N298="snížená",J298,0)</f>
        <v>0</v>
      </c>
      <c r="BG298" s="222">
        <f>IF(N298="zákl. přenesená",J298,0)</f>
        <v>0</v>
      </c>
      <c r="BH298" s="222">
        <f>IF(N298="sníž. přenesená",J298,0)</f>
        <v>0</v>
      </c>
      <c r="BI298" s="222">
        <f>IF(N298="nulová",J298,0)</f>
        <v>0</v>
      </c>
      <c r="BJ298" s="18" t="s">
        <v>85</v>
      </c>
      <c r="BK298" s="222">
        <f>ROUND(I298*H298,2)</f>
        <v>0</v>
      </c>
      <c r="BL298" s="18" t="s">
        <v>195</v>
      </c>
      <c r="BM298" s="221" t="s">
        <v>501</v>
      </c>
    </row>
    <row r="299" spans="1:65" s="15" customFormat="1" ht="11.25">
      <c r="B299" s="246"/>
      <c r="C299" s="247"/>
      <c r="D299" s="225" t="s">
        <v>197</v>
      </c>
      <c r="E299" s="248" t="s">
        <v>1</v>
      </c>
      <c r="F299" s="249" t="s">
        <v>502</v>
      </c>
      <c r="G299" s="247"/>
      <c r="H299" s="248" t="s">
        <v>1</v>
      </c>
      <c r="I299" s="250"/>
      <c r="J299" s="247"/>
      <c r="K299" s="247"/>
      <c r="L299" s="251"/>
      <c r="M299" s="252"/>
      <c r="N299" s="253"/>
      <c r="O299" s="253"/>
      <c r="P299" s="253"/>
      <c r="Q299" s="253"/>
      <c r="R299" s="253"/>
      <c r="S299" s="253"/>
      <c r="T299" s="254"/>
      <c r="AT299" s="255" t="s">
        <v>197</v>
      </c>
      <c r="AU299" s="255" t="s">
        <v>88</v>
      </c>
      <c r="AV299" s="15" t="s">
        <v>85</v>
      </c>
      <c r="AW299" s="15" t="s">
        <v>32</v>
      </c>
      <c r="AX299" s="15" t="s">
        <v>77</v>
      </c>
      <c r="AY299" s="255" t="s">
        <v>188</v>
      </c>
    </row>
    <row r="300" spans="1:65" s="13" customFormat="1" ht="11.25">
      <c r="B300" s="223"/>
      <c r="C300" s="224"/>
      <c r="D300" s="225" t="s">
        <v>197</v>
      </c>
      <c r="E300" s="226" t="s">
        <v>1</v>
      </c>
      <c r="F300" s="227" t="s">
        <v>132</v>
      </c>
      <c r="G300" s="224"/>
      <c r="H300" s="228">
        <v>192</v>
      </c>
      <c r="I300" s="229"/>
      <c r="J300" s="224"/>
      <c r="K300" s="224"/>
      <c r="L300" s="230"/>
      <c r="M300" s="231"/>
      <c r="N300" s="232"/>
      <c r="O300" s="232"/>
      <c r="P300" s="232"/>
      <c r="Q300" s="232"/>
      <c r="R300" s="232"/>
      <c r="S300" s="232"/>
      <c r="T300" s="233"/>
      <c r="AT300" s="234" t="s">
        <v>197</v>
      </c>
      <c r="AU300" s="234" t="s">
        <v>88</v>
      </c>
      <c r="AV300" s="13" t="s">
        <v>88</v>
      </c>
      <c r="AW300" s="13" t="s">
        <v>32</v>
      </c>
      <c r="AX300" s="13" t="s">
        <v>77</v>
      </c>
      <c r="AY300" s="234" t="s">
        <v>188</v>
      </c>
    </row>
    <row r="301" spans="1:65" s="16" customFormat="1" ht="11.25">
      <c r="B301" s="256"/>
      <c r="C301" s="257"/>
      <c r="D301" s="225" t="s">
        <v>197</v>
      </c>
      <c r="E301" s="258" t="s">
        <v>130</v>
      </c>
      <c r="F301" s="259" t="s">
        <v>212</v>
      </c>
      <c r="G301" s="257"/>
      <c r="H301" s="260">
        <v>192</v>
      </c>
      <c r="I301" s="261"/>
      <c r="J301" s="257"/>
      <c r="K301" s="257"/>
      <c r="L301" s="262"/>
      <c r="M301" s="263"/>
      <c r="N301" s="264"/>
      <c r="O301" s="264"/>
      <c r="P301" s="264"/>
      <c r="Q301" s="264"/>
      <c r="R301" s="264"/>
      <c r="S301" s="264"/>
      <c r="T301" s="265"/>
      <c r="AT301" s="266" t="s">
        <v>197</v>
      </c>
      <c r="AU301" s="266" t="s">
        <v>88</v>
      </c>
      <c r="AV301" s="16" t="s">
        <v>204</v>
      </c>
      <c r="AW301" s="16" t="s">
        <v>32</v>
      </c>
      <c r="AX301" s="16" t="s">
        <v>77</v>
      </c>
      <c r="AY301" s="266" t="s">
        <v>188</v>
      </c>
    </row>
    <row r="302" spans="1:65" s="14" customFormat="1" ht="11.25">
      <c r="B302" s="235"/>
      <c r="C302" s="236"/>
      <c r="D302" s="225" t="s">
        <v>197</v>
      </c>
      <c r="E302" s="237" t="s">
        <v>1</v>
      </c>
      <c r="F302" s="238" t="s">
        <v>199</v>
      </c>
      <c r="G302" s="236"/>
      <c r="H302" s="239">
        <v>192</v>
      </c>
      <c r="I302" s="240"/>
      <c r="J302" s="236"/>
      <c r="K302" s="236"/>
      <c r="L302" s="241"/>
      <c r="M302" s="242"/>
      <c r="N302" s="243"/>
      <c r="O302" s="243"/>
      <c r="P302" s="243"/>
      <c r="Q302" s="243"/>
      <c r="R302" s="243"/>
      <c r="S302" s="243"/>
      <c r="T302" s="244"/>
      <c r="AT302" s="245" t="s">
        <v>197</v>
      </c>
      <c r="AU302" s="245" t="s">
        <v>88</v>
      </c>
      <c r="AV302" s="14" t="s">
        <v>195</v>
      </c>
      <c r="AW302" s="14" t="s">
        <v>32</v>
      </c>
      <c r="AX302" s="14" t="s">
        <v>77</v>
      </c>
      <c r="AY302" s="245" t="s">
        <v>188</v>
      </c>
    </row>
    <row r="303" spans="1:65" s="15" customFormat="1" ht="11.25">
      <c r="B303" s="246"/>
      <c r="C303" s="247"/>
      <c r="D303" s="225" t="s">
        <v>197</v>
      </c>
      <c r="E303" s="248" t="s">
        <v>1</v>
      </c>
      <c r="F303" s="249" t="s">
        <v>503</v>
      </c>
      <c r="G303" s="247"/>
      <c r="H303" s="248" t="s">
        <v>1</v>
      </c>
      <c r="I303" s="250"/>
      <c r="J303" s="247"/>
      <c r="K303" s="247"/>
      <c r="L303" s="251"/>
      <c r="M303" s="252"/>
      <c r="N303" s="253"/>
      <c r="O303" s="253"/>
      <c r="P303" s="253"/>
      <c r="Q303" s="253"/>
      <c r="R303" s="253"/>
      <c r="S303" s="253"/>
      <c r="T303" s="254"/>
      <c r="AT303" s="255" t="s">
        <v>197</v>
      </c>
      <c r="AU303" s="255" t="s">
        <v>88</v>
      </c>
      <c r="AV303" s="15" t="s">
        <v>85</v>
      </c>
      <c r="AW303" s="15" t="s">
        <v>32</v>
      </c>
      <c r="AX303" s="15" t="s">
        <v>77</v>
      </c>
      <c r="AY303" s="255" t="s">
        <v>188</v>
      </c>
    </row>
    <row r="304" spans="1:65" s="13" customFormat="1" ht="11.25">
      <c r="B304" s="223"/>
      <c r="C304" s="224"/>
      <c r="D304" s="225" t="s">
        <v>197</v>
      </c>
      <c r="E304" s="226" t="s">
        <v>1</v>
      </c>
      <c r="F304" s="227" t="s">
        <v>504</v>
      </c>
      <c r="G304" s="224"/>
      <c r="H304" s="228">
        <v>384</v>
      </c>
      <c r="I304" s="229"/>
      <c r="J304" s="224"/>
      <c r="K304" s="224"/>
      <c r="L304" s="230"/>
      <c r="M304" s="231"/>
      <c r="N304" s="232"/>
      <c r="O304" s="232"/>
      <c r="P304" s="232"/>
      <c r="Q304" s="232"/>
      <c r="R304" s="232"/>
      <c r="S304" s="232"/>
      <c r="T304" s="233"/>
      <c r="AT304" s="234" t="s">
        <v>197</v>
      </c>
      <c r="AU304" s="234" t="s">
        <v>88</v>
      </c>
      <c r="AV304" s="13" t="s">
        <v>88</v>
      </c>
      <c r="AW304" s="13" t="s">
        <v>32</v>
      </c>
      <c r="AX304" s="13" t="s">
        <v>85</v>
      </c>
      <c r="AY304" s="234" t="s">
        <v>188</v>
      </c>
    </row>
    <row r="305" spans="1:65" s="2" customFormat="1" ht="16.5" customHeight="1">
      <c r="A305" s="35"/>
      <c r="B305" s="36"/>
      <c r="C305" s="210" t="s">
        <v>505</v>
      </c>
      <c r="D305" s="210" t="s">
        <v>190</v>
      </c>
      <c r="E305" s="211" t="s">
        <v>506</v>
      </c>
      <c r="F305" s="212" t="s">
        <v>507</v>
      </c>
      <c r="G305" s="213" t="s">
        <v>207</v>
      </c>
      <c r="H305" s="214">
        <v>192</v>
      </c>
      <c r="I305" s="215"/>
      <c r="J305" s="216">
        <f>ROUND(I305*H305,2)</f>
        <v>0</v>
      </c>
      <c r="K305" s="212" t="s">
        <v>202</v>
      </c>
      <c r="L305" s="40"/>
      <c r="M305" s="217" t="s">
        <v>1</v>
      </c>
      <c r="N305" s="218" t="s">
        <v>42</v>
      </c>
      <c r="O305" s="72"/>
      <c r="P305" s="219">
        <f>O305*H305</f>
        <v>0</v>
      </c>
      <c r="Q305" s="219">
        <v>2.1000000000000001E-4</v>
      </c>
      <c r="R305" s="219">
        <f>Q305*H305</f>
        <v>4.0320000000000002E-2</v>
      </c>
      <c r="S305" s="219">
        <v>0</v>
      </c>
      <c r="T305" s="220">
        <f>S305*H305</f>
        <v>0</v>
      </c>
      <c r="U305" s="35"/>
      <c r="V305" s="35"/>
      <c r="W305" s="35"/>
      <c r="X305" s="35"/>
      <c r="Y305" s="35"/>
      <c r="Z305" s="35"/>
      <c r="AA305" s="35"/>
      <c r="AB305" s="35"/>
      <c r="AC305" s="35"/>
      <c r="AD305" s="35"/>
      <c r="AE305" s="35"/>
      <c r="AR305" s="221" t="s">
        <v>195</v>
      </c>
      <c r="AT305" s="221" t="s">
        <v>190</v>
      </c>
      <c r="AU305" s="221" t="s">
        <v>88</v>
      </c>
      <c r="AY305" s="18" t="s">
        <v>188</v>
      </c>
      <c r="BE305" s="222">
        <f>IF(N305="základní",J305,0)</f>
        <v>0</v>
      </c>
      <c r="BF305" s="222">
        <f>IF(N305="snížená",J305,0)</f>
        <v>0</v>
      </c>
      <c r="BG305" s="222">
        <f>IF(N305="zákl. přenesená",J305,0)</f>
        <v>0</v>
      </c>
      <c r="BH305" s="222">
        <f>IF(N305="sníž. přenesená",J305,0)</f>
        <v>0</v>
      </c>
      <c r="BI305" s="222">
        <f>IF(N305="nulová",J305,0)</f>
        <v>0</v>
      </c>
      <c r="BJ305" s="18" t="s">
        <v>85</v>
      </c>
      <c r="BK305" s="222">
        <f>ROUND(I305*H305,2)</f>
        <v>0</v>
      </c>
      <c r="BL305" s="18" t="s">
        <v>195</v>
      </c>
      <c r="BM305" s="221" t="s">
        <v>508</v>
      </c>
    </row>
    <row r="306" spans="1:65" s="13" customFormat="1" ht="11.25">
      <c r="B306" s="223"/>
      <c r="C306" s="224"/>
      <c r="D306" s="225" t="s">
        <v>197</v>
      </c>
      <c r="E306" s="226" t="s">
        <v>1</v>
      </c>
      <c r="F306" s="227" t="s">
        <v>130</v>
      </c>
      <c r="G306" s="224"/>
      <c r="H306" s="228">
        <v>192</v>
      </c>
      <c r="I306" s="229"/>
      <c r="J306" s="224"/>
      <c r="K306" s="224"/>
      <c r="L306" s="230"/>
      <c r="M306" s="231"/>
      <c r="N306" s="232"/>
      <c r="O306" s="232"/>
      <c r="P306" s="232"/>
      <c r="Q306" s="232"/>
      <c r="R306" s="232"/>
      <c r="S306" s="232"/>
      <c r="T306" s="233"/>
      <c r="AT306" s="234" t="s">
        <v>197</v>
      </c>
      <c r="AU306" s="234" t="s">
        <v>88</v>
      </c>
      <c r="AV306" s="13" t="s">
        <v>88</v>
      </c>
      <c r="AW306" s="13" t="s">
        <v>32</v>
      </c>
      <c r="AX306" s="13" t="s">
        <v>85</v>
      </c>
      <c r="AY306" s="234" t="s">
        <v>188</v>
      </c>
    </row>
    <row r="307" spans="1:65" s="2" customFormat="1" ht="16.5" customHeight="1">
      <c r="A307" s="35"/>
      <c r="B307" s="36"/>
      <c r="C307" s="210" t="s">
        <v>509</v>
      </c>
      <c r="D307" s="210" t="s">
        <v>190</v>
      </c>
      <c r="E307" s="211" t="s">
        <v>510</v>
      </c>
      <c r="F307" s="212" t="s">
        <v>511</v>
      </c>
      <c r="G307" s="213" t="s">
        <v>207</v>
      </c>
      <c r="H307" s="214">
        <v>192</v>
      </c>
      <c r="I307" s="215"/>
      <c r="J307" s="216">
        <f>ROUND(I307*H307,2)</f>
        <v>0</v>
      </c>
      <c r="K307" s="212" t="s">
        <v>194</v>
      </c>
      <c r="L307" s="40"/>
      <c r="M307" s="217" t="s">
        <v>1</v>
      </c>
      <c r="N307" s="218" t="s">
        <v>42</v>
      </c>
      <c r="O307" s="72"/>
      <c r="P307" s="219">
        <f>O307*H307</f>
        <v>0</v>
      </c>
      <c r="Q307" s="219">
        <v>5.6100000000000004E-3</v>
      </c>
      <c r="R307" s="219">
        <f>Q307*H307</f>
        <v>1.0771200000000001</v>
      </c>
      <c r="S307" s="219">
        <v>0</v>
      </c>
      <c r="T307" s="220">
        <f>S307*H307</f>
        <v>0</v>
      </c>
      <c r="U307" s="35"/>
      <c r="V307" s="35"/>
      <c r="W307" s="35"/>
      <c r="X307" s="35"/>
      <c r="Y307" s="35"/>
      <c r="Z307" s="35"/>
      <c r="AA307" s="35"/>
      <c r="AB307" s="35"/>
      <c r="AC307" s="35"/>
      <c r="AD307" s="35"/>
      <c r="AE307" s="35"/>
      <c r="AR307" s="221" t="s">
        <v>195</v>
      </c>
      <c r="AT307" s="221" t="s">
        <v>190</v>
      </c>
      <c r="AU307" s="221" t="s">
        <v>88</v>
      </c>
      <c r="AY307" s="18" t="s">
        <v>188</v>
      </c>
      <c r="BE307" s="222">
        <f>IF(N307="základní",J307,0)</f>
        <v>0</v>
      </c>
      <c r="BF307" s="222">
        <f>IF(N307="snížená",J307,0)</f>
        <v>0</v>
      </c>
      <c r="BG307" s="222">
        <f>IF(N307="zákl. přenesená",J307,0)</f>
        <v>0</v>
      </c>
      <c r="BH307" s="222">
        <f>IF(N307="sníž. přenesená",J307,0)</f>
        <v>0</v>
      </c>
      <c r="BI307" s="222">
        <f>IF(N307="nulová",J307,0)</f>
        <v>0</v>
      </c>
      <c r="BJ307" s="18" t="s">
        <v>85</v>
      </c>
      <c r="BK307" s="222">
        <f>ROUND(I307*H307,2)</f>
        <v>0</v>
      </c>
      <c r="BL307" s="18" t="s">
        <v>195</v>
      </c>
      <c r="BM307" s="221" t="s">
        <v>512</v>
      </c>
    </row>
    <row r="308" spans="1:65" s="13" customFormat="1" ht="11.25">
      <c r="B308" s="223"/>
      <c r="C308" s="224"/>
      <c r="D308" s="225" t="s">
        <v>197</v>
      </c>
      <c r="E308" s="226" t="s">
        <v>1</v>
      </c>
      <c r="F308" s="227" t="s">
        <v>130</v>
      </c>
      <c r="G308" s="224"/>
      <c r="H308" s="228">
        <v>192</v>
      </c>
      <c r="I308" s="229"/>
      <c r="J308" s="224"/>
      <c r="K308" s="224"/>
      <c r="L308" s="230"/>
      <c r="M308" s="231"/>
      <c r="N308" s="232"/>
      <c r="O308" s="232"/>
      <c r="P308" s="232"/>
      <c r="Q308" s="232"/>
      <c r="R308" s="232"/>
      <c r="S308" s="232"/>
      <c r="T308" s="233"/>
      <c r="AT308" s="234" t="s">
        <v>197</v>
      </c>
      <c r="AU308" s="234" t="s">
        <v>88</v>
      </c>
      <c r="AV308" s="13" t="s">
        <v>88</v>
      </c>
      <c r="AW308" s="13" t="s">
        <v>32</v>
      </c>
      <c r="AX308" s="13" t="s">
        <v>85</v>
      </c>
      <c r="AY308" s="234" t="s">
        <v>188</v>
      </c>
    </row>
    <row r="309" spans="1:65" s="2" customFormat="1" ht="16.5" customHeight="1">
      <c r="A309" s="35"/>
      <c r="B309" s="36"/>
      <c r="C309" s="210" t="s">
        <v>513</v>
      </c>
      <c r="D309" s="210" t="s">
        <v>190</v>
      </c>
      <c r="E309" s="211" t="s">
        <v>514</v>
      </c>
      <c r="F309" s="212" t="s">
        <v>515</v>
      </c>
      <c r="G309" s="213" t="s">
        <v>193</v>
      </c>
      <c r="H309" s="214">
        <v>28.3</v>
      </c>
      <c r="I309" s="215"/>
      <c r="J309" s="216">
        <f>ROUND(I309*H309,2)</f>
        <v>0</v>
      </c>
      <c r="K309" s="212" t="s">
        <v>202</v>
      </c>
      <c r="L309" s="40"/>
      <c r="M309" s="217" t="s">
        <v>1</v>
      </c>
      <c r="N309" s="218" t="s">
        <v>42</v>
      </c>
      <c r="O309" s="72"/>
      <c r="P309" s="219">
        <f>O309*H309</f>
        <v>0</v>
      </c>
      <c r="Q309" s="219">
        <v>6.0999999999999997E-4</v>
      </c>
      <c r="R309" s="219">
        <f>Q309*H309</f>
        <v>1.7263000000000001E-2</v>
      </c>
      <c r="S309" s="219">
        <v>0</v>
      </c>
      <c r="T309" s="220">
        <f>S309*H309</f>
        <v>0</v>
      </c>
      <c r="U309" s="35"/>
      <c r="V309" s="35"/>
      <c r="W309" s="35"/>
      <c r="X309" s="35"/>
      <c r="Y309" s="35"/>
      <c r="Z309" s="35"/>
      <c r="AA309" s="35"/>
      <c r="AB309" s="35"/>
      <c r="AC309" s="35"/>
      <c r="AD309" s="35"/>
      <c r="AE309" s="35"/>
      <c r="AR309" s="221" t="s">
        <v>195</v>
      </c>
      <c r="AT309" s="221" t="s">
        <v>190</v>
      </c>
      <c r="AU309" s="221" t="s">
        <v>88</v>
      </c>
      <c r="AY309" s="18" t="s">
        <v>188</v>
      </c>
      <c r="BE309" s="222">
        <f>IF(N309="základní",J309,0)</f>
        <v>0</v>
      </c>
      <c r="BF309" s="222">
        <f>IF(N309="snížená",J309,0)</f>
        <v>0</v>
      </c>
      <c r="BG309" s="222">
        <f>IF(N309="zákl. přenesená",J309,0)</f>
        <v>0</v>
      </c>
      <c r="BH309" s="222">
        <f>IF(N309="sníž. přenesená",J309,0)</f>
        <v>0</v>
      </c>
      <c r="BI309" s="222">
        <f>IF(N309="nulová",J309,0)</f>
        <v>0</v>
      </c>
      <c r="BJ309" s="18" t="s">
        <v>85</v>
      </c>
      <c r="BK309" s="222">
        <f>ROUND(I309*H309,2)</f>
        <v>0</v>
      </c>
      <c r="BL309" s="18" t="s">
        <v>195</v>
      </c>
      <c r="BM309" s="221" t="s">
        <v>516</v>
      </c>
    </row>
    <row r="310" spans="1:65" s="13" customFormat="1" ht="11.25">
      <c r="B310" s="223"/>
      <c r="C310" s="224"/>
      <c r="D310" s="225" t="s">
        <v>197</v>
      </c>
      <c r="E310" s="226" t="s">
        <v>1</v>
      </c>
      <c r="F310" s="227" t="s">
        <v>267</v>
      </c>
      <c r="G310" s="224"/>
      <c r="H310" s="228">
        <v>28.3</v>
      </c>
      <c r="I310" s="229"/>
      <c r="J310" s="224"/>
      <c r="K310" s="224"/>
      <c r="L310" s="230"/>
      <c r="M310" s="231"/>
      <c r="N310" s="232"/>
      <c r="O310" s="232"/>
      <c r="P310" s="232"/>
      <c r="Q310" s="232"/>
      <c r="R310" s="232"/>
      <c r="S310" s="232"/>
      <c r="T310" s="233"/>
      <c r="AT310" s="234" t="s">
        <v>197</v>
      </c>
      <c r="AU310" s="234" t="s">
        <v>88</v>
      </c>
      <c r="AV310" s="13" t="s">
        <v>88</v>
      </c>
      <c r="AW310" s="13" t="s">
        <v>32</v>
      </c>
      <c r="AX310" s="13" t="s">
        <v>85</v>
      </c>
      <c r="AY310" s="234" t="s">
        <v>188</v>
      </c>
    </row>
    <row r="311" spans="1:65" s="2" customFormat="1" ht="16.5" customHeight="1">
      <c r="A311" s="35"/>
      <c r="B311" s="36"/>
      <c r="C311" s="210" t="s">
        <v>517</v>
      </c>
      <c r="D311" s="210" t="s">
        <v>190</v>
      </c>
      <c r="E311" s="211" t="s">
        <v>518</v>
      </c>
      <c r="F311" s="212" t="s">
        <v>519</v>
      </c>
      <c r="G311" s="213" t="s">
        <v>207</v>
      </c>
      <c r="H311" s="214">
        <v>39.758000000000003</v>
      </c>
      <c r="I311" s="215"/>
      <c r="J311" s="216">
        <f>ROUND(I311*H311,2)</f>
        <v>0</v>
      </c>
      <c r="K311" s="212" t="s">
        <v>194</v>
      </c>
      <c r="L311" s="40"/>
      <c r="M311" s="217" t="s">
        <v>1</v>
      </c>
      <c r="N311" s="218" t="s">
        <v>42</v>
      </c>
      <c r="O311" s="72"/>
      <c r="P311" s="219">
        <f>O311*H311</f>
        <v>0</v>
      </c>
      <c r="Q311" s="219">
        <v>0.23</v>
      </c>
      <c r="R311" s="219">
        <f>Q311*H311</f>
        <v>9.1443400000000015</v>
      </c>
      <c r="S311" s="219">
        <v>0</v>
      </c>
      <c r="T311" s="220">
        <f>S311*H311</f>
        <v>0</v>
      </c>
      <c r="U311" s="35"/>
      <c r="V311" s="35"/>
      <c r="W311" s="35"/>
      <c r="X311" s="35"/>
      <c r="Y311" s="35"/>
      <c r="Z311" s="35"/>
      <c r="AA311" s="35"/>
      <c r="AB311" s="35"/>
      <c r="AC311" s="35"/>
      <c r="AD311" s="35"/>
      <c r="AE311" s="35"/>
      <c r="AR311" s="221" t="s">
        <v>195</v>
      </c>
      <c r="AT311" s="221" t="s">
        <v>190</v>
      </c>
      <c r="AU311" s="221" t="s">
        <v>88</v>
      </c>
      <c r="AY311" s="18" t="s">
        <v>188</v>
      </c>
      <c r="BE311" s="222">
        <f>IF(N311="základní",J311,0)</f>
        <v>0</v>
      </c>
      <c r="BF311" s="222">
        <f>IF(N311="snížená",J311,0)</f>
        <v>0</v>
      </c>
      <c r="BG311" s="222">
        <f>IF(N311="zákl. přenesená",J311,0)</f>
        <v>0</v>
      </c>
      <c r="BH311" s="222">
        <f>IF(N311="sníž. přenesená",J311,0)</f>
        <v>0</v>
      </c>
      <c r="BI311" s="222">
        <f>IF(N311="nulová",J311,0)</f>
        <v>0</v>
      </c>
      <c r="BJ311" s="18" t="s">
        <v>85</v>
      </c>
      <c r="BK311" s="222">
        <f>ROUND(I311*H311,2)</f>
        <v>0</v>
      </c>
      <c r="BL311" s="18" t="s">
        <v>195</v>
      </c>
      <c r="BM311" s="221" t="s">
        <v>520</v>
      </c>
    </row>
    <row r="312" spans="1:65" s="13" customFormat="1" ht="11.25">
      <c r="B312" s="223"/>
      <c r="C312" s="224"/>
      <c r="D312" s="225" t="s">
        <v>197</v>
      </c>
      <c r="E312" s="226" t="s">
        <v>1</v>
      </c>
      <c r="F312" s="227" t="s">
        <v>134</v>
      </c>
      <c r="G312" s="224"/>
      <c r="H312" s="228">
        <v>39.758000000000003</v>
      </c>
      <c r="I312" s="229"/>
      <c r="J312" s="224"/>
      <c r="K312" s="224"/>
      <c r="L312" s="230"/>
      <c r="M312" s="231"/>
      <c r="N312" s="232"/>
      <c r="O312" s="232"/>
      <c r="P312" s="232"/>
      <c r="Q312" s="232"/>
      <c r="R312" s="232"/>
      <c r="S312" s="232"/>
      <c r="T312" s="233"/>
      <c r="AT312" s="234" t="s">
        <v>197</v>
      </c>
      <c r="AU312" s="234" t="s">
        <v>88</v>
      </c>
      <c r="AV312" s="13" t="s">
        <v>88</v>
      </c>
      <c r="AW312" s="13" t="s">
        <v>32</v>
      </c>
      <c r="AX312" s="13" t="s">
        <v>85</v>
      </c>
      <c r="AY312" s="234" t="s">
        <v>188</v>
      </c>
    </row>
    <row r="313" spans="1:65" s="2" customFormat="1" ht="16.5" customHeight="1">
      <c r="A313" s="35"/>
      <c r="B313" s="36"/>
      <c r="C313" s="210" t="s">
        <v>521</v>
      </c>
      <c r="D313" s="210" t="s">
        <v>190</v>
      </c>
      <c r="E313" s="211" t="s">
        <v>522</v>
      </c>
      <c r="F313" s="212" t="s">
        <v>523</v>
      </c>
      <c r="G313" s="213" t="s">
        <v>193</v>
      </c>
      <c r="H313" s="214">
        <v>2</v>
      </c>
      <c r="I313" s="215"/>
      <c r="J313" s="216">
        <f>ROUND(I313*H313,2)</f>
        <v>0</v>
      </c>
      <c r="K313" s="212" t="s">
        <v>202</v>
      </c>
      <c r="L313" s="40"/>
      <c r="M313" s="217" t="s">
        <v>1</v>
      </c>
      <c r="N313" s="218" t="s">
        <v>42</v>
      </c>
      <c r="O313" s="72"/>
      <c r="P313" s="219">
        <f>O313*H313</f>
        <v>0</v>
      </c>
      <c r="Q313" s="219">
        <v>0.1295</v>
      </c>
      <c r="R313" s="219">
        <f>Q313*H313</f>
        <v>0.25900000000000001</v>
      </c>
      <c r="S313" s="219">
        <v>0</v>
      </c>
      <c r="T313" s="220">
        <f>S313*H313</f>
        <v>0</v>
      </c>
      <c r="U313" s="35"/>
      <c r="V313" s="35"/>
      <c r="W313" s="35"/>
      <c r="X313" s="35"/>
      <c r="Y313" s="35"/>
      <c r="Z313" s="35"/>
      <c r="AA313" s="35"/>
      <c r="AB313" s="35"/>
      <c r="AC313" s="35"/>
      <c r="AD313" s="35"/>
      <c r="AE313" s="35"/>
      <c r="AR313" s="221" t="s">
        <v>195</v>
      </c>
      <c r="AT313" s="221" t="s">
        <v>190</v>
      </c>
      <c r="AU313" s="221" t="s">
        <v>88</v>
      </c>
      <c r="AY313" s="18" t="s">
        <v>188</v>
      </c>
      <c r="BE313" s="222">
        <f>IF(N313="základní",J313,0)</f>
        <v>0</v>
      </c>
      <c r="BF313" s="222">
        <f>IF(N313="snížená",J313,0)</f>
        <v>0</v>
      </c>
      <c r="BG313" s="222">
        <f>IF(N313="zákl. přenesená",J313,0)</f>
        <v>0</v>
      </c>
      <c r="BH313" s="222">
        <f>IF(N313="sníž. přenesená",J313,0)</f>
        <v>0</v>
      </c>
      <c r="BI313" s="222">
        <f>IF(N313="nulová",J313,0)</f>
        <v>0</v>
      </c>
      <c r="BJ313" s="18" t="s">
        <v>85</v>
      </c>
      <c r="BK313" s="222">
        <f>ROUND(I313*H313,2)</f>
        <v>0</v>
      </c>
      <c r="BL313" s="18" t="s">
        <v>195</v>
      </c>
      <c r="BM313" s="221" t="s">
        <v>524</v>
      </c>
    </row>
    <row r="314" spans="1:65" s="13" customFormat="1" ht="11.25">
      <c r="B314" s="223"/>
      <c r="C314" s="224"/>
      <c r="D314" s="225" t="s">
        <v>197</v>
      </c>
      <c r="E314" s="226" t="s">
        <v>1</v>
      </c>
      <c r="F314" s="227" t="s">
        <v>138</v>
      </c>
      <c r="G314" s="224"/>
      <c r="H314" s="228">
        <v>2</v>
      </c>
      <c r="I314" s="229"/>
      <c r="J314" s="224"/>
      <c r="K314" s="224"/>
      <c r="L314" s="230"/>
      <c r="M314" s="231"/>
      <c r="N314" s="232"/>
      <c r="O314" s="232"/>
      <c r="P314" s="232"/>
      <c r="Q314" s="232"/>
      <c r="R314" s="232"/>
      <c r="S314" s="232"/>
      <c r="T314" s="233"/>
      <c r="AT314" s="234" t="s">
        <v>197</v>
      </c>
      <c r="AU314" s="234" t="s">
        <v>88</v>
      </c>
      <c r="AV314" s="13" t="s">
        <v>88</v>
      </c>
      <c r="AW314" s="13" t="s">
        <v>32</v>
      </c>
      <c r="AX314" s="13" t="s">
        <v>85</v>
      </c>
      <c r="AY314" s="234" t="s">
        <v>188</v>
      </c>
    </row>
    <row r="315" spans="1:65" s="12" customFormat="1" ht="22.9" customHeight="1">
      <c r="B315" s="194"/>
      <c r="C315" s="195"/>
      <c r="D315" s="196" t="s">
        <v>76</v>
      </c>
      <c r="E315" s="208" t="s">
        <v>229</v>
      </c>
      <c r="F315" s="208" t="s">
        <v>525</v>
      </c>
      <c r="G315" s="195"/>
      <c r="H315" s="195"/>
      <c r="I315" s="198"/>
      <c r="J315" s="209">
        <f>BK315</f>
        <v>0</v>
      </c>
      <c r="K315" s="195"/>
      <c r="L315" s="200"/>
      <c r="M315" s="201"/>
      <c r="N315" s="202"/>
      <c r="O315" s="202"/>
      <c r="P315" s="203">
        <f>SUM(P316:P336)</f>
        <v>0</v>
      </c>
      <c r="Q315" s="202"/>
      <c r="R315" s="203">
        <f>SUM(R316:R336)</f>
        <v>7.6722312000000015</v>
      </c>
      <c r="S315" s="202"/>
      <c r="T315" s="204">
        <f>SUM(T316:T336)</f>
        <v>0</v>
      </c>
      <c r="AR315" s="205" t="s">
        <v>85</v>
      </c>
      <c r="AT315" s="206" t="s">
        <v>76</v>
      </c>
      <c r="AU315" s="206" t="s">
        <v>85</v>
      </c>
      <c r="AY315" s="205" t="s">
        <v>188</v>
      </c>
      <c r="BK315" s="207">
        <f>SUM(BK316:BK336)</f>
        <v>0</v>
      </c>
    </row>
    <row r="316" spans="1:65" s="2" customFormat="1" ht="16.5" customHeight="1">
      <c r="A316" s="35"/>
      <c r="B316" s="36"/>
      <c r="C316" s="210" t="s">
        <v>526</v>
      </c>
      <c r="D316" s="210" t="s">
        <v>190</v>
      </c>
      <c r="E316" s="211" t="s">
        <v>527</v>
      </c>
      <c r="F316" s="212" t="s">
        <v>528</v>
      </c>
      <c r="G316" s="213" t="s">
        <v>193</v>
      </c>
      <c r="H316" s="214">
        <v>28</v>
      </c>
      <c r="I316" s="215"/>
      <c r="J316" s="216">
        <f>ROUND(I316*H316,2)</f>
        <v>0</v>
      </c>
      <c r="K316" s="212" t="s">
        <v>202</v>
      </c>
      <c r="L316" s="40"/>
      <c r="M316" s="217" t="s">
        <v>1</v>
      </c>
      <c r="N316" s="218" t="s">
        <v>42</v>
      </c>
      <c r="O316" s="72"/>
      <c r="P316" s="219">
        <f>O316*H316</f>
        <v>0</v>
      </c>
      <c r="Q316" s="219">
        <v>2.0000000000000002E-5</v>
      </c>
      <c r="R316" s="219">
        <f>Q316*H316</f>
        <v>5.6000000000000006E-4</v>
      </c>
      <c r="S316" s="219">
        <v>0</v>
      </c>
      <c r="T316" s="220">
        <f>S316*H316</f>
        <v>0</v>
      </c>
      <c r="U316" s="35"/>
      <c r="V316" s="35"/>
      <c r="W316" s="35"/>
      <c r="X316" s="35"/>
      <c r="Y316" s="35"/>
      <c r="Z316" s="35"/>
      <c r="AA316" s="35"/>
      <c r="AB316" s="35"/>
      <c r="AC316" s="35"/>
      <c r="AD316" s="35"/>
      <c r="AE316" s="35"/>
      <c r="AR316" s="221" t="s">
        <v>195</v>
      </c>
      <c r="AT316" s="221" t="s">
        <v>190</v>
      </c>
      <c r="AU316" s="221" t="s">
        <v>88</v>
      </c>
      <c r="AY316" s="18" t="s">
        <v>188</v>
      </c>
      <c r="BE316" s="222">
        <f>IF(N316="základní",J316,0)</f>
        <v>0</v>
      </c>
      <c r="BF316" s="222">
        <f>IF(N316="snížená",J316,0)</f>
        <v>0</v>
      </c>
      <c r="BG316" s="222">
        <f>IF(N316="zákl. přenesená",J316,0)</f>
        <v>0</v>
      </c>
      <c r="BH316" s="222">
        <f>IF(N316="sníž. přenesená",J316,0)</f>
        <v>0</v>
      </c>
      <c r="BI316" s="222">
        <f>IF(N316="nulová",J316,0)</f>
        <v>0</v>
      </c>
      <c r="BJ316" s="18" t="s">
        <v>85</v>
      </c>
      <c r="BK316" s="222">
        <f>ROUND(I316*H316,2)</f>
        <v>0</v>
      </c>
      <c r="BL316" s="18" t="s">
        <v>195</v>
      </c>
      <c r="BM316" s="221" t="s">
        <v>529</v>
      </c>
    </row>
    <row r="317" spans="1:65" s="13" customFormat="1" ht="11.25">
      <c r="B317" s="223"/>
      <c r="C317" s="224"/>
      <c r="D317" s="225" t="s">
        <v>197</v>
      </c>
      <c r="E317" s="226" t="s">
        <v>1</v>
      </c>
      <c r="F317" s="227" t="s">
        <v>530</v>
      </c>
      <c r="G317" s="224"/>
      <c r="H317" s="228">
        <v>30</v>
      </c>
      <c r="I317" s="229"/>
      <c r="J317" s="224"/>
      <c r="K317" s="224"/>
      <c r="L317" s="230"/>
      <c r="M317" s="231"/>
      <c r="N317" s="232"/>
      <c r="O317" s="232"/>
      <c r="P317" s="232"/>
      <c r="Q317" s="232"/>
      <c r="R317" s="232"/>
      <c r="S317" s="232"/>
      <c r="T317" s="233"/>
      <c r="AT317" s="234" t="s">
        <v>197</v>
      </c>
      <c r="AU317" s="234" t="s">
        <v>88</v>
      </c>
      <c r="AV317" s="13" t="s">
        <v>88</v>
      </c>
      <c r="AW317" s="13" t="s">
        <v>32</v>
      </c>
      <c r="AX317" s="13" t="s">
        <v>77</v>
      </c>
      <c r="AY317" s="234" t="s">
        <v>188</v>
      </c>
    </row>
    <row r="318" spans="1:65" s="14" customFormat="1" ht="11.25">
      <c r="B318" s="235"/>
      <c r="C318" s="236"/>
      <c r="D318" s="225" t="s">
        <v>197</v>
      </c>
      <c r="E318" s="237" t="s">
        <v>531</v>
      </c>
      <c r="F318" s="238" t="s">
        <v>199</v>
      </c>
      <c r="G318" s="236"/>
      <c r="H318" s="239">
        <v>30</v>
      </c>
      <c r="I318" s="240"/>
      <c r="J318" s="236"/>
      <c r="K318" s="236"/>
      <c r="L318" s="241"/>
      <c r="M318" s="242"/>
      <c r="N318" s="243"/>
      <c r="O318" s="243"/>
      <c r="P318" s="243"/>
      <c r="Q318" s="243"/>
      <c r="R318" s="243"/>
      <c r="S318" s="243"/>
      <c r="T318" s="244"/>
      <c r="AT318" s="245" t="s">
        <v>197</v>
      </c>
      <c r="AU318" s="245" t="s">
        <v>88</v>
      </c>
      <c r="AV318" s="14" t="s">
        <v>195</v>
      </c>
      <c r="AW318" s="14" t="s">
        <v>32</v>
      </c>
      <c r="AX318" s="14" t="s">
        <v>77</v>
      </c>
      <c r="AY318" s="245" t="s">
        <v>188</v>
      </c>
    </row>
    <row r="319" spans="1:65" s="13" customFormat="1" ht="11.25">
      <c r="B319" s="223"/>
      <c r="C319" s="224"/>
      <c r="D319" s="225" t="s">
        <v>197</v>
      </c>
      <c r="E319" s="226" t="s">
        <v>1</v>
      </c>
      <c r="F319" s="227" t="s">
        <v>532</v>
      </c>
      <c r="G319" s="224"/>
      <c r="H319" s="228">
        <v>27.4</v>
      </c>
      <c r="I319" s="229"/>
      <c r="J319" s="224"/>
      <c r="K319" s="224"/>
      <c r="L319" s="230"/>
      <c r="M319" s="231"/>
      <c r="N319" s="232"/>
      <c r="O319" s="232"/>
      <c r="P319" s="232"/>
      <c r="Q319" s="232"/>
      <c r="R319" s="232"/>
      <c r="S319" s="232"/>
      <c r="T319" s="233"/>
      <c r="AT319" s="234" t="s">
        <v>197</v>
      </c>
      <c r="AU319" s="234" t="s">
        <v>88</v>
      </c>
      <c r="AV319" s="13" t="s">
        <v>88</v>
      </c>
      <c r="AW319" s="13" t="s">
        <v>32</v>
      </c>
      <c r="AX319" s="13" t="s">
        <v>77</v>
      </c>
      <c r="AY319" s="234" t="s">
        <v>188</v>
      </c>
    </row>
    <row r="320" spans="1:65" s="14" customFormat="1" ht="11.25">
      <c r="B320" s="235"/>
      <c r="C320" s="236"/>
      <c r="D320" s="225" t="s">
        <v>197</v>
      </c>
      <c r="E320" s="237" t="s">
        <v>147</v>
      </c>
      <c r="F320" s="238" t="s">
        <v>199</v>
      </c>
      <c r="G320" s="236"/>
      <c r="H320" s="239">
        <v>27.4</v>
      </c>
      <c r="I320" s="240"/>
      <c r="J320" s="236"/>
      <c r="K320" s="236"/>
      <c r="L320" s="241"/>
      <c r="M320" s="242"/>
      <c r="N320" s="243"/>
      <c r="O320" s="243"/>
      <c r="P320" s="243"/>
      <c r="Q320" s="243"/>
      <c r="R320" s="243"/>
      <c r="S320" s="243"/>
      <c r="T320" s="244"/>
      <c r="AT320" s="245" t="s">
        <v>197</v>
      </c>
      <c r="AU320" s="245" t="s">
        <v>88</v>
      </c>
      <c r="AV320" s="14" t="s">
        <v>195</v>
      </c>
      <c r="AW320" s="14" t="s">
        <v>32</v>
      </c>
      <c r="AX320" s="14" t="s">
        <v>77</v>
      </c>
      <c r="AY320" s="245" t="s">
        <v>188</v>
      </c>
    </row>
    <row r="321" spans="1:65" s="13" customFormat="1" ht="11.25">
      <c r="B321" s="223"/>
      <c r="C321" s="224"/>
      <c r="D321" s="225" t="s">
        <v>197</v>
      </c>
      <c r="E321" s="226" t="s">
        <v>1</v>
      </c>
      <c r="F321" s="227" t="s">
        <v>533</v>
      </c>
      <c r="G321" s="224"/>
      <c r="H321" s="228">
        <v>28</v>
      </c>
      <c r="I321" s="229"/>
      <c r="J321" s="224"/>
      <c r="K321" s="224"/>
      <c r="L321" s="230"/>
      <c r="M321" s="231"/>
      <c r="N321" s="232"/>
      <c r="O321" s="232"/>
      <c r="P321" s="232"/>
      <c r="Q321" s="232"/>
      <c r="R321" s="232"/>
      <c r="S321" s="232"/>
      <c r="T321" s="233"/>
      <c r="AT321" s="234" t="s">
        <v>197</v>
      </c>
      <c r="AU321" s="234" t="s">
        <v>88</v>
      </c>
      <c r="AV321" s="13" t="s">
        <v>88</v>
      </c>
      <c r="AW321" s="13" t="s">
        <v>32</v>
      </c>
      <c r="AX321" s="13" t="s">
        <v>77</v>
      </c>
      <c r="AY321" s="234" t="s">
        <v>188</v>
      </c>
    </row>
    <row r="322" spans="1:65" s="14" customFormat="1" ht="11.25">
      <c r="B322" s="235"/>
      <c r="C322" s="236"/>
      <c r="D322" s="225" t="s">
        <v>197</v>
      </c>
      <c r="E322" s="237" t="s">
        <v>149</v>
      </c>
      <c r="F322" s="238" t="s">
        <v>199</v>
      </c>
      <c r="G322" s="236"/>
      <c r="H322" s="239">
        <v>28</v>
      </c>
      <c r="I322" s="240"/>
      <c r="J322" s="236"/>
      <c r="K322" s="236"/>
      <c r="L322" s="241"/>
      <c r="M322" s="242"/>
      <c r="N322" s="243"/>
      <c r="O322" s="243"/>
      <c r="P322" s="243"/>
      <c r="Q322" s="243"/>
      <c r="R322" s="243"/>
      <c r="S322" s="243"/>
      <c r="T322" s="244"/>
      <c r="AT322" s="245" t="s">
        <v>197</v>
      </c>
      <c r="AU322" s="245" t="s">
        <v>88</v>
      </c>
      <c r="AV322" s="14" t="s">
        <v>195</v>
      </c>
      <c r="AW322" s="14" t="s">
        <v>32</v>
      </c>
      <c r="AX322" s="14" t="s">
        <v>85</v>
      </c>
      <c r="AY322" s="245" t="s">
        <v>188</v>
      </c>
    </row>
    <row r="323" spans="1:65" s="2" customFormat="1" ht="16.5" customHeight="1">
      <c r="A323" s="35"/>
      <c r="B323" s="36"/>
      <c r="C323" s="267" t="s">
        <v>534</v>
      </c>
      <c r="D323" s="267" t="s">
        <v>406</v>
      </c>
      <c r="E323" s="268" t="s">
        <v>535</v>
      </c>
      <c r="F323" s="269" t="s">
        <v>536</v>
      </c>
      <c r="G323" s="270" t="s">
        <v>193</v>
      </c>
      <c r="H323" s="271">
        <v>28.42</v>
      </c>
      <c r="I323" s="272"/>
      <c r="J323" s="273">
        <f>ROUND(I323*H323,2)</f>
        <v>0</v>
      </c>
      <c r="K323" s="269" t="s">
        <v>1</v>
      </c>
      <c r="L323" s="274"/>
      <c r="M323" s="275" t="s">
        <v>1</v>
      </c>
      <c r="N323" s="276" t="s">
        <v>42</v>
      </c>
      <c r="O323" s="72"/>
      <c r="P323" s="219">
        <f>O323*H323</f>
        <v>0</v>
      </c>
      <c r="Q323" s="219">
        <v>1.1860000000000001E-2</v>
      </c>
      <c r="R323" s="219">
        <f>Q323*H323</f>
        <v>0.33706120000000006</v>
      </c>
      <c r="S323" s="219">
        <v>0</v>
      </c>
      <c r="T323" s="220">
        <f>S323*H323</f>
        <v>0</v>
      </c>
      <c r="U323" s="35"/>
      <c r="V323" s="35"/>
      <c r="W323" s="35"/>
      <c r="X323" s="35"/>
      <c r="Y323" s="35"/>
      <c r="Z323" s="35"/>
      <c r="AA323" s="35"/>
      <c r="AB323" s="35"/>
      <c r="AC323" s="35"/>
      <c r="AD323" s="35"/>
      <c r="AE323" s="35"/>
      <c r="AR323" s="221" t="s">
        <v>229</v>
      </c>
      <c r="AT323" s="221" t="s">
        <v>406</v>
      </c>
      <c r="AU323" s="221" t="s">
        <v>88</v>
      </c>
      <c r="AY323" s="18" t="s">
        <v>188</v>
      </c>
      <c r="BE323" s="222">
        <f>IF(N323="základní",J323,0)</f>
        <v>0</v>
      </c>
      <c r="BF323" s="222">
        <f>IF(N323="snížená",J323,0)</f>
        <v>0</v>
      </c>
      <c r="BG323" s="222">
        <f>IF(N323="zákl. přenesená",J323,0)</f>
        <v>0</v>
      </c>
      <c r="BH323" s="222">
        <f>IF(N323="sníž. přenesená",J323,0)</f>
        <v>0</v>
      </c>
      <c r="BI323" s="222">
        <f>IF(N323="nulová",J323,0)</f>
        <v>0</v>
      </c>
      <c r="BJ323" s="18" t="s">
        <v>85</v>
      </c>
      <c r="BK323" s="222">
        <f>ROUND(I323*H323,2)</f>
        <v>0</v>
      </c>
      <c r="BL323" s="18" t="s">
        <v>195</v>
      </c>
      <c r="BM323" s="221" t="s">
        <v>537</v>
      </c>
    </row>
    <row r="324" spans="1:65" s="13" customFormat="1" ht="11.25">
      <c r="B324" s="223"/>
      <c r="C324" s="224"/>
      <c r="D324" s="225" t="s">
        <v>197</v>
      </c>
      <c r="E324" s="226" t="s">
        <v>1</v>
      </c>
      <c r="F324" s="227" t="s">
        <v>538</v>
      </c>
      <c r="G324" s="224"/>
      <c r="H324" s="228">
        <v>28.42</v>
      </c>
      <c r="I324" s="229"/>
      <c r="J324" s="224"/>
      <c r="K324" s="224"/>
      <c r="L324" s="230"/>
      <c r="M324" s="231"/>
      <c r="N324" s="232"/>
      <c r="O324" s="232"/>
      <c r="P324" s="232"/>
      <c r="Q324" s="232"/>
      <c r="R324" s="232"/>
      <c r="S324" s="232"/>
      <c r="T324" s="233"/>
      <c r="AT324" s="234" t="s">
        <v>197</v>
      </c>
      <c r="AU324" s="234" t="s">
        <v>88</v>
      </c>
      <c r="AV324" s="13" t="s">
        <v>88</v>
      </c>
      <c r="AW324" s="13" t="s">
        <v>32</v>
      </c>
      <c r="AX324" s="13" t="s">
        <v>85</v>
      </c>
      <c r="AY324" s="234" t="s">
        <v>188</v>
      </c>
    </row>
    <row r="325" spans="1:65" s="2" customFormat="1" ht="16.5" customHeight="1">
      <c r="A325" s="35"/>
      <c r="B325" s="36"/>
      <c r="C325" s="210" t="s">
        <v>539</v>
      </c>
      <c r="D325" s="210" t="s">
        <v>190</v>
      </c>
      <c r="E325" s="211" t="s">
        <v>540</v>
      </c>
      <c r="F325" s="212" t="s">
        <v>541</v>
      </c>
      <c r="G325" s="213" t="s">
        <v>454</v>
      </c>
      <c r="H325" s="214">
        <v>2</v>
      </c>
      <c r="I325" s="215"/>
      <c r="J325" s="216">
        <f t="shared" ref="J325:J336" si="10">ROUND(I325*H325,2)</f>
        <v>0</v>
      </c>
      <c r="K325" s="212" t="s">
        <v>194</v>
      </c>
      <c r="L325" s="40"/>
      <c r="M325" s="217" t="s">
        <v>1</v>
      </c>
      <c r="N325" s="218" t="s">
        <v>42</v>
      </c>
      <c r="O325" s="72"/>
      <c r="P325" s="219">
        <f t="shared" ref="P325:P336" si="11">O325*H325</f>
        <v>0</v>
      </c>
      <c r="Q325" s="219">
        <v>0</v>
      </c>
      <c r="R325" s="219">
        <f t="shared" ref="R325:R336" si="12">Q325*H325</f>
        <v>0</v>
      </c>
      <c r="S325" s="219">
        <v>0</v>
      </c>
      <c r="T325" s="220">
        <f t="shared" ref="T325:T336" si="13">S325*H325</f>
        <v>0</v>
      </c>
      <c r="U325" s="35"/>
      <c r="V325" s="35"/>
      <c r="W325" s="35"/>
      <c r="X325" s="35"/>
      <c r="Y325" s="35"/>
      <c r="Z325" s="35"/>
      <c r="AA325" s="35"/>
      <c r="AB325" s="35"/>
      <c r="AC325" s="35"/>
      <c r="AD325" s="35"/>
      <c r="AE325" s="35"/>
      <c r="AR325" s="221" t="s">
        <v>195</v>
      </c>
      <c r="AT325" s="221" t="s">
        <v>190</v>
      </c>
      <c r="AU325" s="221" t="s">
        <v>88</v>
      </c>
      <c r="AY325" s="18" t="s">
        <v>188</v>
      </c>
      <c r="BE325" s="222">
        <f t="shared" ref="BE325:BE336" si="14">IF(N325="základní",J325,0)</f>
        <v>0</v>
      </c>
      <c r="BF325" s="222">
        <f t="shared" ref="BF325:BF336" si="15">IF(N325="snížená",J325,0)</f>
        <v>0</v>
      </c>
      <c r="BG325" s="222">
        <f t="shared" ref="BG325:BG336" si="16">IF(N325="zákl. přenesená",J325,0)</f>
        <v>0</v>
      </c>
      <c r="BH325" s="222">
        <f t="shared" ref="BH325:BH336" si="17">IF(N325="sníž. přenesená",J325,0)</f>
        <v>0</v>
      </c>
      <c r="BI325" s="222">
        <f t="shared" ref="BI325:BI336" si="18">IF(N325="nulová",J325,0)</f>
        <v>0</v>
      </c>
      <c r="BJ325" s="18" t="s">
        <v>85</v>
      </c>
      <c r="BK325" s="222">
        <f t="shared" ref="BK325:BK336" si="19">ROUND(I325*H325,2)</f>
        <v>0</v>
      </c>
      <c r="BL325" s="18" t="s">
        <v>195</v>
      </c>
      <c r="BM325" s="221" t="s">
        <v>542</v>
      </c>
    </row>
    <row r="326" spans="1:65" s="2" customFormat="1" ht="16.5" customHeight="1">
      <c r="A326" s="35"/>
      <c r="B326" s="36"/>
      <c r="C326" s="210" t="s">
        <v>543</v>
      </c>
      <c r="D326" s="210" t="s">
        <v>190</v>
      </c>
      <c r="E326" s="211" t="s">
        <v>544</v>
      </c>
      <c r="F326" s="212" t="s">
        <v>545</v>
      </c>
      <c r="G326" s="213" t="s">
        <v>454</v>
      </c>
      <c r="H326" s="214">
        <v>3</v>
      </c>
      <c r="I326" s="215"/>
      <c r="J326" s="216">
        <f t="shared" si="10"/>
        <v>0</v>
      </c>
      <c r="K326" s="212" t="s">
        <v>202</v>
      </c>
      <c r="L326" s="40"/>
      <c r="M326" s="217" t="s">
        <v>1</v>
      </c>
      <c r="N326" s="218" t="s">
        <v>42</v>
      </c>
      <c r="O326" s="72"/>
      <c r="P326" s="219">
        <f t="shared" si="11"/>
        <v>0</v>
      </c>
      <c r="Q326" s="219">
        <v>9.1800000000000007E-3</v>
      </c>
      <c r="R326" s="219">
        <f t="shared" si="12"/>
        <v>2.7540000000000002E-2</v>
      </c>
      <c r="S326" s="219">
        <v>0</v>
      </c>
      <c r="T326" s="220">
        <f t="shared" si="13"/>
        <v>0</v>
      </c>
      <c r="U326" s="35"/>
      <c r="V326" s="35"/>
      <c r="W326" s="35"/>
      <c r="X326" s="35"/>
      <c r="Y326" s="35"/>
      <c r="Z326" s="35"/>
      <c r="AA326" s="35"/>
      <c r="AB326" s="35"/>
      <c r="AC326" s="35"/>
      <c r="AD326" s="35"/>
      <c r="AE326" s="35"/>
      <c r="AR326" s="221" t="s">
        <v>195</v>
      </c>
      <c r="AT326" s="221" t="s">
        <v>190</v>
      </c>
      <c r="AU326" s="221" t="s">
        <v>88</v>
      </c>
      <c r="AY326" s="18" t="s">
        <v>188</v>
      </c>
      <c r="BE326" s="222">
        <f t="shared" si="14"/>
        <v>0</v>
      </c>
      <c r="BF326" s="222">
        <f t="shared" si="15"/>
        <v>0</v>
      </c>
      <c r="BG326" s="222">
        <f t="shared" si="16"/>
        <v>0</v>
      </c>
      <c r="BH326" s="222">
        <f t="shared" si="17"/>
        <v>0</v>
      </c>
      <c r="BI326" s="222">
        <f t="shared" si="18"/>
        <v>0</v>
      </c>
      <c r="BJ326" s="18" t="s">
        <v>85</v>
      </c>
      <c r="BK326" s="222">
        <f t="shared" si="19"/>
        <v>0</v>
      </c>
      <c r="BL326" s="18" t="s">
        <v>195</v>
      </c>
      <c r="BM326" s="221" t="s">
        <v>546</v>
      </c>
    </row>
    <row r="327" spans="1:65" s="2" customFormat="1" ht="16.5" customHeight="1">
      <c r="A327" s="35"/>
      <c r="B327" s="36"/>
      <c r="C327" s="267" t="s">
        <v>547</v>
      </c>
      <c r="D327" s="267" t="s">
        <v>406</v>
      </c>
      <c r="E327" s="268" t="s">
        <v>548</v>
      </c>
      <c r="F327" s="269" t="s">
        <v>549</v>
      </c>
      <c r="G327" s="270" t="s">
        <v>454</v>
      </c>
      <c r="H327" s="271">
        <v>1.01</v>
      </c>
      <c r="I327" s="272"/>
      <c r="J327" s="273">
        <f t="shared" si="10"/>
        <v>0</v>
      </c>
      <c r="K327" s="269" t="s">
        <v>202</v>
      </c>
      <c r="L327" s="274"/>
      <c r="M327" s="275" t="s">
        <v>1</v>
      </c>
      <c r="N327" s="276" t="s">
        <v>42</v>
      </c>
      <c r="O327" s="72"/>
      <c r="P327" s="219">
        <f t="shared" si="11"/>
        <v>0</v>
      </c>
      <c r="Q327" s="219">
        <v>1.0129999999999999</v>
      </c>
      <c r="R327" s="219">
        <f t="shared" si="12"/>
        <v>1.0231299999999999</v>
      </c>
      <c r="S327" s="219">
        <v>0</v>
      </c>
      <c r="T327" s="220">
        <f t="shared" si="13"/>
        <v>0</v>
      </c>
      <c r="U327" s="35"/>
      <c r="V327" s="35"/>
      <c r="W327" s="35"/>
      <c r="X327" s="35"/>
      <c r="Y327" s="35"/>
      <c r="Z327" s="35"/>
      <c r="AA327" s="35"/>
      <c r="AB327" s="35"/>
      <c r="AC327" s="35"/>
      <c r="AD327" s="35"/>
      <c r="AE327" s="35"/>
      <c r="AR327" s="221" t="s">
        <v>229</v>
      </c>
      <c r="AT327" s="221" t="s">
        <v>406</v>
      </c>
      <c r="AU327" s="221" t="s">
        <v>88</v>
      </c>
      <c r="AY327" s="18" t="s">
        <v>188</v>
      </c>
      <c r="BE327" s="222">
        <f t="shared" si="14"/>
        <v>0</v>
      </c>
      <c r="BF327" s="222">
        <f t="shared" si="15"/>
        <v>0</v>
      </c>
      <c r="BG327" s="222">
        <f t="shared" si="16"/>
        <v>0</v>
      </c>
      <c r="BH327" s="222">
        <f t="shared" si="17"/>
        <v>0</v>
      </c>
      <c r="BI327" s="222">
        <f t="shared" si="18"/>
        <v>0</v>
      </c>
      <c r="BJ327" s="18" t="s">
        <v>85</v>
      </c>
      <c r="BK327" s="222">
        <f t="shared" si="19"/>
        <v>0</v>
      </c>
      <c r="BL327" s="18" t="s">
        <v>195</v>
      </c>
      <c r="BM327" s="221" t="s">
        <v>550</v>
      </c>
    </row>
    <row r="328" spans="1:65" s="2" customFormat="1" ht="16.5" customHeight="1">
      <c r="A328" s="35"/>
      <c r="B328" s="36"/>
      <c r="C328" s="267" t="s">
        <v>551</v>
      </c>
      <c r="D328" s="267" t="s">
        <v>406</v>
      </c>
      <c r="E328" s="268" t="s">
        <v>552</v>
      </c>
      <c r="F328" s="269" t="s">
        <v>553</v>
      </c>
      <c r="G328" s="270" t="s">
        <v>454</v>
      </c>
      <c r="H328" s="271">
        <v>1.01</v>
      </c>
      <c r="I328" s="272"/>
      <c r="J328" s="273">
        <f t="shared" si="10"/>
        <v>0</v>
      </c>
      <c r="K328" s="269" t="s">
        <v>202</v>
      </c>
      <c r="L328" s="274"/>
      <c r="M328" s="275" t="s">
        <v>1</v>
      </c>
      <c r="N328" s="276" t="s">
        <v>42</v>
      </c>
      <c r="O328" s="72"/>
      <c r="P328" s="219">
        <f t="shared" si="11"/>
        <v>0</v>
      </c>
      <c r="Q328" s="219">
        <v>0.254</v>
      </c>
      <c r="R328" s="219">
        <f t="shared" si="12"/>
        <v>0.25653999999999999</v>
      </c>
      <c r="S328" s="219">
        <v>0</v>
      </c>
      <c r="T328" s="220">
        <f t="shared" si="13"/>
        <v>0</v>
      </c>
      <c r="U328" s="35"/>
      <c r="V328" s="35"/>
      <c r="W328" s="35"/>
      <c r="X328" s="35"/>
      <c r="Y328" s="35"/>
      <c r="Z328" s="35"/>
      <c r="AA328" s="35"/>
      <c r="AB328" s="35"/>
      <c r="AC328" s="35"/>
      <c r="AD328" s="35"/>
      <c r="AE328" s="35"/>
      <c r="AR328" s="221" t="s">
        <v>229</v>
      </c>
      <c r="AT328" s="221" t="s">
        <v>406</v>
      </c>
      <c r="AU328" s="221" t="s">
        <v>88</v>
      </c>
      <c r="AY328" s="18" t="s">
        <v>188</v>
      </c>
      <c r="BE328" s="222">
        <f t="shared" si="14"/>
        <v>0</v>
      </c>
      <c r="BF328" s="222">
        <f t="shared" si="15"/>
        <v>0</v>
      </c>
      <c r="BG328" s="222">
        <f t="shared" si="16"/>
        <v>0</v>
      </c>
      <c r="BH328" s="222">
        <f t="shared" si="17"/>
        <v>0</v>
      </c>
      <c r="BI328" s="222">
        <f t="shared" si="18"/>
        <v>0</v>
      </c>
      <c r="BJ328" s="18" t="s">
        <v>85</v>
      </c>
      <c r="BK328" s="222">
        <f t="shared" si="19"/>
        <v>0</v>
      </c>
      <c r="BL328" s="18" t="s">
        <v>195</v>
      </c>
      <c r="BM328" s="221" t="s">
        <v>554</v>
      </c>
    </row>
    <row r="329" spans="1:65" s="2" customFormat="1" ht="16.5" customHeight="1">
      <c r="A329" s="35"/>
      <c r="B329" s="36"/>
      <c r="C329" s="267" t="s">
        <v>555</v>
      </c>
      <c r="D329" s="267" t="s">
        <v>406</v>
      </c>
      <c r="E329" s="268" t="s">
        <v>556</v>
      </c>
      <c r="F329" s="269" t="s">
        <v>557</v>
      </c>
      <c r="G329" s="270" t="s">
        <v>454</v>
      </c>
      <c r="H329" s="271">
        <v>1.01</v>
      </c>
      <c r="I329" s="272"/>
      <c r="J329" s="273">
        <f t="shared" si="10"/>
        <v>0</v>
      </c>
      <c r="K329" s="269" t="s">
        <v>202</v>
      </c>
      <c r="L329" s="274"/>
      <c r="M329" s="275" t="s">
        <v>1</v>
      </c>
      <c r="N329" s="276" t="s">
        <v>42</v>
      </c>
      <c r="O329" s="72"/>
      <c r="P329" s="219">
        <f t="shared" si="11"/>
        <v>0</v>
      </c>
      <c r="Q329" s="219">
        <v>0.50600000000000001</v>
      </c>
      <c r="R329" s="219">
        <f t="shared" si="12"/>
        <v>0.51105999999999996</v>
      </c>
      <c r="S329" s="219">
        <v>0</v>
      </c>
      <c r="T329" s="220">
        <f t="shared" si="13"/>
        <v>0</v>
      </c>
      <c r="U329" s="35"/>
      <c r="V329" s="35"/>
      <c r="W329" s="35"/>
      <c r="X329" s="35"/>
      <c r="Y329" s="35"/>
      <c r="Z329" s="35"/>
      <c r="AA329" s="35"/>
      <c r="AB329" s="35"/>
      <c r="AC329" s="35"/>
      <c r="AD329" s="35"/>
      <c r="AE329" s="35"/>
      <c r="AR329" s="221" t="s">
        <v>229</v>
      </c>
      <c r="AT329" s="221" t="s">
        <v>406</v>
      </c>
      <c r="AU329" s="221" t="s">
        <v>88</v>
      </c>
      <c r="AY329" s="18" t="s">
        <v>188</v>
      </c>
      <c r="BE329" s="222">
        <f t="shared" si="14"/>
        <v>0</v>
      </c>
      <c r="BF329" s="222">
        <f t="shared" si="15"/>
        <v>0</v>
      </c>
      <c r="BG329" s="222">
        <f t="shared" si="16"/>
        <v>0</v>
      </c>
      <c r="BH329" s="222">
        <f t="shared" si="17"/>
        <v>0</v>
      </c>
      <c r="BI329" s="222">
        <f t="shared" si="18"/>
        <v>0</v>
      </c>
      <c r="BJ329" s="18" t="s">
        <v>85</v>
      </c>
      <c r="BK329" s="222">
        <f t="shared" si="19"/>
        <v>0</v>
      </c>
      <c r="BL329" s="18" t="s">
        <v>195</v>
      </c>
      <c r="BM329" s="221" t="s">
        <v>558</v>
      </c>
    </row>
    <row r="330" spans="1:65" s="2" customFormat="1" ht="16.5" customHeight="1">
      <c r="A330" s="35"/>
      <c r="B330" s="36"/>
      <c r="C330" s="210" t="s">
        <v>559</v>
      </c>
      <c r="D330" s="210" t="s">
        <v>190</v>
      </c>
      <c r="E330" s="211" t="s">
        <v>560</v>
      </c>
      <c r="F330" s="212" t="s">
        <v>561</v>
      </c>
      <c r="G330" s="213" t="s">
        <v>454</v>
      </c>
      <c r="H330" s="214">
        <v>2</v>
      </c>
      <c r="I330" s="215"/>
      <c r="J330" s="216">
        <f t="shared" si="10"/>
        <v>0</v>
      </c>
      <c r="K330" s="212" t="s">
        <v>202</v>
      </c>
      <c r="L330" s="40"/>
      <c r="M330" s="217" t="s">
        <v>1</v>
      </c>
      <c r="N330" s="218" t="s">
        <v>42</v>
      </c>
      <c r="O330" s="72"/>
      <c r="P330" s="219">
        <f t="shared" si="11"/>
        <v>0</v>
      </c>
      <c r="Q330" s="219">
        <v>1.1469999999999999E-2</v>
      </c>
      <c r="R330" s="219">
        <f t="shared" si="12"/>
        <v>2.2939999999999999E-2</v>
      </c>
      <c r="S330" s="219">
        <v>0</v>
      </c>
      <c r="T330" s="220">
        <f t="shared" si="13"/>
        <v>0</v>
      </c>
      <c r="U330" s="35"/>
      <c r="V330" s="35"/>
      <c r="W330" s="35"/>
      <c r="X330" s="35"/>
      <c r="Y330" s="35"/>
      <c r="Z330" s="35"/>
      <c r="AA330" s="35"/>
      <c r="AB330" s="35"/>
      <c r="AC330" s="35"/>
      <c r="AD330" s="35"/>
      <c r="AE330" s="35"/>
      <c r="AR330" s="221" t="s">
        <v>195</v>
      </c>
      <c r="AT330" s="221" t="s">
        <v>190</v>
      </c>
      <c r="AU330" s="221" t="s">
        <v>88</v>
      </c>
      <c r="AY330" s="18" t="s">
        <v>188</v>
      </c>
      <c r="BE330" s="222">
        <f t="shared" si="14"/>
        <v>0</v>
      </c>
      <c r="BF330" s="222">
        <f t="shared" si="15"/>
        <v>0</v>
      </c>
      <c r="BG330" s="222">
        <f t="shared" si="16"/>
        <v>0</v>
      </c>
      <c r="BH330" s="222">
        <f t="shared" si="17"/>
        <v>0</v>
      </c>
      <c r="BI330" s="222">
        <f t="shared" si="18"/>
        <v>0</v>
      </c>
      <c r="BJ330" s="18" t="s">
        <v>85</v>
      </c>
      <c r="BK330" s="222">
        <f t="shared" si="19"/>
        <v>0</v>
      </c>
      <c r="BL330" s="18" t="s">
        <v>195</v>
      </c>
      <c r="BM330" s="221" t="s">
        <v>562</v>
      </c>
    </row>
    <row r="331" spans="1:65" s="2" customFormat="1" ht="16.5" customHeight="1">
      <c r="A331" s="35"/>
      <c r="B331" s="36"/>
      <c r="C331" s="267" t="s">
        <v>563</v>
      </c>
      <c r="D331" s="267" t="s">
        <v>406</v>
      </c>
      <c r="E331" s="268" t="s">
        <v>564</v>
      </c>
      <c r="F331" s="269" t="s">
        <v>565</v>
      </c>
      <c r="G331" s="270" t="s">
        <v>454</v>
      </c>
      <c r="H331" s="271">
        <v>2.02</v>
      </c>
      <c r="I331" s="272"/>
      <c r="J331" s="273">
        <f t="shared" si="10"/>
        <v>0</v>
      </c>
      <c r="K331" s="269" t="s">
        <v>202</v>
      </c>
      <c r="L331" s="274"/>
      <c r="M331" s="275" t="s">
        <v>1</v>
      </c>
      <c r="N331" s="276" t="s">
        <v>42</v>
      </c>
      <c r="O331" s="72"/>
      <c r="P331" s="219">
        <f t="shared" si="11"/>
        <v>0</v>
      </c>
      <c r="Q331" s="219">
        <v>0.54800000000000004</v>
      </c>
      <c r="R331" s="219">
        <f t="shared" si="12"/>
        <v>1.1069600000000002</v>
      </c>
      <c r="S331" s="219">
        <v>0</v>
      </c>
      <c r="T331" s="220">
        <f t="shared" si="13"/>
        <v>0</v>
      </c>
      <c r="U331" s="35"/>
      <c r="V331" s="35"/>
      <c r="W331" s="35"/>
      <c r="X331" s="35"/>
      <c r="Y331" s="35"/>
      <c r="Z331" s="35"/>
      <c r="AA331" s="35"/>
      <c r="AB331" s="35"/>
      <c r="AC331" s="35"/>
      <c r="AD331" s="35"/>
      <c r="AE331" s="35"/>
      <c r="AR331" s="221" t="s">
        <v>229</v>
      </c>
      <c r="AT331" s="221" t="s">
        <v>406</v>
      </c>
      <c r="AU331" s="221" t="s">
        <v>88</v>
      </c>
      <c r="AY331" s="18" t="s">
        <v>188</v>
      </c>
      <c r="BE331" s="222">
        <f t="shared" si="14"/>
        <v>0</v>
      </c>
      <c r="BF331" s="222">
        <f t="shared" si="15"/>
        <v>0</v>
      </c>
      <c r="BG331" s="222">
        <f t="shared" si="16"/>
        <v>0</v>
      </c>
      <c r="BH331" s="222">
        <f t="shared" si="17"/>
        <v>0</v>
      </c>
      <c r="BI331" s="222">
        <f t="shared" si="18"/>
        <v>0</v>
      </c>
      <c r="BJ331" s="18" t="s">
        <v>85</v>
      </c>
      <c r="BK331" s="222">
        <f t="shared" si="19"/>
        <v>0</v>
      </c>
      <c r="BL331" s="18" t="s">
        <v>195</v>
      </c>
      <c r="BM331" s="221" t="s">
        <v>566</v>
      </c>
    </row>
    <row r="332" spans="1:65" s="2" customFormat="1" ht="16.5" customHeight="1">
      <c r="A332" s="35"/>
      <c r="B332" s="36"/>
      <c r="C332" s="210" t="s">
        <v>567</v>
      </c>
      <c r="D332" s="210" t="s">
        <v>190</v>
      </c>
      <c r="E332" s="211" t="s">
        <v>568</v>
      </c>
      <c r="F332" s="212" t="s">
        <v>569</v>
      </c>
      <c r="G332" s="213" t="s">
        <v>454</v>
      </c>
      <c r="H332" s="214">
        <v>2</v>
      </c>
      <c r="I332" s="215"/>
      <c r="J332" s="216">
        <f t="shared" si="10"/>
        <v>0</v>
      </c>
      <c r="K332" s="212" t="s">
        <v>202</v>
      </c>
      <c r="L332" s="40"/>
      <c r="M332" s="217" t="s">
        <v>1</v>
      </c>
      <c r="N332" s="218" t="s">
        <v>42</v>
      </c>
      <c r="O332" s="72"/>
      <c r="P332" s="219">
        <f t="shared" si="11"/>
        <v>0</v>
      </c>
      <c r="Q332" s="219">
        <v>2.7529999999999999E-2</v>
      </c>
      <c r="R332" s="219">
        <f t="shared" si="12"/>
        <v>5.5059999999999998E-2</v>
      </c>
      <c r="S332" s="219">
        <v>0</v>
      </c>
      <c r="T332" s="220">
        <f t="shared" si="13"/>
        <v>0</v>
      </c>
      <c r="U332" s="35"/>
      <c r="V332" s="35"/>
      <c r="W332" s="35"/>
      <c r="X332" s="35"/>
      <c r="Y332" s="35"/>
      <c r="Z332" s="35"/>
      <c r="AA332" s="35"/>
      <c r="AB332" s="35"/>
      <c r="AC332" s="35"/>
      <c r="AD332" s="35"/>
      <c r="AE332" s="35"/>
      <c r="AR332" s="221" t="s">
        <v>195</v>
      </c>
      <c r="AT332" s="221" t="s">
        <v>190</v>
      </c>
      <c r="AU332" s="221" t="s">
        <v>88</v>
      </c>
      <c r="AY332" s="18" t="s">
        <v>188</v>
      </c>
      <c r="BE332" s="222">
        <f t="shared" si="14"/>
        <v>0</v>
      </c>
      <c r="BF332" s="222">
        <f t="shared" si="15"/>
        <v>0</v>
      </c>
      <c r="BG332" s="222">
        <f t="shared" si="16"/>
        <v>0</v>
      </c>
      <c r="BH332" s="222">
        <f t="shared" si="17"/>
        <v>0</v>
      </c>
      <c r="BI332" s="222">
        <f t="shared" si="18"/>
        <v>0</v>
      </c>
      <c r="BJ332" s="18" t="s">
        <v>85</v>
      </c>
      <c r="BK332" s="222">
        <f t="shared" si="19"/>
        <v>0</v>
      </c>
      <c r="BL332" s="18" t="s">
        <v>195</v>
      </c>
      <c r="BM332" s="221" t="s">
        <v>570</v>
      </c>
    </row>
    <row r="333" spans="1:65" s="2" customFormat="1" ht="16.5" customHeight="1">
      <c r="A333" s="35"/>
      <c r="B333" s="36"/>
      <c r="C333" s="267" t="s">
        <v>571</v>
      </c>
      <c r="D333" s="267" t="s">
        <v>406</v>
      </c>
      <c r="E333" s="268" t="s">
        <v>572</v>
      </c>
      <c r="F333" s="269" t="s">
        <v>573</v>
      </c>
      <c r="G333" s="270" t="s">
        <v>454</v>
      </c>
      <c r="H333" s="271">
        <v>1.01</v>
      </c>
      <c r="I333" s="272"/>
      <c r="J333" s="273">
        <f t="shared" si="10"/>
        <v>0</v>
      </c>
      <c r="K333" s="269" t="s">
        <v>202</v>
      </c>
      <c r="L333" s="274"/>
      <c r="M333" s="275" t="s">
        <v>1</v>
      </c>
      <c r="N333" s="276" t="s">
        <v>42</v>
      </c>
      <c r="O333" s="72"/>
      <c r="P333" s="219">
        <f t="shared" si="11"/>
        <v>0</v>
      </c>
      <c r="Q333" s="219">
        <v>1.6</v>
      </c>
      <c r="R333" s="219">
        <f t="shared" si="12"/>
        <v>1.6160000000000001</v>
      </c>
      <c r="S333" s="219">
        <v>0</v>
      </c>
      <c r="T333" s="220">
        <f t="shared" si="13"/>
        <v>0</v>
      </c>
      <c r="U333" s="35"/>
      <c r="V333" s="35"/>
      <c r="W333" s="35"/>
      <c r="X333" s="35"/>
      <c r="Y333" s="35"/>
      <c r="Z333" s="35"/>
      <c r="AA333" s="35"/>
      <c r="AB333" s="35"/>
      <c r="AC333" s="35"/>
      <c r="AD333" s="35"/>
      <c r="AE333" s="35"/>
      <c r="AR333" s="221" t="s">
        <v>229</v>
      </c>
      <c r="AT333" s="221" t="s">
        <v>406</v>
      </c>
      <c r="AU333" s="221" t="s">
        <v>88</v>
      </c>
      <c r="AY333" s="18" t="s">
        <v>188</v>
      </c>
      <c r="BE333" s="222">
        <f t="shared" si="14"/>
        <v>0</v>
      </c>
      <c r="BF333" s="222">
        <f t="shared" si="15"/>
        <v>0</v>
      </c>
      <c r="BG333" s="222">
        <f t="shared" si="16"/>
        <v>0</v>
      </c>
      <c r="BH333" s="222">
        <f t="shared" si="17"/>
        <v>0</v>
      </c>
      <c r="BI333" s="222">
        <f t="shared" si="18"/>
        <v>0</v>
      </c>
      <c r="BJ333" s="18" t="s">
        <v>85</v>
      </c>
      <c r="BK333" s="222">
        <f t="shared" si="19"/>
        <v>0</v>
      </c>
      <c r="BL333" s="18" t="s">
        <v>195</v>
      </c>
      <c r="BM333" s="221" t="s">
        <v>574</v>
      </c>
    </row>
    <row r="334" spans="1:65" s="2" customFormat="1" ht="16.5" customHeight="1">
      <c r="A334" s="35"/>
      <c r="B334" s="36"/>
      <c r="C334" s="267" t="s">
        <v>575</v>
      </c>
      <c r="D334" s="267" t="s">
        <v>406</v>
      </c>
      <c r="E334" s="268" t="s">
        <v>576</v>
      </c>
      <c r="F334" s="269" t="s">
        <v>577</v>
      </c>
      <c r="G334" s="270" t="s">
        <v>454</v>
      </c>
      <c r="H334" s="271">
        <v>1.01</v>
      </c>
      <c r="I334" s="272"/>
      <c r="J334" s="273">
        <f t="shared" si="10"/>
        <v>0</v>
      </c>
      <c r="K334" s="269" t="s">
        <v>202</v>
      </c>
      <c r="L334" s="274"/>
      <c r="M334" s="275" t="s">
        <v>1</v>
      </c>
      <c r="N334" s="276" t="s">
        <v>42</v>
      </c>
      <c r="O334" s="72"/>
      <c r="P334" s="219">
        <f t="shared" si="11"/>
        <v>0</v>
      </c>
      <c r="Q334" s="219">
        <v>1.87</v>
      </c>
      <c r="R334" s="219">
        <f t="shared" si="12"/>
        <v>1.8887</v>
      </c>
      <c r="S334" s="219">
        <v>0</v>
      </c>
      <c r="T334" s="220">
        <f t="shared" si="13"/>
        <v>0</v>
      </c>
      <c r="U334" s="35"/>
      <c r="V334" s="35"/>
      <c r="W334" s="35"/>
      <c r="X334" s="35"/>
      <c r="Y334" s="35"/>
      <c r="Z334" s="35"/>
      <c r="AA334" s="35"/>
      <c r="AB334" s="35"/>
      <c r="AC334" s="35"/>
      <c r="AD334" s="35"/>
      <c r="AE334" s="35"/>
      <c r="AR334" s="221" t="s">
        <v>229</v>
      </c>
      <c r="AT334" s="221" t="s">
        <v>406</v>
      </c>
      <c r="AU334" s="221" t="s">
        <v>88</v>
      </c>
      <c r="AY334" s="18" t="s">
        <v>188</v>
      </c>
      <c r="BE334" s="222">
        <f t="shared" si="14"/>
        <v>0</v>
      </c>
      <c r="BF334" s="222">
        <f t="shared" si="15"/>
        <v>0</v>
      </c>
      <c r="BG334" s="222">
        <f t="shared" si="16"/>
        <v>0</v>
      </c>
      <c r="BH334" s="222">
        <f t="shared" si="17"/>
        <v>0</v>
      </c>
      <c r="BI334" s="222">
        <f t="shared" si="18"/>
        <v>0</v>
      </c>
      <c r="BJ334" s="18" t="s">
        <v>85</v>
      </c>
      <c r="BK334" s="222">
        <f t="shared" si="19"/>
        <v>0</v>
      </c>
      <c r="BL334" s="18" t="s">
        <v>195</v>
      </c>
      <c r="BM334" s="221" t="s">
        <v>578</v>
      </c>
    </row>
    <row r="335" spans="1:65" s="2" customFormat="1" ht="16.5" customHeight="1">
      <c r="A335" s="35"/>
      <c r="B335" s="36"/>
      <c r="C335" s="210" t="s">
        <v>579</v>
      </c>
      <c r="D335" s="210" t="s">
        <v>190</v>
      </c>
      <c r="E335" s="211" t="s">
        <v>580</v>
      </c>
      <c r="F335" s="212" t="s">
        <v>581</v>
      </c>
      <c r="G335" s="213" t="s">
        <v>454</v>
      </c>
      <c r="H335" s="214">
        <v>2</v>
      </c>
      <c r="I335" s="215"/>
      <c r="J335" s="216">
        <f t="shared" si="10"/>
        <v>0</v>
      </c>
      <c r="K335" s="212" t="s">
        <v>202</v>
      </c>
      <c r="L335" s="40"/>
      <c r="M335" s="217" t="s">
        <v>1</v>
      </c>
      <c r="N335" s="218" t="s">
        <v>42</v>
      </c>
      <c r="O335" s="72"/>
      <c r="P335" s="219">
        <f t="shared" si="11"/>
        <v>0</v>
      </c>
      <c r="Q335" s="219">
        <v>0.21734000000000001</v>
      </c>
      <c r="R335" s="219">
        <f t="shared" si="12"/>
        <v>0.43468000000000001</v>
      </c>
      <c r="S335" s="219">
        <v>0</v>
      </c>
      <c r="T335" s="220">
        <f t="shared" si="13"/>
        <v>0</v>
      </c>
      <c r="U335" s="35"/>
      <c r="V335" s="35"/>
      <c r="W335" s="35"/>
      <c r="X335" s="35"/>
      <c r="Y335" s="35"/>
      <c r="Z335" s="35"/>
      <c r="AA335" s="35"/>
      <c r="AB335" s="35"/>
      <c r="AC335" s="35"/>
      <c r="AD335" s="35"/>
      <c r="AE335" s="35"/>
      <c r="AR335" s="221" t="s">
        <v>195</v>
      </c>
      <c r="AT335" s="221" t="s">
        <v>190</v>
      </c>
      <c r="AU335" s="221" t="s">
        <v>88</v>
      </c>
      <c r="AY335" s="18" t="s">
        <v>188</v>
      </c>
      <c r="BE335" s="222">
        <f t="shared" si="14"/>
        <v>0</v>
      </c>
      <c r="BF335" s="222">
        <f t="shared" si="15"/>
        <v>0</v>
      </c>
      <c r="BG335" s="222">
        <f t="shared" si="16"/>
        <v>0</v>
      </c>
      <c r="BH335" s="222">
        <f t="shared" si="17"/>
        <v>0</v>
      </c>
      <c r="BI335" s="222">
        <f t="shared" si="18"/>
        <v>0</v>
      </c>
      <c r="BJ335" s="18" t="s">
        <v>85</v>
      </c>
      <c r="BK335" s="222">
        <f t="shared" si="19"/>
        <v>0</v>
      </c>
      <c r="BL335" s="18" t="s">
        <v>195</v>
      </c>
      <c r="BM335" s="221" t="s">
        <v>582</v>
      </c>
    </row>
    <row r="336" spans="1:65" s="2" customFormat="1" ht="16.5" customHeight="1">
      <c r="A336" s="35"/>
      <c r="B336" s="36"/>
      <c r="C336" s="267" t="s">
        <v>583</v>
      </c>
      <c r="D336" s="267" t="s">
        <v>406</v>
      </c>
      <c r="E336" s="268" t="s">
        <v>584</v>
      </c>
      <c r="F336" s="269" t="s">
        <v>585</v>
      </c>
      <c r="G336" s="270" t="s">
        <v>454</v>
      </c>
      <c r="H336" s="271">
        <v>2</v>
      </c>
      <c r="I336" s="272"/>
      <c r="J336" s="273">
        <f t="shared" si="10"/>
        <v>0</v>
      </c>
      <c r="K336" s="269" t="s">
        <v>194</v>
      </c>
      <c r="L336" s="274"/>
      <c r="M336" s="275" t="s">
        <v>1</v>
      </c>
      <c r="N336" s="276" t="s">
        <v>42</v>
      </c>
      <c r="O336" s="72"/>
      <c r="P336" s="219">
        <f t="shared" si="11"/>
        <v>0</v>
      </c>
      <c r="Q336" s="219">
        <v>0.19600000000000001</v>
      </c>
      <c r="R336" s="219">
        <f t="shared" si="12"/>
        <v>0.39200000000000002</v>
      </c>
      <c r="S336" s="219">
        <v>0</v>
      </c>
      <c r="T336" s="220">
        <f t="shared" si="13"/>
        <v>0</v>
      </c>
      <c r="U336" s="35"/>
      <c r="V336" s="35"/>
      <c r="W336" s="35"/>
      <c r="X336" s="35"/>
      <c r="Y336" s="35"/>
      <c r="Z336" s="35"/>
      <c r="AA336" s="35"/>
      <c r="AB336" s="35"/>
      <c r="AC336" s="35"/>
      <c r="AD336" s="35"/>
      <c r="AE336" s="35"/>
      <c r="AR336" s="221" t="s">
        <v>229</v>
      </c>
      <c r="AT336" s="221" t="s">
        <v>406</v>
      </c>
      <c r="AU336" s="221" t="s">
        <v>88</v>
      </c>
      <c r="AY336" s="18" t="s">
        <v>188</v>
      </c>
      <c r="BE336" s="222">
        <f t="shared" si="14"/>
        <v>0</v>
      </c>
      <c r="BF336" s="222">
        <f t="shared" si="15"/>
        <v>0</v>
      </c>
      <c r="BG336" s="222">
        <f t="shared" si="16"/>
        <v>0</v>
      </c>
      <c r="BH336" s="222">
        <f t="shared" si="17"/>
        <v>0</v>
      </c>
      <c r="BI336" s="222">
        <f t="shared" si="18"/>
        <v>0</v>
      </c>
      <c r="BJ336" s="18" t="s">
        <v>85</v>
      </c>
      <c r="BK336" s="222">
        <f t="shared" si="19"/>
        <v>0</v>
      </c>
      <c r="BL336" s="18" t="s">
        <v>195</v>
      </c>
      <c r="BM336" s="221" t="s">
        <v>586</v>
      </c>
    </row>
    <row r="337" spans="1:65" s="12" customFormat="1" ht="22.9" customHeight="1">
      <c r="B337" s="194"/>
      <c r="C337" s="195"/>
      <c r="D337" s="196" t="s">
        <v>76</v>
      </c>
      <c r="E337" s="208" t="s">
        <v>587</v>
      </c>
      <c r="F337" s="208" t="s">
        <v>588</v>
      </c>
      <c r="G337" s="195"/>
      <c r="H337" s="195"/>
      <c r="I337" s="198"/>
      <c r="J337" s="209">
        <f>BK337</f>
        <v>0</v>
      </c>
      <c r="K337" s="195"/>
      <c r="L337" s="200"/>
      <c r="M337" s="201"/>
      <c r="N337" s="202"/>
      <c r="O337" s="202"/>
      <c r="P337" s="203">
        <f>P338</f>
        <v>0</v>
      </c>
      <c r="Q337" s="202"/>
      <c r="R337" s="203">
        <f>R338</f>
        <v>0</v>
      </c>
      <c r="S337" s="202"/>
      <c r="T337" s="204">
        <f>T338</f>
        <v>0</v>
      </c>
      <c r="AR337" s="205" t="s">
        <v>85</v>
      </c>
      <c r="AT337" s="206" t="s">
        <v>76</v>
      </c>
      <c r="AU337" s="206" t="s">
        <v>85</v>
      </c>
      <c r="AY337" s="205" t="s">
        <v>188</v>
      </c>
      <c r="BK337" s="207">
        <f>BK338</f>
        <v>0</v>
      </c>
    </row>
    <row r="338" spans="1:65" s="2" customFormat="1" ht="16.5" customHeight="1">
      <c r="A338" s="35"/>
      <c r="B338" s="36"/>
      <c r="C338" s="210" t="s">
        <v>589</v>
      </c>
      <c r="D338" s="210" t="s">
        <v>190</v>
      </c>
      <c r="E338" s="211" t="s">
        <v>590</v>
      </c>
      <c r="F338" s="212" t="s">
        <v>591</v>
      </c>
      <c r="G338" s="213" t="s">
        <v>246</v>
      </c>
      <c r="H338" s="214">
        <v>71.510000000000005</v>
      </c>
      <c r="I338" s="215"/>
      <c r="J338" s="216">
        <f>ROUND(I338*H338,2)</f>
        <v>0</v>
      </c>
      <c r="K338" s="212" t="s">
        <v>202</v>
      </c>
      <c r="L338" s="40"/>
      <c r="M338" s="277" t="s">
        <v>1</v>
      </c>
      <c r="N338" s="278" t="s">
        <v>42</v>
      </c>
      <c r="O338" s="279"/>
      <c r="P338" s="280">
        <f>O338*H338</f>
        <v>0</v>
      </c>
      <c r="Q338" s="280">
        <v>0</v>
      </c>
      <c r="R338" s="280">
        <f>Q338*H338</f>
        <v>0</v>
      </c>
      <c r="S338" s="280">
        <v>0</v>
      </c>
      <c r="T338" s="281">
        <f>S338*H338</f>
        <v>0</v>
      </c>
      <c r="U338" s="35"/>
      <c r="V338" s="35"/>
      <c r="W338" s="35"/>
      <c r="X338" s="35"/>
      <c r="Y338" s="35"/>
      <c r="Z338" s="35"/>
      <c r="AA338" s="35"/>
      <c r="AB338" s="35"/>
      <c r="AC338" s="35"/>
      <c r="AD338" s="35"/>
      <c r="AE338" s="35"/>
      <c r="AR338" s="221" t="s">
        <v>195</v>
      </c>
      <c r="AT338" s="221" t="s">
        <v>190</v>
      </c>
      <c r="AU338" s="221" t="s">
        <v>88</v>
      </c>
      <c r="AY338" s="18" t="s">
        <v>188</v>
      </c>
      <c r="BE338" s="222">
        <f>IF(N338="základní",J338,0)</f>
        <v>0</v>
      </c>
      <c r="BF338" s="222">
        <f>IF(N338="snížená",J338,0)</f>
        <v>0</v>
      </c>
      <c r="BG338" s="222">
        <f>IF(N338="zákl. přenesená",J338,0)</f>
        <v>0</v>
      </c>
      <c r="BH338" s="222">
        <f>IF(N338="sníž. přenesená",J338,0)</f>
        <v>0</v>
      </c>
      <c r="BI338" s="222">
        <f>IF(N338="nulová",J338,0)</f>
        <v>0</v>
      </c>
      <c r="BJ338" s="18" t="s">
        <v>85</v>
      </c>
      <c r="BK338" s="222">
        <f>ROUND(I338*H338,2)</f>
        <v>0</v>
      </c>
      <c r="BL338" s="18" t="s">
        <v>195</v>
      </c>
      <c r="BM338" s="221" t="s">
        <v>592</v>
      </c>
    </row>
    <row r="339" spans="1:65" s="2" customFormat="1" ht="6.95" customHeight="1">
      <c r="A339" s="35"/>
      <c r="B339" s="55"/>
      <c r="C339" s="56"/>
      <c r="D339" s="56"/>
      <c r="E339" s="56"/>
      <c r="F339" s="56"/>
      <c r="G339" s="56"/>
      <c r="H339" s="56"/>
      <c r="I339" s="160"/>
      <c r="J339" s="56"/>
      <c r="K339" s="56"/>
      <c r="L339" s="40"/>
      <c r="M339" s="35"/>
      <c r="O339" s="35"/>
      <c r="P339" s="35"/>
      <c r="Q339" s="35"/>
      <c r="R339" s="35"/>
      <c r="S339" s="35"/>
      <c r="T339" s="35"/>
      <c r="U339" s="35"/>
      <c r="V339" s="35"/>
      <c r="W339" s="35"/>
      <c r="X339" s="35"/>
      <c r="Y339" s="35"/>
      <c r="Z339" s="35"/>
      <c r="AA339" s="35"/>
      <c r="AB339" s="35"/>
      <c r="AC339" s="35"/>
      <c r="AD339" s="35"/>
      <c r="AE339" s="35"/>
    </row>
  </sheetData>
  <sheetProtection algorithmName="SHA-512" hashValue="VhHJb5uIh4+Vf2fgNUlyLm5LLNBYop3Bx//Gj9osnBkQuVc+jgWAitYP/SpHi3jwQp01sH4sqA57G4NWWwaX2w==" saltValue="VjpvqICmpZyHthQev+EQttaVEyr2vUEZbeg8Stsq72oMevp1ZkAsiX+U/0MPn0x/Gqu1OL3NMB2V4l6/36GHoA==" spinCount="100000" sheet="1" objects="1" scenarios="1" formatColumns="0" formatRows="0" autoFilter="0"/>
  <autoFilter ref="C121:K338"/>
  <mergeCells count="9">
    <mergeCell ref="E87:H87"/>
    <mergeCell ref="E112:H112"/>
    <mergeCell ref="E114:H114"/>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91</v>
      </c>
      <c r="AZ2" s="117" t="s">
        <v>130</v>
      </c>
      <c r="BA2" s="117" t="s">
        <v>1</v>
      </c>
      <c r="BB2" s="117" t="s">
        <v>1</v>
      </c>
      <c r="BC2" s="117" t="s">
        <v>593</v>
      </c>
      <c r="BD2" s="117" t="s">
        <v>88</v>
      </c>
    </row>
    <row r="3" spans="1:56" s="1" customFormat="1" ht="6.95" customHeight="1">
      <c r="B3" s="118"/>
      <c r="C3" s="119"/>
      <c r="D3" s="119"/>
      <c r="E3" s="119"/>
      <c r="F3" s="119"/>
      <c r="G3" s="119"/>
      <c r="H3" s="119"/>
      <c r="I3" s="120"/>
      <c r="J3" s="119"/>
      <c r="K3" s="119"/>
      <c r="L3" s="21"/>
      <c r="AT3" s="18" t="s">
        <v>88</v>
      </c>
      <c r="AZ3" s="117" t="s">
        <v>594</v>
      </c>
      <c r="BA3" s="117" t="s">
        <v>1</v>
      </c>
      <c r="BB3" s="117" t="s">
        <v>1</v>
      </c>
      <c r="BC3" s="117" t="s">
        <v>595</v>
      </c>
      <c r="BD3" s="117" t="s">
        <v>88</v>
      </c>
    </row>
    <row r="4" spans="1:56" s="1" customFormat="1" ht="24.95" customHeight="1">
      <c r="B4" s="21"/>
      <c r="D4" s="121" t="s">
        <v>133</v>
      </c>
      <c r="I4" s="116"/>
      <c r="L4" s="21"/>
      <c r="M4" s="122" t="s">
        <v>10</v>
      </c>
      <c r="AT4" s="18" t="s">
        <v>4</v>
      </c>
      <c r="AZ4" s="117" t="s">
        <v>134</v>
      </c>
      <c r="BA4" s="117" t="s">
        <v>1</v>
      </c>
      <c r="BB4" s="117" t="s">
        <v>1</v>
      </c>
      <c r="BC4" s="117" t="s">
        <v>596</v>
      </c>
      <c r="BD4" s="117" t="s">
        <v>88</v>
      </c>
    </row>
    <row r="5" spans="1:56" s="1" customFormat="1" ht="6.95" customHeight="1">
      <c r="B5" s="21"/>
      <c r="I5" s="116"/>
      <c r="L5" s="21"/>
      <c r="AZ5" s="117" t="s">
        <v>597</v>
      </c>
      <c r="BA5" s="117" t="s">
        <v>1</v>
      </c>
      <c r="BB5" s="117" t="s">
        <v>1</v>
      </c>
      <c r="BC5" s="117" t="s">
        <v>598</v>
      </c>
      <c r="BD5" s="117" t="s">
        <v>88</v>
      </c>
    </row>
    <row r="6" spans="1:56" s="1" customFormat="1" ht="12" customHeight="1">
      <c r="B6" s="21"/>
      <c r="D6" s="123" t="s">
        <v>16</v>
      </c>
      <c r="I6" s="116"/>
      <c r="L6" s="21"/>
      <c r="AZ6" s="117" t="s">
        <v>136</v>
      </c>
      <c r="BA6" s="117" t="s">
        <v>1</v>
      </c>
      <c r="BB6" s="117" t="s">
        <v>1</v>
      </c>
      <c r="BC6" s="117" t="s">
        <v>599</v>
      </c>
      <c r="BD6" s="117" t="s">
        <v>88</v>
      </c>
    </row>
    <row r="7" spans="1:56" s="1" customFormat="1" ht="16.5" customHeight="1">
      <c r="B7" s="21"/>
      <c r="E7" s="333" t="str">
        <f>'Rekapitulace stavby'!K6</f>
        <v>HOSPODAŘENÍ SE SRÁŽKOVÝMI VODAMI - ZŠ NA VÝSLUNÍ Č.P. 2047</v>
      </c>
      <c r="F7" s="334"/>
      <c r="G7" s="334"/>
      <c r="H7" s="334"/>
      <c r="I7" s="116"/>
      <c r="L7" s="21"/>
      <c r="AZ7" s="117" t="s">
        <v>138</v>
      </c>
      <c r="BA7" s="117" t="s">
        <v>1</v>
      </c>
      <c r="BB7" s="117" t="s">
        <v>1</v>
      </c>
      <c r="BC7" s="117" t="s">
        <v>88</v>
      </c>
      <c r="BD7" s="117" t="s">
        <v>88</v>
      </c>
    </row>
    <row r="8" spans="1:56" s="2" customFormat="1" ht="12" customHeight="1">
      <c r="A8" s="35"/>
      <c r="B8" s="40"/>
      <c r="C8" s="35"/>
      <c r="D8" s="123" t="s">
        <v>141</v>
      </c>
      <c r="E8" s="35"/>
      <c r="F8" s="35"/>
      <c r="G8" s="35"/>
      <c r="H8" s="35"/>
      <c r="I8" s="124"/>
      <c r="J8" s="35"/>
      <c r="K8" s="35"/>
      <c r="L8" s="52"/>
      <c r="S8" s="35"/>
      <c r="T8" s="35"/>
      <c r="U8" s="35"/>
      <c r="V8" s="35"/>
      <c r="W8" s="35"/>
      <c r="X8" s="35"/>
      <c r="Y8" s="35"/>
      <c r="Z8" s="35"/>
      <c r="AA8" s="35"/>
      <c r="AB8" s="35"/>
      <c r="AC8" s="35"/>
      <c r="AD8" s="35"/>
      <c r="AE8" s="35"/>
      <c r="AZ8" s="117" t="s">
        <v>139</v>
      </c>
      <c r="BA8" s="117" t="s">
        <v>1</v>
      </c>
      <c r="BB8" s="117" t="s">
        <v>1</v>
      </c>
      <c r="BC8" s="117" t="s">
        <v>600</v>
      </c>
      <c r="BD8" s="117" t="s">
        <v>88</v>
      </c>
    </row>
    <row r="9" spans="1:56" s="2" customFormat="1" ht="16.5" customHeight="1">
      <c r="A9" s="35"/>
      <c r="B9" s="40"/>
      <c r="C9" s="35"/>
      <c r="D9" s="35"/>
      <c r="E9" s="335" t="s">
        <v>601</v>
      </c>
      <c r="F9" s="336"/>
      <c r="G9" s="336"/>
      <c r="H9" s="336"/>
      <c r="I9" s="124"/>
      <c r="J9" s="35"/>
      <c r="K9" s="35"/>
      <c r="L9" s="52"/>
      <c r="S9" s="35"/>
      <c r="T9" s="35"/>
      <c r="U9" s="35"/>
      <c r="V9" s="35"/>
      <c r="W9" s="35"/>
      <c r="X9" s="35"/>
      <c r="Y9" s="35"/>
      <c r="Z9" s="35"/>
      <c r="AA9" s="35"/>
      <c r="AB9" s="35"/>
      <c r="AC9" s="35"/>
      <c r="AD9" s="35"/>
      <c r="AE9" s="35"/>
      <c r="AZ9" s="117" t="s">
        <v>142</v>
      </c>
      <c r="BA9" s="117" t="s">
        <v>1</v>
      </c>
      <c r="BB9" s="117" t="s">
        <v>1</v>
      </c>
      <c r="BC9" s="117" t="s">
        <v>602</v>
      </c>
      <c r="BD9" s="117" t="s">
        <v>88</v>
      </c>
    </row>
    <row r="10" spans="1:56" s="2" customFormat="1" ht="11.25">
      <c r="A10" s="35"/>
      <c r="B10" s="40"/>
      <c r="C10" s="35"/>
      <c r="D10" s="35"/>
      <c r="E10" s="35"/>
      <c r="F10" s="35"/>
      <c r="G10" s="35"/>
      <c r="H10" s="35"/>
      <c r="I10" s="124"/>
      <c r="J10" s="35"/>
      <c r="K10" s="35"/>
      <c r="L10" s="52"/>
      <c r="S10" s="35"/>
      <c r="T10" s="35"/>
      <c r="U10" s="35"/>
      <c r="V10" s="35"/>
      <c r="W10" s="35"/>
      <c r="X10" s="35"/>
      <c r="Y10" s="35"/>
      <c r="Z10" s="35"/>
      <c r="AA10" s="35"/>
      <c r="AB10" s="35"/>
      <c r="AC10" s="35"/>
      <c r="AD10" s="35"/>
      <c r="AE10" s="35"/>
      <c r="AZ10" s="117" t="s">
        <v>603</v>
      </c>
      <c r="BA10" s="117" t="s">
        <v>1</v>
      </c>
      <c r="BB10" s="117" t="s">
        <v>1</v>
      </c>
      <c r="BC10" s="117" t="s">
        <v>604</v>
      </c>
      <c r="BD10" s="117" t="s">
        <v>88</v>
      </c>
    </row>
    <row r="11" spans="1:56" s="2" customFormat="1" ht="12" customHeight="1">
      <c r="A11" s="35"/>
      <c r="B11" s="40"/>
      <c r="C11" s="35"/>
      <c r="D11" s="123" t="s">
        <v>18</v>
      </c>
      <c r="E11" s="35"/>
      <c r="F11" s="111" t="s">
        <v>87</v>
      </c>
      <c r="G11" s="35"/>
      <c r="H11" s="35"/>
      <c r="I11" s="125" t="s">
        <v>19</v>
      </c>
      <c r="J11" s="111" t="s">
        <v>1</v>
      </c>
      <c r="K11" s="35"/>
      <c r="L11" s="52"/>
      <c r="S11" s="35"/>
      <c r="T11" s="35"/>
      <c r="U11" s="35"/>
      <c r="V11" s="35"/>
      <c r="W11" s="35"/>
      <c r="X11" s="35"/>
      <c r="Y11" s="35"/>
      <c r="Z11" s="35"/>
      <c r="AA11" s="35"/>
      <c r="AB11" s="35"/>
      <c r="AC11" s="35"/>
      <c r="AD11" s="35"/>
      <c r="AE11" s="35"/>
      <c r="AZ11" s="117" t="s">
        <v>605</v>
      </c>
      <c r="BA11" s="117" t="s">
        <v>1</v>
      </c>
      <c r="BB11" s="117" t="s">
        <v>1</v>
      </c>
      <c r="BC11" s="117" t="s">
        <v>606</v>
      </c>
      <c r="BD11" s="117" t="s">
        <v>88</v>
      </c>
    </row>
    <row r="12" spans="1:56" s="2" customFormat="1" ht="12" customHeight="1">
      <c r="A12" s="35"/>
      <c r="B12" s="40"/>
      <c r="C12" s="35"/>
      <c r="D12" s="123" t="s">
        <v>20</v>
      </c>
      <c r="E12" s="35"/>
      <c r="F12" s="111" t="s">
        <v>21</v>
      </c>
      <c r="G12" s="35"/>
      <c r="H12" s="35"/>
      <c r="I12" s="125" t="s">
        <v>22</v>
      </c>
      <c r="J12" s="126" t="str">
        <f>'Rekapitulace stavby'!AN8</f>
        <v>23. 7. 2019</v>
      </c>
      <c r="K12" s="35"/>
      <c r="L12" s="52"/>
      <c r="S12" s="35"/>
      <c r="T12" s="35"/>
      <c r="U12" s="35"/>
      <c r="V12" s="35"/>
      <c r="W12" s="35"/>
      <c r="X12" s="35"/>
      <c r="Y12" s="35"/>
      <c r="Z12" s="35"/>
      <c r="AA12" s="35"/>
      <c r="AB12" s="35"/>
      <c r="AC12" s="35"/>
      <c r="AD12" s="35"/>
      <c r="AE12" s="35"/>
      <c r="AZ12" s="117" t="s">
        <v>145</v>
      </c>
      <c r="BA12" s="117" t="s">
        <v>1</v>
      </c>
      <c r="BB12" s="117" t="s">
        <v>1</v>
      </c>
      <c r="BC12" s="117" t="s">
        <v>607</v>
      </c>
      <c r="BD12" s="117" t="s">
        <v>88</v>
      </c>
    </row>
    <row r="13" spans="1:56" s="2" customFormat="1" ht="10.9" customHeight="1">
      <c r="A13" s="35"/>
      <c r="B13" s="40"/>
      <c r="C13" s="35"/>
      <c r="D13" s="35"/>
      <c r="E13" s="35"/>
      <c r="F13" s="35"/>
      <c r="G13" s="35"/>
      <c r="H13" s="35"/>
      <c r="I13" s="124"/>
      <c r="J13" s="35"/>
      <c r="K13" s="35"/>
      <c r="L13" s="52"/>
      <c r="S13" s="35"/>
      <c r="T13" s="35"/>
      <c r="U13" s="35"/>
      <c r="V13" s="35"/>
      <c r="W13" s="35"/>
      <c r="X13" s="35"/>
      <c r="Y13" s="35"/>
      <c r="Z13" s="35"/>
      <c r="AA13" s="35"/>
      <c r="AB13" s="35"/>
      <c r="AC13" s="35"/>
      <c r="AD13" s="35"/>
      <c r="AE13" s="35"/>
      <c r="AZ13" s="117" t="s">
        <v>608</v>
      </c>
      <c r="BA13" s="117" t="s">
        <v>1</v>
      </c>
      <c r="BB13" s="117" t="s">
        <v>1</v>
      </c>
      <c r="BC13" s="117" t="s">
        <v>609</v>
      </c>
      <c r="BD13" s="117" t="s">
        <v>88</v>
      </c>
    </row>
    <row r="14" spans="1:56" s="2" customFormat="1" ht="12" customHeight="1">
      <c r="A14" s="35"/>
      <c r="B14" s="40"/>
      <c r="C14" s="35"/>
      <c r="D14" s="123" t="s">
        <v>24</v>
      </c>
      <c r="E14" s="35"/>
      <c r="F14" s="35"/>
      <c r="G14" s="35"/>
      <c r="H14" s="35"/>
      <c r="I14" s="125" t="s">
        <v>25</v>
      </c>
      <c r="J14" s="111" t="s">
        <v>1</v>
      </c>
      <c r="K14" s="35"/>
      <c r="L14" s="52"/>
      <c r="S14" s="35"/>
      <c r="T14" s="35"/>
      <c r="U14" s="35"/>
      <c r="V14" s="35"/>
      <c r="W14" s="35"/>
      <c r="X14" s="35"/>
      <c r="Y14" s="35"/>
      <c r="Z14" s="35"/>
      <c r="AA14" s="35"/>
      <c r="AB14" s="35"/>
      <c r="AC14" s="35"/>
      <c r="AD14" s="35"/>
      <c r="AE14" s="35"/>
      <c r="AZ14" s="117" t="s">
        <v>610</v>
      </c>
      <c r="BA14" s="117" t="s">
        <v>1</v>
      </c>
      <c r="BB14" s="117" t="s">
        <v>1</v>
      </c>
      <c r="BC14" s="117" t="s">
        <v>611</v>
      </c>
      <c r="BD14" s="117" t="s">
        <v>88</v>
      </c>
    </row>
    <row r="15" spans="1:56" s="2" customFormat="1" ht="18" customHeight="1">
      <c r="A15" s="35"/>
      <c r="B15" s="40"/>
      <c r="C15" s="35"/>
      <c r="D15" s="35"/>
      <c r="E15" s="111" t="s">
        <v>26</v>
      </c>
      <c r="F15" s="35"/>
      <c r="G15" s="35"/>
      <c r="H15" s="35"/>
      <c r="I15" s="125" t="s">
        <v>27</v>
      </c>
      <c r="J15" s="111" t="s">
        <v>1</v>
      </c>
      <c r="K15" s="35"/>
      <c r="L15" s="52"/>
      <c r="S15" s="35"/>
      <c r="T15" s="35"/>
      <c r="U15" s="35"/>
      <c r="V15" s="35"/>
      <c r="W15" s="35"/>
      <c r="X15" s="35"/>
      <c r="Y15" s="35"/>
      <c r="Z15" s="35"/>
      <c r="AA15" s="35"/>
      <c r="AB15" s="35"/>
      <c r="AC15" s="35"/>
      <c r="AD15" s="35"/>
      <c r="AE15" s="35"/>
      <c r="AZ15" s="117" t="s">
        <v>151</v>
      </c>
      <c r="BA15" s="117" t="s">
        <v>1</v>
      </c>
      <c r="BB15" s="117" t="s">
        <v>1</v>
      </c>
      <c r="BC15" s="117" t="s">
        <v>152</v>
      </c>
      <c r="BD15" s="117" t="s">
        <v>88</v>
      </c>
    </row>
    <row r="16" spans="1:56" s="2" customFormat="1" ht="6.95" customHeight="1">
      <c r="A16" s="35"/>
      <c r="B16" s="40"/>
      <c r="C16" s="35"/>
      <c r="D16" s="35"/>
      <c r="E16" s="35"/>
      <c r="F16" s="35"/>
      <c r="G16" s="35"/>
      <c r="H16" s="35"/>
      <c r="I16" s="124"/>
      <c r="J16" s="35"/>
      <c r="K16" s="35"/>
      <c r="L16" s="52"/>
      <c r="S16" s="35"/>
      <c r="T16" s="35"/>
      <c r="U16" s="35"/>
      <c r="V16" s="35"/>
      <c r="W16" s="35"/>
      <c r="X16" s="35"/>
      <c r="Y16" s="35"/>
      <c r="Z16" s="35"/>
      <c r="AA16" s="35"/>
      <c r="AB16" s="35"/>
      <c r="AC16" s="35"/>
      <c r="AD16" s="35"/>
      <c r="AE16" s="35"/>
      <c r="AZ16" s="117" t="s">
        <v>612</v>
      </c>
      <c r="BA16" s="117" t="s">
        <v>1</v>
      </c>
      <c r="BB16" s="117" t="s">
        <v>1</v>
      </c>
      <c r="BC16" s="117" t="s">
        <v>613</v>
      </c>
      <c r="BD16" s="117" t="s">
        <v>88</v>
      </c>
    </row>
    <row r="17" spans="1:56" s="2" customFormat="1" ht="12" customHeight="1">
      <c r="A17" s="35"/>
      <c r="B17" s="40"/>
      <c r="C17" s="35"/>
      <c r="D17" s="123" t="s">
        <v>28</v>
      </c>
      <c r="E17" s="35"/>
      <c r="F17" s="35"/>
      <c r="G17" s="35"/>
      <c r="H17" s="35"/>
      <c r="I17" s="125" t="s">
        <v>25</v>
      </c>
      <c r="J17" s="31" t="str">
        <f>'Rekapitulace stavby'!AN13</f>
        <v>Vyplň údaj</v>
      </c>
      <c r="K17" s="35"/>
      <c r="L17" s="52"/>
      <c r="S17" s="35"/>
      <c r="T17" s="35"/>
      <c r="U17" s="35"/>
      <c r="V17" s="35"/>
      <c r="W17" s="35"/>
      <c r="X17" s="35"/>
      <c r="Y17" s="35"/>
      <c r="Z17" s="35"/>
      <c r="AA17" s="35"/>
      <c r="AB17" s="35"/>
      <c r="AC17" s="35"/>
      <c r="AD17" s="35"/>
      <c r="AE17" s="35"/>
      <c r="AZ17" s="117" t="s">
        <v>153</v>
      </c>
      <c r="BA17" s="117" t="s">
        <v>1</v>
      </c>
      <c r="BB17" s="117" t="s">
        <v>1</v>
      </c>
      <c r="BC17" s="117" t="s">
        <v>614</v>
      </c>
      <c r="BD17" s="117" t="s">
        <v>88</v>
      </c>
    </row>
    <row r="18" spans="1:56" s="2" customFormat="1" ht="18" customHeight="1">
      <c r="A18" s="35"/>
      <c r="B18" s="40"/>
      <c r="C18" s="35"/>
      <c r="D18" s="35"/>
      <c r="E18" s="337" t="str">
        <f>'Rekapitulace stavby'!E14</f>
        <v>Vyplň údaj</v>
      </c>
      <c r="F18" s="338"/>
      <c r="G18" s="338"/>
      <c r="H18" s="338"/>
      <c r="I18" s="125" t="s">
        <v>27</v>
      </c>
      <c r="J18" s="31" t="str">
        <f>'Rekapitulace stavby'!AN14</f>
        <v>Vyplň údaj</v>
      </c>
      <c r="K18" s="35"/>
      <c r="L18" s="52"/>
      <c r="S18" s="35"/>
      <c r="T18" s="35"/>
      <c r="U18" s="35"/>
      <c r="V18" s="35"/>
      <c r="W18" s="35"/>
      <c r="X18" s="35"/>
      <c r="Y18" s="35"/>
      <c r="Z18" s="35"/>
      <c r="AA18" s="35"/>
      <c r="AB18" s="35"/>
      <c r="AC18" s="35"/>
      <c r="AD18" s="35"/>
      <c r="AE18" s="35"/>
      <c r="AZ18" s="117" t="s">
        <v>155</v>
      </c>
      <c r="BA18" s="117" t="s">
        <v>1</v>
      </c>
      <c r="BB18" s="117" t="s">
        <v>1</v>
      </c>
      <c r="BC18" s="117" t="s">
        <v>615</v>
      </c>
      <c r="BD18" s="117" t="s">
        <v>88</v>
      </c>
    </row>
    <row r="19" spans="1:56" s="2" customFormat="1" ht="6.95" customHeight="1">
      <c r="A19" s="35"/>
      <c r="B19" s="40"/>
      <c r="C19" s="35"/>
      <c r="D19" s="35"/>
      <c r="E19" s="35"/>
      <c r="F19" s="35"/>
      <c r="G19" s="35"/>
      <c r="H19" s="35"/>
      <c r="I19" s="124"/>
      <c r="J19" s="35"/>
      <c r="K19" s="35"/>
      <c r="L19" s="52"/>
      <c r="S19" s="35"/>
      <c r="T19" s="35"/>
      <c r="U19" s="35"/>
      <c r="V19" s="35"/>
      <c r="W19" s="35"/>
      <c r="X19" s="35"/>
      <c r="Y19" s="35"/>
      <c r="Z19" s="35"/>
      <c r="AA19" s="35"/>
      <c r="AB19" s="35"/>
      <c r="AC19" s="35"/>
      <c r="AD19" s="35"/>
      <c r="AE19" s="35"/>
      <c r="AZ19" s="117" t="s">
        <v>156</v>
      </c>
      <c r="BA19" s="117" t="s">
        <v>1</v>
      </c>
      <c r="BB19" s="117" t="s">
        <v>1</v>
      </c>
      <c r="BC19" s="117" t="s">
        <v>616</v>
      </c>
      <c r="BD19" s="117" t="s">
        <v>88</v>
      </c>
    </row>
    <row r="20" spans="1:56" s="2" customFormat="1" ht="12" customHeight="1">
      <c r="A20" s="35"/>
      <c r="B20" s="40"/>
      <c r="C20" s="35"/>
      <c r="D20" s="123" t="s">
        <v>30</v>
      </c>
      <c r="E20" s="35"/>
      <c r="F20" s="35"/>
      <c r="G20" s="35"/>
      <c r="H20" s="35"/>
      <c r="I20" s="125" t="s">
        <v>25</v>
      </c>
      <c r="J20" s="111" t="s">
        <v>1</v>
      </c>
      <c r="K20" s="35"/>
      <c r="L20" s="52"/>
      <c r="S20" s="35"/>
      <c r="T20" s="35"/>
      <c r="U20" s="35"/>
      <c r="V20" s="35"/>
      <c r="W20" s="35"/>
      <c r="X20" s="35"/>
      <c r="Y20" s="35"/>
      <c r="Z20" s="35"/>
      <c r="AA20" s="35"/>
      <c r="AB20" s="35"/>
      <c r="AC20" s="35"/>
      <c r="AD20" s="35"/>
      <c r="AE20" s="35"/>
      <c r="AZ20" s="117" t="s">
        <v>160</v>
      </c>
      <c r="BA20" s="117" t="s">
        <v>1</v>
      </c>
      <c r="BB20" s="117" t="s">
        <v>1</v>
      </c>
      <c r="BC20" s="117" t="s">
        <v>617</v>
      </c>
      <c r="BD20" s="117" t="s">
        <v>88</v>
      </c>
    </row>
    <row r="21" spans="1:56" s="2" customFormat="1" ht="18" customHeight="1">
      <c r="A21" s="35"/>
      <c r="B21" s="40"/>
      <c r="C21" s="35"/>
      <c r="D21" s="35"/>
      <c r="E21" s="111" t="s">
        <v>31</v>
      </c>
      <c r="F21" s="35"/>
      <c r="G21" s="35"/>
      <c r="H21" s="35"/>
      <c r="I21" s="125" t="s">
        <v>27</v>
      </c>
      <c r="J21" s="111" t="s">
        <v>1</v>
      </c>
      <c r="K21" s="35"/>
      <c r="L21" s="52"/>
      <c r="S21" s="35"/>
      <c r="T21" s="35"/>
      <c r="U21" s="35"/>
      <c r="V21" s="35"/>
      <c r="W21" s="35"/>
      <c r="X21" s="35"/>
      <c r="Y21" s="35"/>
      <c r="Z21" s="35"/>
      <c r="AA21" s="35"/>
      <c r="AB21" s="35"/>
      <c r="AC21" s="35"/>
      <c r="AD21" s="35"/>
      <c r="AE21" s="35"/>
      <c r="AZ21" s="117" t="s">
        <v>618</v>
      </c>
      <c r="BA21" s="117" t="s">
        <v>1</v>
      </c>
      <c r="BB21" s="117" t="s">
        <v>1</v>
      </c>
      <c r="BC21" s="117" t="s">
        <v>619</v>
      </c>
      <c r="BD21" s="117" t="s">
        <v>88</v>
      </c>
    </row>
    <row r="22" spans="1:56" s="2" customFormat="1" ht="6.95" customHeight="1">
      <c r="A22" s="35"/>
      <c r="B22" s="40"/>
      <c r="C22" s="35"/>
      <c r="D22" s="35"/>
      <c r="E22" s="35"/>
      <c r="F22" s="35"/>
      <c r="G22" s="35"/>
      <c r="H22" s="35"/>
      <c r="I22" s="124"/>
      <c r="J22" s="35"/>
      <c r="K22" s="35"/>
      <c r="L22" s="52"/>
      <c r="S22" s="35"/>
      <c r="T22" s="35"/>
      <c r="U22" s="35"/>
      <c r="V22" s="35"/>
      <c r="W22" s="35"/>
      <c r="X22" s="35"/>
      <c r="Y22" s="35"/>
      <c r="Z22" s="35"/>
      <c r="AA22" s="35"/>
      <c r="AB22" s="35"/>
      <c r="AC22" s="35"/>
      <c r="AD22" s="35"/>
      <c r="AE22" s="35"/>
    </row>
    <row r="23" spans="1:56" s="2" customFormat="1" ht="12" customHeight="1">
      <c r="A23" s="35"/>
      <c r="B23" s="40"/>
      <c r="C23" s="35"/>
      <c r="D23" s="123" t="s">
        <v>33</v>
      </c>
      <c r="E23" s="35"/>
      <c r="F23" s="35"/>
      <c r="G23" s="35"/>
      <c r="H23" s="35"/>
      <c r="I23" s="125" t="s">
        <v>25</v>
      </c>
      <c r="J23" s="111" t="s">
        <v>1</v>
      </c>
      <c r="K23" s="35"/>
      <c r="L23" s="52"/>
      <c r="S23" s="35"/>
      <c r="T23" s="35"/>
      <c r="U23" s="35"/>
      <c r="V23" s="35"/>
      <c r="W23" s="35"/>
      <c r="X23" s="35"/>
      <c r="Y23" s="35"/>
      <c r="Z23" s="35"/>
      <c r="AA23" s="35"/>
      <c r="AB23" s="35"/>
      <c r="AC23" s="35"/>
      <c r="AD23" s="35"/>
      <c r="AE23" s="35"/>
    </row>
    <row r="24" spans="1:56" s="2" customFormat="1" ht="18" customHeight="1">
      <c r="A24" s="35"/>
      <c r="B24" s="40"/>
      <c r="C24" s="35"/>
      <c r="D24" s="35"/>
      <c r="E24" s="111" t="s">
        <v>34</v>
      </c>
      <c r="F24" s="35"/>
      <c r="G24" s="35"/>
      <c r="H24" s="35"/>
      <c r="I24" s="125" t="s">
        <v>27</v>
      </c>
      <c r="J24" s="111" t="s">
        <v>1</v>
      </c>
      <c r="K24" s="35"/>
      <c r="L24" s="52"/>
      <c r="S24" s="35"/>
      <c r="T24" s="35"/>
      <c r="U24" s="35"/>
      <c r="V24" s="35"/>
      <c r="W24" s="35"/>
      <c r="X24" s="35"/>
      <c r="Y24" s="35"/>
      <c r="Z24" s="35"/>
      <c r="AA24" s="35"/>
      <c r="AB24" s="35"/>
      <c r="AC24" s="35"/>
      <c r="AD24" s="35"/>
      <c r="AE24" s="35"/>
    </row>
    <row r="25" spans="1:56" s="2" customFormat="1" ht="6.95" customHeight="1">
      <c r="A25" s="35"/>
      <c r="B25" s="40"/>
      <c r="C25" s="35"/>
      <c r="D25" s="35"/>
      <c r="E25" s="35"/>
      <c r="F25" s="35"/>
      <c r="G25" s="35"/>
      <c r="H25" s="35"/>
      <c r="I25" s="124"/>
      <c r="J25" s="35"/>
      <c r="K25" s="35"/>
      <c r="L25" s="52"/>
      <c r="S25" s="35"/>
      <c r="T25" s="35"/>
      <c r="U25" s="35"/>
      <c r="V25" s="35"/>
      <c r="W25" s="35"/>
      <c r="X25" s="35"/>
      <c r="Y25" s="35"/>
      <c r="Z25" s="35"/>
      <c r="AA25" s="35"/>
      <c r="AB25" s="35"/>
      <c r="AC25" s="35"/>
      <c r="AD25" s="35"/>
      <c r="AE25" s="35"/>
    </row>
    <row r="26" spans="1:56" s="2" customFormat="1" ht="12" customHeight="1">
      <c r="A26" s="35"/>
      <c r="B26" s="40"/>
      <c r="C26" s="35"/>
      <c r="D26" s="123" t="s">
        <v>35</v>
      </c>
      <c r="E26" s="35"/>
      <c r="F26" s="35"/>
      <c r="G26" s="35"/>
      <c r="H26" s="35"/>
      <c r="I26" s="124"/>
      <c r="J26" s="35"/>
      <c r="K26" s="35"/>
      <c r="L26" s="52"/>
      <c r="S26" s="35"/>
      <c r="T26" s="35"/>
      <c r="U26" s="35"/>
      <c r="V26" s="35"/>
      <c r="W26" s="35"/>
      <c r="X26" s="35"/>
      <c r="Y26" s="35"/>
      <c r="Z26" s="35"/>
      <c r="AA26" s="35"/>
      <c r="AB26" s="35"/>
      <c r="AC26" s="35"/>
      <c r="AD26" s="35"/>
      <c r="AE26" s="35"/>
    </row>
    <row r="27" spans="1:56" s="8" customFormat="1" ht="16.5" customHeight="1">
      <c r="A27" s="127"/>
      <c r="B27" s="128"/>
      <c r="C27" s="127"/>
      <c r="D27" s="127"/>
      <c r="E27" s="339" t="s">
        <v>1</v>
      </c>
      <c r="F27" s="339"/>
      <c r="G27" s="339"/>
      <c r="H27" s="339"/>
      <c r="I27" s="129"/>
      <c r="J27" s="127"/>
      <c r="K27" s="127"/>
      <c r="L27" s="130"/>
      <c r="S27" s="127"/>
      <c r="T27" s="127"/>
      <c r="U27" s="127"/>
      <c r="V27" s="127"/>
      <c r="W27" s="127"/>
      <c r="X27" s="127"/>
      <c r="Y27" s="127"/>
      <c r="Z27" s="127"/>
      <c r="AA27" s="127"/>
      <c r="AB27" s="127"/>
      <c r="AC27" s="127"/>
      <c r="AD27" s="127"/>
      <c r="AE27" s="127"/>
    </row>
    <row r="28" spans="1:56" s="2" customFormat="1" ht="6.95" customHeight="1">
      <c r="A28" s="35"/>
      <c r="B28" s="40"/>
      <c r="C28" s="35"/>
      <c r="D28" s="35"/>
      <c r="E28" s="35"/>
      <c r="F28" s="35"/>
      <c r="G28" s="35"/>
      <c r="H28" s="35"/>
      <c r="I28" s="124"/>
      <c r="J28" s="35"/>
      <c r="K28" s="35"/>
      <c r="L28" s="52"/>
      <c r="S28" s="35"/>
      <c r="T28" s="35"/>
      <c r="U28" s="35"/>
      <c r="V28" s="35"/>
      <c r="W28" s="35"/>
      <c r="X28" s="35"/>
      <c r="Y28" s="35"/>
      <c r="Z28" s="35"/>
      <c r="AA28" s="35"/>
      <c r="AB28" s="35"/>
      <c r="AC28" s="35"/>
      <c r="AD28" s="35"/>
      <c r="AE28" s="35"/>
    </row>
    <row r="29" spans="1:56" s="2" customFormat="1" ht="6.95" customHeight="1">
      <c r="A29" s="35"/>
      <c r="B29" s="40"/>
      <c r="C29" s="35"/>
      <c r="D29" s="131"/>
      <c r="E29" s="131"/>
      <c r="F29" s="131"/>
      <c r="G29" s="131"/>
      <c r="H29" s="131"/>
      <c r="I29" s="132"/>
      <c r="J29" s="131"/>
      <c r="K29" s="131"/>
      <c r="L29" s="52"/>
      <c r="S29" s="35"/>
      <c r="T29" s="35"/>
      <c r="U29" s="35"/>
      <c r="V29" s="35"/>
      <c r="W29" s="35"/>
      <c r="X29" s="35"/>
      <c r="Y29" s="35"/>
      <c r="Z29" s="35"/>
      <c r="AA29" s="35"/>
      <c r="AB29" s="35"/>
      <c r="AC29" s="35"/>
      <c r="AD29" s="35"/>
      <c r="AE29" s="35"/>
    </row>
    <row r="30" spans="1:56" s="2" customFormat="1" ht="25.35" customHeight="1">
      <c r="A30" s="35"/>
      <c r="B30" s="40"/>
      <c r="C30" s="35"/>
      <c r="D30" s="133" t="s">
        <v>37</v>
      </c>
      <c r="E30" s="35"/>
      <c r="F30" s="35"/>
      <c r="G30" s="35"/>
      <c r="H30" s="35"/>
      <c r="I30" s="124"/>
      <c r="J30" s="134">
        <f>ROUND(J122, 2)</f>
        <v>0</v>
      </c>
      <c r="K30" s="35"/>
      <c r="L30" s="52"/>
      <c r="S30" s="35"/>
      <c r="T30" s="35"/>
      <c r="U30" s="35"/>
      <c r="V30" s="35"/>
      <c r="W30" s="35"/>
      <c r="X30" s="35"/>
      <c r="Y30" s="35"/>
      <c r="Z30" s="35"/>
      <c r="AA30" s="35"/>
      <c r="AB30" s="35"/>
      <c r="AC30" s="35"/>
      <c r="AD30" s="35"/>
      <c r="AE30" s="35"/>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56" s="2" customFormat="1" ht="14.45" customHeight="1">
      <c r="A32" s="35"/>
      <c r="B32" s="40"/>
      <c r="C32" s="35"/>
      <c r="D32" s="35"/>
      <c r="E32" s="35"/>
      <c r="F32" s="135" t="s">
        <v>39</v>
      </c>
      <c r="G32" s="35"/>
      <c r="H32" s="35"/>
      <c r="I32" s="136" t="s">
        <v>38</v>
      </c>
      <c r="J32" s="135" t="s">
        <v>40</v>
      </c>
      <c r="K32" s="35"/>
      <c r="L32" s="52"/>
      <c r="S32" s="35"/>
      <c r="T32" s="35"/>
      <c r="U32" s="35"/>
      <c r="V32" s="35"/>
      <c r="W32" s="35"/>
      <c r="X32" s="35"/>
      <c r="Y32" s="35"/>
      <c r="Z32" s="35"/>
      <c r="AA32" s="35"/>
      <c r="AB32" s="35"/>
      <c r="AC32" s="35"/>
      <c r="AD32" s="35"/>
      <c r="AE32" s="35"/>
    </row>
    <row r="33" spans="1:31" s="2" customFormat="1" ht="14.45" customHeight="1">
      <c r="A33" s="35"/>
      <c r="B33" s="40"/>
      <c r="C33" s="35"/>
      <c r="D33" s="137" t="s">
        <v>41</v>
      </c>
      <c r="E33" s="123" t="s">
        <v>42</v>
      </c>
      <c r="F33" s="138">
        <f>ROUND((SUM(BE122:BE313)),  2)</f>
        <v>0</v>
      </c>
      <c r="G33" s="35"/>
      <c r="H33" s="35"/>
      <c r="I33" s="139">
        <v>0.21</v>
      </c>
      <c r="J33" s="138">
        <f>ROUND(((SUM(BE122:BE313))*I33),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3" t="s">
        <v>43</v>
      </c>
      <c r="F34" s="138">
        <f>ROUND((SUM(BF122:BF313)),  2)</f>
        <v>0</v>
      </c>
      <c r="G34" s="35"/>
      <c r="H34" s="35"/>
      <c r="I34" s="139">
        <v>0.15</v>
      </c>
      <c r="J34" s="138">
        <f>ROUND(((SUM(BF122:BF313))*I34),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3" t="s">
        <v>44</v>
      </c>
      <c r="F35" s="138">
        <f>ROUND((SUM(BG122:BG313)),  2)</f>
        <v>0</v>
      </c>
      <c r="G35" s="35"/>
      <c r="H35" s="35"/>
      <c r="I35" s="139">
        <v>0.21</v>
      </c>
      <c r="J35" s="138">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3" t="s">
        <v>45</v>
      </c>
      <c r="F36" s="138">
        <f>ROUND((SUM(BH122:BH313)),  2)</f>
        <v>0</v>
      </c>
      <c r="G36" s="35"/>
      <c r="H36" s="35"/>
      <c r="I36" s="139">
        <v>0.15</v>
      </c>
      <c r="J36" s="138">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46</v>
      </c>
      <c r="F37" s="138">
        <f>ROUND((SUM(BI122:BI313)),  2)</f>
        <v>0</v>
      </c>
      <c r="G37" s="35"/>
      <c r="H37" s="35"/>
      <c r="I37" s="139">
        <v>0</v>
      </c>
      <c r="J37" s="138">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24"/>
      <c r="J38" s="35"/>
      <c r="K38" s="35"/>
      <c r="L38" s="52"/>
      <c r="S38" s="35"/>
      <c r="T38" s="35"/>
      <c r="U38" s="35"/>
      <c r="V38" s="35"/>
      <c r="W38" s="35"/>
      <c r="X38" s="35"/>
      <c r="Y38" s="35"/>
      <c r="Z38" s="35"/>
      <c r="AA38" s="35"/>
      <c r="AB38" s="35"/>
      <c r="AC38" s="35"/>
      <c r="AD38" s="35"/>
      <c r="AE38" s="35"/>
    </row>
    <row r="39" spans="1:31" s="2" customFormat="1" ht="25.35" customHeight="1">
      <c r="A39" s="35"/>
      <c r="B39" s="40"/>
      <c r="C39" s="140"/>
      <c r="D39" s="141" t="s">
        <v>47</v>
      </c>
      <c r="E39" s="142"/>
      <c r="F39" s="142"/>
      <c r="G39" s="143" t="s">
        <v>48</v>
      </c>
      <c r="H39" s="144" t="s">
        <v>49</v>
      </c>
      <c r="I39" s="145"/>
      <c r="J39" s="146">
        <f>SUM(J30:J37)</f>
        <v>0</v>
      </c>
      <c r="K39" s="147"/>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1" customFormat="1" ht="14.45" customHeight="1">
      <c r="B41" s="21"/>
      <c r="I41" s="116"/>
      <c r="L41" s="21"/>
    </row>
    <row r="42" spans="1:31" s="1" customFormat="1" ht="14.45" customHeight="1">
      <c r="B42" s="21"/>
      <c r="I42" s="116"/>
      <c r="L42" s="21"/>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47"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47"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47" s="2" customFormat="1" ht="12" customHeight="1">
      <c r="A86" s="35"/>
      <c r="B86" s="36"/>
      <c r="C86" s="30" t="s">
        <v>141</v>
      </c>
      <c r="D86" s="37"/>
      <c r="E86" s="37"/>
      <c r="F86" s="37"/>
      <c r="G86" s="37"/>
      <c r="H86" s="37"/>
      <c r="I86" s="124"/>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308" t="str">
        <f>E9</f>
        <v>SO 02 - PŘÍPOJKA DEŠŤOVÉ KANALIZACE</v>
      </c>
      <c r="F87" s="342"/>
      <c r="G87" s="342"/>
      <c r="H87" s="342"/>
      <c r="I87" s="124"/>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124"/>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UHERSKÝ BROD</v>
      </c>
      <c r="G89" s="37"/>
      <c r="H89" s="37"/>
      <c r="I89" s="125" t="s">
        <v>22</v>
      </c>
      <c r="J89" s="67" t="str">
        <f>IF(J12="","",J12)</f>
        <v>23. 7. 2019</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47" s="2" customFormat="1" ht="27.95" customHeight="1">
      <c r="A91" s="35"/>
      <c r="B91" s="36"/>
      <c r="C91" s="30" t="s">
        <v>24</v>
      </c>
      <c r="D91" s="37"/>
      <c r="E91" s="37"/>
      <c r="F91" s="28" t="str">
        <f>E15</f>
        <v>MĚSTO UHERSKÝ BROD</v>
      </c>
      <c r="G91" s="37"/>
      <c r="H91" s="37"/>
      <c r="I91" s="125" t="s">
        <v>30</v>
      </c>
      <c r="J91" s="33" t="str">
        <f>E21</f>
        <v>JV PROJEKT V.H. s.r.o.   Brno</v>
      </c>
      <c r="K91" s="37"/>
      <c r="L91" s="52"/>
      <c r="S91" s="35"/>
      <c r="T91" s="35"/>
      <c r="U91" s="35"/>
      <c r="V91" s="35"/>
      <c r="W91" s="35"/>
      <c r="X91" s="35"/>
      <c r="Y91" s="35"/>
      <c r="Z91" s="35"/>
      <c r="AA91" s="35"/>
      <c r="AB91" s="35"/>
      <c r="AC91" s="35"/>
      <c r="AD91" s="35"/>
      <c r="AE91" s="35"/>
    </row>
    <row r="92" spans="1:47" s="2" customFormat="1" ht="15.2" customHeight="1">
      <c r="A92" s="35"/>
      <c r="B92" s="36"/>
      <c r="C92" s="30" t="s">
        <v>28</v>
      </c>
      <c r="D92" s="37"/>
      <c r="E92" s="37"/>
      <c r="F92" s="28" t="str">
        <f>IF(E18="","",E18)</f>
        <v>Vyplň údaj</v>
      </c>
      <c r="G92" s="37"/>
      <c r="H92" s="37"/>
      <c r="I92" s="125" t="s">
        <v>33</v>
      </c>
      <c r="J92" s="33" t="str">
        <f>E24</f>
        <v>Obrtel M.</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124"/>
      <c r="J93" s="37"/>
      <c r="K93" s="37"/>
      <c r="L93" s="52"/>
      <c r="S93" s="35"/>
      <c r="T93" s="35"/>
      <c r="U93" s="35"/>
      <c r="V93" s="35"/>
      <c r="W93" s="35"/>
      <c r="X93" s="35"/>
      <c r="Y93" s="35"/>
      <c r="Z93" s="35"/>
      <c r="AA93" s="35"/>
      <c r="AB93" s="35"/>
      <c r="AC93" s="35"/>
      <c r="AD93" s="35"/>
      <c r="AE93" s="35"/>
    </row>
    <row r="94" spans="1:47" s="2" customFormat="1" ht="29.25" customHeight="1">
      <c r="A94" s="35"/>
      <c r="B94" s="36"/>
      <c r="C94" s="164" t="s">
        <v>163</v>
      </c>
      <c r="D94" s="165"/>
      <c r="E94" s="165"/>
      <c r="F94" s="165"/>
      <c r="G94" s="165"/>
      <c r="H94" s="165"/>
      <c r="I94" s="166"/>
      <c r="J94" s="167" t="s">
        <v>164</v>
      </c>
      <c r="K94" s="165"/>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47" s="2" customFormat="1" ht="22.9" customHeight="1">
      <c r="A96" s="35"/>
      <c r="B96" s="36"/>
      <c r="C96" s="168" t="s">
        <v>165</v>
      </c>
      <c r="D96" s="37"/>
      <c r="E96" s="37"/>
      <c r="F96" s="37"/>
      <c r="G96" s="37"/>
      <c r="H96" s="37"/>
      <c r="I96" s="124"/>
      <c r="J96" s="85">
        <f>J122</f>
        <v>0</v>
      </c>
      <c r="K96" s="37"/>
      <c r="L96" s="52"/>
      <c r="S96" s="35"/>
      <c r="T96" s="35"/>
      <c r="U96" s="35"/>
      <c r="V96" s="35"/>
      <c r="W96" s="35"/>
      <c r="X96" s="35"/>
      <c r="Y96" s="35"/>
      <c r="Z96" s="35"/>
      <c r="AA96" s="35"/>
      <c r="AB96" s="35"/>
      <c r="AC96" s="35"/>
      <c r="AD96" s="35"/>
      <c r="AE96" s="35"/>
      <c r="AU96" s="18" t="s">
        <v>166</v>
      </c>
    </row>
    <row r="97" spans="1:31" s="9" customFormat="1" ht="24.95" customHeight="1">
      <c r="B97" s="169"/>
      <c r="C97" s="170"/>
      <c r="D97" s="171" t="s">
        <v>167</v>
      </c>
      <c r="E97" s="172"/>
      <c r="F97" s="172"/>
      <c r="G97" s="172"/>
      <c r="H97" s="172"/>
      <c r="I97" s="173"/>
      <c r="J97" s="174">
        <f>J123</f>
        <v>0</v>
      </c>
      <c r="K97" s="170"/>
      <c r="L97" s="175"/>
    </row>
    <row r="98" spans="1:31" s="10" customFormat="1" ht="19.899999999999999" customHeight="1">
      <c r="B98" s="176"/>
      <c r="C98" s="105"/>
      <c r="D98" s="177" t="s">
        <v>168</v>
      </c>
      <c r="E98" s="178"/>
      <c r="F98" s="178"/>
      <c r="G98" s="178"/>
      <c r="H98" s="178"/>
      <c r="I98" s="179"/>
      <c r="J98" s="180">
        <f>J124</f>
        <v>0</v>
      </c>
      <c r="K98" s="105"/>
      <c r="L98" s="181"/>
    </row>
    <row r="99" spans="1:31" s="10" customFormat="1" ht="19.899999999999999" customHeight="1">
      <c r="B99" s="176"/>
      <c r="C99" s="105"/>
      <c r="D99" s="177" t="s">
        <v>169</v>
      </c>
      <c r="E99" s="178"/>
      <c r="F99" s="178"/>
      <c r="G99" s="178"/>
      <c r="H99" s="178"/>
      <c r="I99" s="179"/>
      <c r="J99" s="180">
        <f>J269</f>
        <v>0</v>
      </c>
      <c r="K99" s="105"/>
      <c r="L99" s="181"/>
    </row>
    <row r="100" spans="1:31" s="10" customFormat="1" ht="19.899999999999999" customHeight="1">
      <c r="B100" s="176"/>
      <c r="C100" s="105"/>
      <c r="D100" s="177" t="s">
        <v>170</v>
      </c>
      <c r="E100" s="178"/>
      <c r="F100" s="178"/>
      <c r="G100" s="178"/>
      <c r="H100" s="178"/>
      <c r="I100" s="179"/>
      <c r="J100" s="180">
        <f>J277</f>
        <v>0</v>
      </c>
      <c r="K100" s="105"/>
      <c r="L100" s="181"/>
    </row>
    <row r="101" spans="1:31" s="10" customFormat="1" ht="19.899999999999999" customHeight="1">
      <c r="B101" s="176"/>
      <c r="C101" s="105"/>
      <c r="D101" s="177" t="s">
        <v>171</v>
      </c>
      <c r="E101" s="178"/>
      <c r="F101" s="178"/>
      <c r="G101" s="178"/>
      <c r="H101" s="178"/>
      <c r="I101" s="179"/>
      <c r="J101" s="180">
        <f>J301</f>
        <v>0</v>
      </c>
      <c r="K101" s="105"/>
      <c r="L101" s="181"/>
    </row>
    <row r="102" spans="1:31" s="10" customFormat="1" ht="19.899999999999999" customHeight="1">
      <c r="B102" s="176"/>
      <c r="C102" s="105"/>
      <c r="D102" s="177" t="s">
        <v>172</v>
      </c>
      <c r="E102" s="178"/>
      <c r="F102" s="178"/>
      <c r="G102" s="178"/>
      <c r="H102" s="178"/>
      <c r="I102" s="179"/>
      <c r="J102" s="180">
        <f>J312</f>
        <v>0</v>
      </c>
      <c r="K102" s="105"/>
      <c r="L102" s="181"/>
    </row>
    <row r="103" spans="1:31" s="2" customFormat="1" ht="21.75" customHeight="1">
      <c r="A103" s="35"/>
      <c r="B103" s="36"/>
      <c r="C103" s="37"/>
      <c r="D103" s="37"/>
      <c r="E103" s="37"/>
      <c r="F103" s="37"/>
      <c r="G103" s="37"/>
      <c r="H103" s="37"/>
      <c r="I103" s="124"/>
      <c r="J103" s="37"/>
      <c r="K103" s="37"/>
      <c r="L103" s="52"/>
      <c r="S103" s="35"/>
      <c r="T103" s="35"/>
      <c r="U103" s="35"/>
      <c r="V103" s="35"/>
      <c r="W103" s="35"/>
      <c r="X103" s="35"/>
      <c r="Y103" s="35"/>
      <c r="Z103" s="35"/>
      <c r="AA103" s="35"/>
      <c r="AB103" s="35"/>
      <c r="AC103" s="35"/>
      <c r="AD103" s="35"/>
      <c r="AE103" s="35"/>
    </row>
    <row r="104" spans="1:31" s="2" customFormat="1" ht="6.95" customHeight="1">
      <c r="A104" s="35"/>
      <c r="B104" s="55"/>
      <c r="C104" s="56"/>
      <c r="D104" s="56"/>
      <c r="E104" s="56"/>
      <c r="F104" s="56"/>
      <c r="G104" s="56"/>
      <c r="H104" s="56"/>
      <c r="I104" s="160"/>
      <c r="J104" s="56"/>
      <c r="K104" s="56"/>
      <c r="L104" s="52"/>
      <c r="S104" s="35"/>
      <c r="T104" s="35"/>
      <c r="U104" s="35"/>
      <c r="V104" s="35"/>
      <c r="W104" s="35"/>
      <c r="X104" s="35"/>
      <c r="Y104" s="35"/>
      <c r="Z104" s="35"/>
      <c r="AA104" s="35"/>
      <c r="AB104" s="35"/>
      <c r="AC104" s="35"/>
      <c r="AD104" s="35"/>
      <c r="AE104" s="35"/>
    </row>
    <row r="108" spans="1:31" s="2" customFormat="1" ht="6.95" customHeight="1">
      <c r="A108" s="35"/>
      <c r="B108" s="57"/>
      <c r="C108" s="58"/>
      <c r="D108" s="58"/>
      <c r="E108" s="58"/>
      <c r="F108" s="58"/>
      <c r="G108" s="58"/>
      <c r="H108" s="58"/>
      <c r="I108" s="163"/>
      <c r="J108" s="58"/>
      <c r="K108" s="58"/>
      <c r="L108" s="52"/>
      <c r="S108" s="35"/>
      <c r="T108" s="35"/>
      <c r="U108" s="35"/>
      <c r="V108" s="35"/>
      <c r="W108" s="35"/>
      <c r="X108" s="35"/>
      <c r="Y108" s="35"/>
      <c r="Z108" s="35"/>
      <c r="AA108" s="35"/>
      <c r="AB108" s="35"/>
      <c r="AC108" s="35"/>
      <c r="AD108" s="35"/>
      <c r="AE108" s="35"/>
    </row>
    <row r="109" spans="1:31" s="2" customFormat="1" ht="24.95" customHeight="1">
      <c r="A109" s="35"/>
      <c r="B109" s="36"/>
      <c r="C109" s="24" t="s">
        <v>173</v>
      </c>
      <c r="D109" s="37"/>
      <c r="E109" s="37"/>
      <c r="F109" s="37"/>
      <c r="G109" s="37"/>
      <c r="H109" s="37"/>
      <c r="I109" s="124"/>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124"/>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30" t="s">
        <v>16</v>
      </c>
      <c r="D111" s="37"/>
      <c r="E111" s="37"/>
      <c r="F111" s="37"/>
      <c r="G111" s="37"/>
      <c r="H111" s="37"/>
      <c r="I111" s="124"/>
      <c r="J111" s="37"/>
      <c r="K111" s="37"/>
      <c r="L111" s="52"/>
      <c r="S111" s="35"/>
      <c r="T111" s="35"/>
      <c r="U111" s="35"/>
      <c r="V111" s="35"/>
      <c r="W111" s="35"/>
      <c r="X111" s="35"/>
      <c r="Y111" s="35"/>
      <c r="Z111" s="35"/>
      <c r="AA111" s="35"/>
      <c r="AB111" s="35"/>
      <c r="AC111" s="35"/>
      <c r="AD111" s="35"/>
      <c r="AE111" s="35"/>
    </row>
    <row r="112" spans="1:31" s="2" customFormat="1" ht="16.5" customHeight="1">
      <c r="A112" s="35"/>
      <c r="B112" s="36"/>
      <c r="C112" s="37"/>
      <c r="D112" s="37"/>
      <c r="E112" s="340" t="str">
        <f>E7</f>
        <v>HOSPODAŘENÍ SE SRÁŽKOVÝMI VODAMI - ZŠ NA VÝSLUNÍ Č.P. 2047</v>
      </c>
      <c r="F112" s="341"/>
      <c r="G112" s="341"/>
      <c r="H112" s="341"/>
      <c r="I112" s="124"/>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141</v>
      </c>
      <c r="D113" s="37"/>
      <c r="E113" s="37"/>
      <c r="F113" s="37"/>
      <c r="G113" s="37"/>
      <c r="H113" s="37"/>
      <c r="I113" s="124"/>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308" t="str">
        <f>E9</f>
        <v>SO 02 - PŘÍPOJKA DEŠŤOVÉ KANALIZACE</v>
      </c>
      <c r="F114" s="342"/>
      <c r="G114" s="342"/>
      <c r="H114" s="342"/>
      <c r="I114" s="124"/>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F12</f>
        <v>UHERSKÝ BROD</v>
      </c>
      <c r="G116" s="37"/>
      <c r="H116" s="37"/>
      <c r="I116" s="125" t="s">
        <v>22</v>
      </c>
      <c r="J116" s="67" t="str">
        <f>IF(J12="","",J12)</f>
        <v>23. 7. 2019</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124"/>
      <c r="J117" s="37"/>
      <c r="K117" s="37"/>
      <c r="L117" s="52"/>
      <c r="S117" s="35"/>
      <c r="T117" s="35"/>
      <c r="U117" s="35"/>
      <c r="V117" s="35"/>
      <c r="W117" s="35"/>
      <c r="X117" s="35"/>
      <c r="Y117" s="35"/>
      <c r="Z117" s="35"/>
      <c r="AA117" s="35"/>
      <c r="AB117" s="35"/>
      <c r="AC117" s="35"/>
      <c r="AD117" s="35"/>
      <c r="AE117" s="35"/>
    </row>
    <row r="118" spans="1:65" s="2" customFormat="1" ht="27.95" customHeight="1">
      <c r="A118" s="35"/>
      <c r="B118" s="36"/>
      <c r="C118" s="30" t="s">
        <v>24</v>
      </c>
      <c r="D118" s="37"/>
      <c r="E118" s="37"/>
      <c r="F118" s="28" t="str">
        <f>E15</f>
        <v>MĚSTO UHERSKÝ BROD</v>
      </c>
      <c r="G118" s="37"/>
      <c r="H118" s="37"/>
      <c r="I118" s="125" t="s">
        <v>30</v>
      </c>
      <c r="J118" s="33" t="str">
        <f>E21</f>
        <v>JV PROJEKT V.H. s.r.o.   Brno</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28</v>
      </c>
      <c r="D119" s="37"/>
      <c r="E119" s="37"/>
      <c r="F119" s="28" t="str">
        <f>IF(E18="","",E18)</f>
        <v>Vyplň údaj</v>
      </c>
      <c r="G119" s="37"/>
      <c r="H119" s="37"/>
      <c r="I119" s="125" t="s">
        <v>33</v>
      </c>
      <c r="J119" s="33" t="str">
        <f>E24</f>
        <v>Obrtel M.</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65" s="11" customFormat="1" ht="29.25" customHeight="1">
      <c r="A121" s="182"/>
      <c r="B121" s="183"/>
      <c r="C121" s="184" t="s">
        <v>174</v>
      </c>
      <c r="D121" s="185" t="s">
        <v>62</v>
      </c>
      <c r="E121" s="185" t="s">
        <v>58</v>
      </c>
      <c r="F121" s="185" t="s">
        <v>59</v>
      </c>
      <c r="G121" s="185" t="s">
        <v>175</v>
      </c>
      <c r="H121" s="185" t="s">
        <v>176</v>
      </c>
      <c r="I121" s="186" t="s">
        <v>177</v>
      </c>
      <c r="J121" s="185" t="s">
        <v>164</v>
      </c>
      <c r="K121" s="187" t="s">
        <v>178</v>
      </c>
      <c r="L121" s="188"/>
      <c r="M121" s="76" t="s">
        <v>1</v>
      </c>
      <c r="N121" s="77" t="s">
        <v>41</v>
      </c>
      <c r="O121" s="77" t="s">
        <v>179</v>
      </c>
      <c r="P121" s="77" t="s">
        <v>180</v>
      </c>
      <c r="Q121" s="77" t="s">
        <v>181</v>
      </c>
      <c r="R121" s="77" t="s">
        <v>182</v>
      </c>
      <c r="S121" s="77" t="s">
        <v>183</v>
      </c>
      <c r="T121" s="78" t="s">
        <v>184</v>
      </c>
      <c r="U121" s="182"/>
      <c r="V121" s="182"/>
      <c r="W121" s="182"/>
      <c r="X121" s="182"/>
      <c r="Y121" s="182"/>
      <c r="Z121" s="182"/>
      <c r="AA121" s="182"/>
      <c r="AB121" s="182"/>
      <c r="AC121" s="182"/>
      <c r="AD121" s="182"/>
      <c r="AE121" s="182"/>
    </row>
    <row r="122" spans="1:65" s="2" customFormat="1" ht="22.9" customHeight="1">
      <c r="A122" s="35"/>
      <c r="B122" s="36"/>
      <c r="C122" s="83" t="s">
        <v>185</v>
      </c>
      <c r="D122" s="37"/>
      <c r="E122" s="37"/>
      <c r="F122" s="37"/>
      <c r="G122" s="37"/>
      <c r="H122" s="37"/>
      <c r="I122" s="124"/>
      <c r="J122" s="189">
        <f>BK122</f>
        <v>0</v>
      </c>
      <c r="K122" s="37"/>
      <c r="L122" s="40"/>
      <c r="M122" s="79"/>
      <c r="N122" s="190"/>
      <c r="O122" s="80"/>
      <c r="P122" s="191">
        <f>P123</f>
        <v>0</v>
      </c>
      <c r="Q122" s="80"/>
      <c r="R122" s="191">
        <f>R123</f>
        <v>3.2863524200000001</v>
      </c>
      <c r="S122" s="80"/>
      <c r="T122" s="192">
        <f>T123</f>
        <v>4.4030199999999997</v>
      </c>
      <c r="U122" s="35"/>
      <c r="V122" s="35"/>
      <c r="W122" s="35"/>
      <c r="X122" s="35"/>
      <c r="Y122" s="35"/>
      <c r="Z122" s="35"/>
      <c r="AA122" s="35"/>
      <c r="AB122" s="35"/>
      <c r="AC122" s="35"/>
      <c r="AD122" s="35"/>
      <c r="AE122" s="35"/>
      <c r="AT122" s="18" t="s">
        <v>76</v>
      </c>
      <c r="AU122" s="18" t="s">
        <v>166</v>
      </c>
      <c r="BK122" s="193">
        <f>BK123</f>
        <v>0</v>
      </c>
    </row>
    <row r="123" spans="1:65" s="12" customFormat="1" ht="25.9" customHeight="1">
      <c r="B123" s="194"/>
      <c r="C123" s="195"/>
      <c r="D123" s="196" t="s">
        <v>76</v>
      </c>
      <c r="E123" s="197" t="s">
        <v>186</v>
      </c>
      <c r="F123" s="197" t="s">
        <v>187</v>
      </c>
      <c r="G123" s="195"/>
      <c r="H123" s="195"/>
      <c r="I123" s="198"/>
      <c r="J123" s="199">
        <f>BK123</f>
        <v>0</v>
      </c>
      <c r="K123" s="195"/>
      <c r="L123" s="200"/>
      <c r="M123" s="201"/>
      <c r="N123" s="202"/>
      <c r="O123" s="202"/>
      <c r="P123" s="203">
        <f>P124+P269+P277+P301+P312</f>
        <v>0</v>
      </c>
      <c r="Q123" s="202"/>
      <c r="R123" s="203">
        <f>R124+R269+R277+R301+R312</f>
        <v>3.2863524200000001</v>
      </c>
      <c r="S123" s="202"/>
      <c r="T123" s="204">
        <f>T124+T269+T277+T301+T312</f>
        <v>4.4030199999999997</v>
      </c>
      <c r="AR123" s="205" t="s">
        <v>85</v>
      </c>
      <c r="AT123" s="206" t="s">
        <v>76</v>
      </c>
      <c r="AU123" s="206" t="s">
        <v>77</v>
      </c>
      <c r="AY123" s="205" t="s">
        <v>188</v>
      </c>
      <c r="BK123" s="207">
        <f>BK124+BK269+BK277+BK301+BK312</f>
        <v>0</v>
      </c>
    </row>
    <row r="124" spans="1:65" s="12" customFormat="1" ht="22.9" customHeight="1">
      <c r="B124" s="194"/>
      <c r="C124" s="195"/>
      <c r="D124" s="196" t="s">
        <v>76</v>
      </c>
      <c r="E124" s="208" t="s">
        <v>85</v>
      </c>
      <c r="F124" s="208" t="s">
        <v>189</v>
      </c>
      <c r="G124" s="195"/>
      <c r="H124" s="195"/>
      <c r="I124" s="198"/>
      <c r="J124" s="209">
        <f>BK124</f>
        <v>0</v>
      </c>
      <c r="K124" s="195"/>
      <c r="L124" s="200"/>
      <c r="M124" s="201"/>
      <c r="N124" s="202"/>
      <c r="O124" s="202"/>
      <c r="P124" s="203">
        <f>SUM(P125:P268)</f>
        <v>0</v>
      </c>
      <c r="Q124" s="202"/>
      <c r="R124" s="203">
        <f>SUM(R125:R268)</f>
        <v>0.21068852000000002</v>
      </c>
      <c r="S124" s="202"/>
      <c r="T124" s="204">
        <f>SUM(T125:T268)</f>
        <v>4.4030199999999997</v>
      </c>
      <c r="AR124" s="205" t="s">
        <v>85</v>
      </c>
      <c r="AT124" s="206" t="s">
        <v>76</v>
      </c>
      <c r="AU124" s="206" t="s">
        <v>85</v>
      </c>
      <c r="AY124" s="205" t="s">
        <v>188</v>
      </c>
      <c r="BK124" s="207">
        <f>SUM(BK125:BK268)</f>
        <v>0</v>
      </c>
    </row>
    <row r="125" spans="1:65" s="2" customFormat="1" ht="16.5" customHeight="1">
      <c r="A125" s="35"/>
      <c r="B125" s="36"/>
      <c r="C125" s="210" t="s">
        <v>85</v>
      </c>
      <c r="D125" s="210" t="s">
        <v>190</v>
      </c>
      <c r="E125" s="211" t="s">
        <v>191</v>
      </c>
      <c r="F125" s="212" t="s">
        <v>192</v>
      </c>
      <c r="G125" s="213" t="s">
        <v>193</v>
      </c>
      <c r="H125" s="214">
        <v>2</v>
      </c>
      <c r="I125" s="215"/>
      <c r="J125" s="216">
        <f>ROUND(I125*H125,2)</f>
        <v>0</v>
      </c>
      <c r="K125" s="212" t="s">
        <v>194</v>
      </c>
      <c r="L125" s="40"/>
      <c r="M125" s="217" t="s">
        <v>1</v>
      </c>
      <c r="N125" s="218" t="s">
        <v>42</v>
      </c>
      <c r="O125" s="72"/>
      <c r="P125" s="219">
        <f>O125*H125</f>
        <v>0</v>
      </c>
      <c r="Q125" s="219">
        <v>0</v>
      </c>
      <c r="R125" s="219">
        <f>Q125*H125</f>
        <v>0</v>
      </c>
      <c r="S125" s="219">
        <v>0.10199999999999999</v>
      </c>
      <c r="T125" s="220">
        <f>S125*H125</f>
        <v>0.20399999999999999</v>
      </c>
      <c r="U125" s="35"/>
      <c r="V125" s="35"/>
      <c r="W125" s="35"/>
      <c r="X125" s="35"/>
      <c r="Y125" s="35"/>
      <c r="Z125" s="35"/>
      <c r="AA125" s="35"/>
      <c r="AB125" s="35"/>
      <c r="AC125" s="35"/>
      <c r="AD125" s="35"/>
      <c r="AE125" s="35"/>
      <c r="AR125" s="221" t="s">
        <v>195</v>
      </c>
      <c r="AT125" s="221" t="s">
        <v>190</v>
      </c>
      <c r="AU125" s="221" t="s">
        <v>88</v>
      </c>
      <c r="AY125" s="18" t="s">
        <v>188</v>
      </c>
      <c r="BE125" s="222">
        <f>IF(N125="základní",J125,0)</f>
        <v>0</v>
      </c>
      <c r="BF125" s="222">
        <f>IF(N125="snížená",J125,0)</f>
        <v>0</v>
      </c>
      <c r="BG125" s="222">
        <f>IF(N125="zákl. přenesená",J125,0)</f>
        <v>0</v>
      </c>
      <c r="BH125" s="222">
        <f>IF(N125="sníž. přenesená",J125,0)</f>
        <v>0</v>
      </c>
      <c r="BI125" s="222">
        <f>IF(N125="nulová",J125,0)</f>
        <v>0</v>
      </c>
      <c r="BJ125" s="18" t="s">
        <v>85</v>
      </c>
      <c r="BK125" s="222">
        <f>ROUND(I125*H125,2)</f>
        <v>0</v>
      </c>
      <c r="BL125" s="18" t="s">
        <v>195</v>
      </c>
      <c r="BM125" s="221" t="s">
        <v>196</v>
      </c>
    </row>
    <row r="126" spans="1:65" s="13" customFormat="1" ht="11.25">
      <c r="B126" s="223"/>
      <c r="C126" s="224"/>
      <c r="D126" s="225" t="s">
        <v>197</v>
      </c>
      <c r="E126" s="226" t="s">
        <v>1</v>
      </c>
      <c r="F126" s="227" t="s">
        <v>198</v>
      </c>
      <c r="G126" s="224"/>
      <c r="H126" s="228">
        <v>2</v>
      </c>
      <c r="I126" s="229"/>
      <c r="J126" s="224"/>
      <c r="K126" s="224"/>
      <c r="L126" s="230"/>
      <c r="M126" s="231"/>
      <c r="N126" s="232"/>
      <c r="O126" s="232"/>
      <c r="P126" s="232"/>
      <c r="Q126" s="232"/>
      <c r="R126" s="232"/>
      <c r="S126" s="232"/>
      <c r="T126" s="233"/>
      <c r="AT126" s="234" t="s">
        <v>197</v>
      </c>
      <c r="AU126" s="234" t="s">
        <v>88</v>
      </c>
      <c r="AV126" s="13" t="s">
        <v>88</v>
      </c>
      <c r="AW126" s="13" t="s">
        <v>32</v>
      </c>
      <c r="AX126" s="13" t="s">
        <v>77</v>
      </c>
      <c r="AY126" s="234" t="s">
        <v>188</v>
      </c>
    </row>
    <row r="127" spans="1:65" s="14" customFormat="1" ht="11.25">
      <c r="B127" s="235"/>
      <c r="C127" s="236"/>
      <c r="D127" s="225" t="s">
        <v>197</v>
      </c>
      <c r="E127" s="237" t="s">
        <v>138</v>
      </c>
      <c r="F127" s="238" t="s">
        <v>199</v>
      </c>
      <c r="G127" s="236"/>
      <c r="H127" s="239">
        <v>2</v>
      </c>
      <c r="I127" s="240"/>
      <c r="J127" s="236"/>
      <c r="K127" s="236"/>
      <c r="L127" s="241"/>
      <c r="M127" s="242"/>
      <c r="N127" s="243"/>
      <c r="O127" s="243"/>
      <c r="P127" s="243"/>
      <c r="Q127" s="243"/>
      <c r="R127" s="243"/>
      <c r="S127" s="243"/>
      <c r="T127" s="244"/>
      <c r="AT127" s="245" t="s">
        <v>197</v>
      </c>
      <c r="AU127" s="245" t="s">
        <v>88</v>
      </c>
      <c r="AV127" s="14" t="s">
        <v>195</v>
      </c>
      <c r="AW127" s="14" t="s">
        <v>32</v>
      </c>
      <c r="AX127" s="14" t="s">
        <v>85</v>
      </c>
      <c r="AY127" s="245" t="s">
        <v>188</v>
      </c>
    </row>
    <row r="128" spans="1:65" s="2" customFormat="1" ht="16.5" customHeight="1">
      <c r="A128" s="35"/>
      <c r="B128" s="36"/>
      <c r="C128" s="210" t="s">
        <v>88</v>
      </c>
      <c r="D128" s="210" t="s">
        <v>190</v>
      </c>
      <c r="E128" s="211" t="s">
        <v>200</v>
      </c>
      <c r="F128" s="212" t="s">
        <v>201</v>
      </c>
      <c r="G128" s="213" t="s">
        <v>193</v>
      </c>
      <c r="H128" s="214">
        <v>2</v>
      </c>
      <c r="I128" s="215"/>
      <c r="J128" s="216">
        <f>ROUND(I128*H128,2)</f>
        <v>0</v>
      </c>
      <c r="K128" s="212" t="s">
        <v>202</v>
      </c>
      <c r="L128" s="40"/>
      <c r="M128" s="217" t="s">
        <v>1</v>
      </c>
      <c r="N128" s="218" t="s">
        <v>42</v>
      </c>
      <c r="O128" s="72"/>
      <c r="P128" s="219">
        <f>O128*H128</f>
        <v>0</v>
      </c>
      <c r="Q128" s="219">
        <v>0</v>
      </c>
      <c r="R128" s="219">
        <f>Q128*H128</f>
        <v>0</v>
      </c>
      <c r="S128" s="219">
        <v>0</v>
      </c>
      <c r="T128" s="220">
        <f>S128*H128</f>
        <v>0</v>
      </c>
      <c r="U128" s="35"/>
      <c r="V128" s="35"/>
      <c r="W128" s="35"/>
      <c r="X128" s="35"/>
      <c r="Y128" s="35"/>
      <c r="Z128" s="35"/>
      <c r="AA128" s="35"/>
      <c r="AB128" s="35"/>
      <c r="AC128" s="35"/>
      <c r="AD128" s="35"/>
      <c r="AE128" s="35"/>
      <c r="AR128" s="221" t="s">
        <v>195</v>
      </c>
      <c r="AT128" s="221" t="s">
        <v>190</v>
      </c>
      <c r="AU128" s="221" t="s">
        <v>88</v>
      </c>
      <c r="AY128" s="18" t="s">
        <v>188</v>
      </c>
      <c r="BE128" s="222">
        <f>IF(N128="základní",J128,0)</f>
        <v>0</v>
      </c>
      <c r="BF128" s="222">
        <f>IF(N128="snížená",J128,0)</f>
        <v>0</v>
      </c>
      <c r="BG128" s="222">
        <f>IF(N128="zákl. přenesená",J128,0)</f>
        <v>0</v>
      </c>
      <c r="BH128" s="222">
        <f>IF(N128="sníž. přenesená",J128,0)</f>
        <v>0</v>
      </c>
      <c r="BI128" s="222">
        <f>IF(N128="nulová",J128,0)</f>
        <v>0</v>
      </c>
      <c r="BJ128" s="18" t="s">
        <v>85</v>
      </c>
      <c r="BK128" s="222">
        <f>ROUND(I128*H128,2)</f>
        <v>0</v>
      </c>
      <c r="BL128" s="18" t="s">
        <v>195</v>
      </c>
      <c r="BM128" s="221" t="s">
        <v>203</v>
      </c>
    </row>
    <row r="129" spans="1:65" s="13" customFormat="1" ht="11.25">
      <c r="B129" s="223"/>
      <c r="C129" s="224"/>
      <c r="D129" s="225" t="s">
        <v>197</v>
      </c>
      <c r="E129" s="226" t="s">
        <v>1</v>
      </c>
      <c r="F129" s="227" t="s">
        <v>138</v>
      </c>
      <c r="G129" s="224"/>
      <c r="H129" s="228">
        <v>2</v>
      </c>
      <c r="I129" s="229"/>
      <c r="J129" s="224"/>
      <c r="K129" s="224"/>
      <c r="L129" s="230"/>
      <c r="M129" s="231"/>
      <c r="N129" s="232"/>
      <c r="O129" s="232"/>
      <c r="P129" s="232"/>
      <c r="Q129" s="232"/>
      <c r="R129" s="232"/>
      <c r="S129" s="232"/>
      <c r="T129" s="233"/>
      <c r="AT129" s="234" t="s">
        <v>197</v>
      </c>
      <c r="AU129" s="234" t="s">
        <v>88</v>
      </c>
      <c r="AV129" s="13" t="s">
        <v>88</v>
      </c>
      <c r="AW129" s="13" t="s">
        <v>32</v>
      </c>
      <c r="AX129" s="13" t="s">
        <v>85</v>
      </c>
      <c r="AY129" s="234" t="s">
        <v>188</v>
      </c>
    </row>
    <row r="130" spans="1:65" s="2" customFormat="1" ht="16.5" customHeight="1">
      <c r="A130" s="35"/>
      <c r="B130" s="36"/>
      <c r="C130" s="210" t="s">
        <v>204</v>
      </c>
      <c r="D130" s="210" t="s">
        <v>190</v>
      </c>
      <c r="E130" s="211" t="s">
        <v>226</v>
      </c>
      <c r="F130" s="212" t="s">
        <v>227</v>
      </c>
      <c r="G130" s="213" t="s">
        <v>207</v>
      </c>
      <c r="H130" s="214">
        <v>3.7069999999999999</v>
      </c>
      <c r="I130" s="215"/>
      <c r="J130" s="216">
        <f>ROUND(I130*H130,2)</f>
        <v>0</v>
      </c>
      <c r="K130" s="212" t="s">
        <v>202</v>
      </c>
      <c r="L130" s="40"/>
      <c r="M130" s="217" t="s">
        <v>1</v>
      </c>
      <c r="N130" s="218" t="s">
        <v>42</v>
      </c>
      <c r="O130" s="72"/>
      <c r="P130" s="219">
        <f>O130*H130</f>
        <v>0</v>
      </c>
      <c r="Q130" s="219">
        <v>0</v>
      </c>
      <c r="R130" s="219">
        <f>Q130*H130</f>
        <v>0</v>
      </c>
      <c r="S130" s="219">
        <v>0.44</v>
      </c>
      <c r="T130" s="220">
        <f>S130*H130</f>
        <v>1.6310799999999999</v>
      </c>
      <c r="U130" s="35"/>
      <c r="V130" s="35"/>
      <c r="W130" s="35"/>
      <c r="X130" s="35"/>
      <c r="Y130" s="35"/>
      <c r="Z130" s="35"/>
      <c r="AA130" s="35"/>
      <c r="AB130" s="35"/>
      <c r="AC130" s="35"/>
      <c r="AD130" s="35"/>
      <c r="AE130" s="35"/>
      <c r="AR130" s="221" t="s">
        <v>195</v>
      </c>
      <c r="AT130" s="221" t="s">
        <v>190</v>
      </c>
      <c r="AU130" s="221" t="s">
        <v>88</v>
      </c>
      <c r="AY130" s="18" t="s">
        <v>188</v>
      </c>
      <c r="BE130" s="222">
        <f>IF(N130="základní",J130,0)</f>
        <v>0</v>
      </c>
      <c r="BF130" s="222">
        <f>IF(N130="snížená",J130,0)</f>
        <v>0</v>
      </c>
      <c r="BG130" s="222">
        <f>IF(N130="zákl. přenesená",J130,0)</f>
        <v>0</v>
      </c>
      <c r="BH130" s="222">
        <f>IF(N130="sníž. přenesená",J130,0)</f>
        <v>0</v>
      </c>
      <c r="BI130" s="222">
        <f>IF(N130="nulová",J130,0)</f>
        <v>0</v>
      </c>
      <c r="BJ130" s="18" t="s">
        <v>85</v>
      </c>
      <c r="BK130" s="222">
        <f>ROUND(I130*H130,2)</f>
        <v>0</v>
      </c>
      <c r="BL130" s="18" t="s">
        <v>195</v>
      </c>
      <c r="BM130" s="221" t="s">
        <v>228</v>
      </c>
    </row>
    <row r="131" spans="1:65" s="15" customFormat="1" ht="11.25">
      <c r="B131" s="246"/>
      <c r="C131" s="247"/>
      <c r="D131" s="225" t="s">
        <v>197</v>
      </c>
      <c r="E131" s="248" t="s">
        <v>1</v>
      </c>
      <c r="F131" s="249" t="s">
        <v>220</v>
      </c>
      <c r="G131" s="247"/>
      <c r="H131" s="248" t="s">
        <v>1</v>
      </c>
      <c r="I131" s="250"/>
      <c r="J131" s="247"/>
      <c r="K131" s="247"/>
      <c r="L131" s="251"/>
      <c r="M131" s="252"/>
      <c r="N131" s="253"/>
      <c r="O131" s="253"/>
      <c r="P131" s="253"/>
      <c r="Q131" s="253"/>
      <c r="R131" s="253"/>
      <c r="S131" s="253"/>
      <c r="T131" s="254"/>
      <c r="AT131" s="255" t="s">
        <v>197</v>
      </c>
      <c r="AU131" s="255" t="s">
        <v>88</v>
      </c>
      <c r="AV131" s="15" t="s">
        <v>85</v>
      </c>
      <c r="AW131" s="15" t="s">
        <v>32</v>
      </c>
      <c r="AX131" s="15" t="s">
        <v>77</v>
      </c>
      <c r="AY131" s="255" t="s">
        <v>188</v>
      </c>
    </row>
    <row r="132" spans="1:65" s="13" customFormat="1" ht="11.25">
      <c r="B132" s="223"/>
      <c r="C132" s="224"/>
      <c r="D132" s="225" t="s">
        <v>197</v>
      </c>
      <c r="E132" s="226" t="s">
        <v>1</v>
      </c>
      <c r="F132" s="227" t="s">
        <v>134</v>
      </c>
      <c r="G132" s="224"/>
      <c r="H132" s="228">
        <v>3.7069999999999999</v>
      </c>
      <c r="I132" s="229"/>
      <c r="J132" s="224"/>
      <c r="K132" s="224"/>
      <c r="L132" s="230"/>
      <c r="M132" s="231"/>
      <c r="N132" s="232"/>
      <c r="O132" s="232"/>
      <c r="P132" s="232"/>
      <c r="Q132" s="232"/>
      <c r="R132" s="232"/>
      <c r="S132" s="232"/>
      <c r="T132" s="233"/>
      <c r="AT132" s="234" t="s">
        <v>197</v>
      </c>
      <c r="AU132" s="234" t="s">
        <v>88</v>
      </c>
      <c r="AV132" s="13" t="s">
        <v>88</v>
      </c>
      <c r="AW132" s="13" t="s">
        <v>32</v>
      </c>
      <c r="AX132" s="13" t="s">
        <v>85</v>
      </c>
      <c r="AY132" s="234" t="s">
        <v>188</v>
      </c>
    </row>
    <row r="133" spans="1:65" s="2" customFormat="1" ht="16.5" customHeight="1">
      <c r="A133" s="35"/>
      <c r="B133" s="36"/>
      <c r="C133" s="210" t="s">
        <v>195</v>
      </c>
      <c r="D133" s="210" t="s">
        <v>190</v>
      </c>
      <c r="E133" s="211" t="s">
        <v>230</v>
      </c>
      <c r="F133" s="212" t="s">
        <v>231</v>
      </c>
      <c r="G133" s="213" t="s">
        <v>207</v>
      </c>
      <c r="H133" s="214">
        <v>3.7069999999999999</v>
      </c>
      <c r="I133" s="215"/>
      <c r="J133" s="216">
        <f>ROUND(I133*H133,2)</f>
        <v>0</v>
      </c>
      <c r="K133" s="212" t="s">
        <v>202</v>
      </c>
      <c r="L133" s="40"/>
      <c r="M133" s="217" t="s">
        <v>1</v>
      </c>
      <c r="N133" s="218" t="s">
        <v>42</v>
      </c>
      <c r="O133" s="72"/>
      <c r="P133" s="219">
        <f>O133*H133</f>
        <v>0</v>
      </c>
      <c r="Q133" s="219">
        <v>0</v>
      </c>
      <c r="R133" s="219">
        <f>Q133*H133</f>
        <v>0</v>
      </c>
      <c r="S133" s="219">
        <v>0.24</v>
      </c>
      <c r="T133" s="220">
        <f>S133*H133</f>
        <v>0.88967999999999992</v>
      </c>
      <c r="U133" s="35"/>
      <c r="V133" s="35"/>
      <c r="W133" s="35"/>
      <c r="X133" s="35"/>
      <c r="Y133" s="35"/>
      <c r="Z133" s="35"/>
      <c r="AA133" s="35"/>
      <c r="AB133" s="35"/>
      <c r="AC133" s="35"/>
      <c r="AD133" s="35"/>
      <c r="AE133" s="35"/>
      <c r="AR133" s="221" t="s">
        <v>195</v>
      </c>
      <c r="AT133" s="221" t="s">
        <v>190</v>
      </c>
      <c r="AU133" s="221" t="s">
        <v>88</v>
      </c>
      <c r="AY133" s="18" t="s">
        <v>188</v>
      </c>
      <c r="BE133" s="222">
        <f>IF(N133="základní",J133,0)</f>
        <v>0</v>
      </c>
      <c r="BF133" s="222">
        <f>IF(N133="snížená",J133,0)</f>
        <v>0</v>
      </c>
      <c r="BG133" s="222">
        <f>IF(N133="zákl. přenesená",J133,0)</f>
        <v>0</v>
      </c>
      <c r="BH133" s="222">
        <f>IF(N133="sníž. přenesená",J133,0)</f>
        <v>0</v>
      </c>
      <c r="BI133" s="222">
        <f>IF(N133="nulová",J133,0)</f>
        <v>0</v>
      </c>
      <c r="BJ133" s="18" t="s">
        <v>85</v>
      </c>
      <c r="BK133" s="222">
        <f>ROUND(I133*H133,2)</f>
        <v>0</v>
      </c>
      <c r="BL133" s="18" t="s">
        <v>195</v>
      </c>
      <c r="BM133" s="221" t="s">
        <v>232</v>
      </c>
    </row>
    <row r="134" spans="1:65" s="15" customFormat="1" ht="11.25">
      <c r="B134" s="246"/>
      <c r="C134" s="247"/>
      <c r="D134" s="225" t="s">
        <v>197</v>
      </c>
      <c r="E134" s="248" t="s">
        <v>1</v>
      </c>
      <c r="F134" s="249" t="s">
        <v>220</v>
      </c>
      <c r="G134" s="247"/>
      <c r="H134" s="248" t="s">
        <v>1</v>
      </c>
      <c r="I134" s="250"/>
      <c r="J134" s="247"/>
      <c r="K134" s="247"/>
      <c r="L134" s="251"/>
      <c r="M134" s="252"/>
      <c r="N134" s="253"/>
      <c r="O134" s="253"/>
      <c r="P134" s="253"/>
      <c r="Q134" s="253"/>
      <c r="R134" s="253"/>
      <c r="S134" s="253"/>
      <c r="T134" s="254"/>
      <c r="AT134" s="255" t="s">
        <v>197</v>
      </c>
      <c r="AU134" s="255" t="s">
        <v>88</v>
      </c>
      <c r="AV134" s="15" t="s">
        <v>85</v>
      </c>
      <c r="AW134" s="15" t="s">
        <v>32</v>
      </c>
      <c r="AX134" s="15" t="s">
        <v>77</v>
      </c>
      <c r="AY134" s="255" t="s">
        <v>188</v>
      </c>
    </row>
    <row r="135" spans="1:65" s="13" customFormat="1" ht="11.25">
      <c r="B135" s="223"/>
      <c r="C135" s="224"/>
      <c r="D135" s="225" t="s">
        <v>197</v>
      </c>
      <c r="E135" s="226" t="s">
        <v>1</v>
      </c>
      <c r="F135" s="227" t="s">
        <v>134</v>
      </c>
      <c r="G135" s="224"/>
      <c r="H135" s="228">
        <v>3.7069999999999999</v>
      </c>
      <c r="I135" s="229"/>
      <c r="J135" s="224"/>
      <c r="K135" s="224"/>
      <c r="L135" s="230"/>
      <c r="M135" s="231"/>
      <c r="N135" s="232"/>
      <c r="O135" s="232"/>
      <c r="P135" s="232"/>
      <c r="Q135" s="232"/>
      <c r="R135" s="232"/>
      <c r="S135" s="232"/>
      <c r="T135" s="233"/>
      <c r="AT135" s="234" t="s">
        <v>197</v>
      </c>
      <c r="AU135" s="234" t="s">
        <v>88</v>
      </c>
      <c r="AV135" s="13" t="s">
        <v>88</v>
      </c>
      <c r="AW135" s="13" t="s">
        <v>32</v>
      </c>
      <c r="AX135" s="13" t="s">
        <v>85</v>
      </c>
      <c r="AY135" s="234" t="s">
        <v>188</v>
      </c>
    </row>
    <row r="136" spans="1:65" s="2" customFormat="1" ht="16.5" customHeight="1">
      <c r="A136" s="35"/>
      <c r="B136" s="36"/>
      <c r="C136" s="210" t="s">
        <v>216</v>
      </c>
      <c r="D136" s="210" t="s">
        <v>190</v>
      </c>
      <c r="E136" s="211" t="s">
        <v>237</v>
      </c>
      <c r="F136" s="212" t="s">
        <v>238</v>
      </c>
      <c r="G136" s="213" t="s">
        <v>193</v>
      </c>
      <c r="H136" s="214">
        <v>6.74</v>
      </c>
      <c r="I136" s="215"/>
      <c r="J136" s="216">
        <f>ROUND(I136*H136,2)</f>
        <v>0</v>
      </c>
      <c r="K136" s="212" t="s">
        <v>202</v>
      </c>
      <c r="L136" s="40"/>
      <c r="M136" s="217" t="s">
        <v>1</v>
      </c>
      <c r="N136" s="218" t="s">
        <v>42</v>
      </c>
      <c r="O136" s="72"/>
      <c r="P136" s="219">
        <f>O136*H136</f>
        <v>0</v>
      </c>
      <c r="Q136" s="219">
        <v>2.0000000000000002E-5</v>
      </c>
      <c r="R136" s="219">
        <f>Q136*H136</f>
        <v>1.3480000000000002E-4</v>
      </c>
      <c r="S136" s="219">
        <v>0</v>
      </c>
      <c r="T136" s="220">
        <f>S136*H136</f>
        <v>0</v>
      </c>
      <c r="U136" s="35"/>
      <c r="V136" s="35"/>
      <c r="W136" s="35"/>
      <c r="X136" s="35"/>
      <c r="Y136" s="35"/>
      <c r="Z136" s="35"/>
      <c r="AA136" s="35"/>
      <c r="AB136" s="35"/>
      <c r="AC136" s="35"/>
      <c r="AD136" s="35"/>
      <c r="AE136" s="35"/>
      <c r="AR136" s="221" t="s">
        <v>195</v>
      </c>
      <c r="AT136" s="221" t="s">
        <v>190</v>
      </c>
      <c r="AU136" s="221" t="s">
        <v>88</v>
      </c>
      <c r="AY136" s="18" t="s">
        <v>188</v>
      </c>
      <c r="BE136" s="222">
        <f>IF(N136="základní",J136,0)</f>
        <v>0</v>
      </c>
      <c r="BF136" s="222">
        <f>IF(N136="snížená",J136,0)</f>
        <v>0</v>
      </c>
      <c r="BG136" s="222">
        <f>IF(N136="zákl. přenesená",J136,0)</f>
        <v>0</v>
      </c>
      <c r="BH136" s="222">
        <f>IF(N136="sníž. přenesená",J136,0)</f>
        <v>0</v>
      </c>
      <c r="BI136" s="222">
        <f>IF(N136="nulová",J136,0)</f>
        <v>0</v>
      </c>
      <c r="BJ136" s="18" t="s">
        <v>85</v>
      </c>
      <c r="BK136" s="222">
        <f>ROUND(I136*H136,2)</f>
        <v>0</v>
      </c>
      <c r="BL136" s="18" t="s">
        <v>195</v>
      </c>
      <c r="BM136" s="221" t="s">
        <v>239</v>
      </c>
    </row>
    <row r="137" spans="1:65" s="15" customFormat="1" ht="11.25">
      <c r="B137" s="246"/>
      <c r="C137" s="247"/>
      <c r="D137" s="225" t="s">
        <v>197</v>
      </c>
      <c r="E137" s="248" t="s">
        <v>1</v>
      </c>
      <c r="F137" s="249" t="s">
        <v>620</v>
      </c>
      <c r="G137" s="247"/>
      <c r="H137" s="248" t="s">
        <v>1</v>
      </c>
      <c r="I137" s="250"/>
      <c r="J137" s="247"/>
      <c r="K137" s="247"/>
      <c r="L137" s="251"/>
      <c r="M137" s="252"/>
      <c r="N137" s="253"/>
      <c r="O137" s="253"/>
      <c r="P137" s="253"/>
      <c r="Q137" s="253"/>
      <c r="R137" s="253"/>
      <c r="S137" s="253"/>
      <c r="T137" s="254"/>
      <c r="AT137" s="255" t="s">
        <v>197</v>
      </c>
      <c r="AU137" s="255" t="s">
        <v>88</v>
      </c>
      <c r="AV137" s="15" t="s">
        <v>85</v>
      </c>
      <c r="AW137" s="15" t="s">
        <v>32</v>
      </c>
      <c r="AX137" s="15" t="s">
        <v>77</v>
      </c>
      <c r="AY137" s="255" t="s">
        <v>188</v>
      </c>
    </row>
    <row r="138" spans="1:65" s="13" customFormat="1" ht="11.25">
      <c r="B138" s="223"/>
      <c r="C138" s="224"/>
      <c r="D138" s="225" t="s">
        <v>197</v>
      </c>
      <c r="E138" s="226" t="s">
        <v>1</v>
      </c>
      <c r="F138" s="227" t="s">
        <v>621</v>
      </c>
      <c r="G138" s="224"/>
      <c r="H138" s="228">
        <v>6.74</v>
      </c>
      <c r="I138" s="229"/>
      <c r="J138" s="224"/>
      <c r="K138" s="224"/>
      <c r="L138" s="230"/>
      <c r="M138" s="231"/>
      <c r="N138" s="232"/>
      <c r="O138" s="232"/>
      <c r="P138" s="232"/>
      <c r="Q138" s="232"/>
      <c r="R138" s="232"/>
      <c r="S138" s="232"/>
      <c r="T138" s="233"/>
      <c r="AT138" s="234" t="s">
        <v>197</v>
      </c>
      <c r="AU138" s="234" t="s">
        <v>88</v>
      </c>
      <c r="AV138" s="13" t="s">
        <v>88</v>
      </c>
      <c r="AW138" s="13" t="s">
        <v>32</v>
      </c>
      <c r="AX138" s="13" t="s">
        <v>85</v>
      </c>
      <c r="AY138" s="234" t="s">
        <v>188</v>
      </c>
    </row>
    <row r="139" spans="1:65" s="2" customFormat="1" ht="16.5" customHeight="1">
      <c r="A139" s="35"/>
      <c r="B139" s="36"/>
      <c r="C139" s="210" t="s">
        <v>221</v>
      </c>
      <c r="D139" s="210" t="s">
        <v>190</v>
      </c>
      <c r="E139" s="211" t="s">
        <v>244</v>
      </c>
      <c r="F139" s="212" t="s">
        <v>245</v>
      </c>
      <c r="G139" s="213" t="s">
        <v>246</v>
      </c>
      <c r="H139" s="214">
        <v>2.7250000000000001</v>
      </c>
      <c r="I139" s="215"/>
      <c r="J139" s="216">
        <f>ROUND(I139*H139,2)</f>
        <v>0</v>
      </c>
      <c r="K139" s="212" t="s">
        <v>202</v>
      </c>
      <c r="L139" s="40"/>
      <c r="M139" s="217" t="s">
        <v>1</v>
      </c>
      <c r="N139" s="218" t="s">
        <v>42</v>
      </c>
      <c r="O139" s="72"/>
      <c r="P139" s="219">
        <f>O139*H139</f>
        <v>0</v>
      </c>
      <c r="Q139" s="219">
        <v>0</v>
      </c>
      <c r="R139" s="219">
        <f>Q139*H139</f>
        <v>0</v>
      </c>
      <c r="S139" s="219">
        <v>0</v>
      </c>
      <c r="T139" s="220">
        <f>S139*H139</f>
        <v>0</v>
      </c>
      <c r="U139" s="35"/>
      <c r="V139" s="35"/>
      <c r="W139" s="35"/>
      <c r="X139" s="35"/>
      <c r="Y139" s="35"/>
      <c r="Z139" s="35"/>
      <c r="AA139" s="35"/>
      <c r="AB139" s="35"/>
      <c r="AC139" s="35"/>
      <c r="AD139" s="35"/>
      <c r="AE139" s="35"/>
      <c r="AR139" s="221" t="s">
        <v>195</v>
      </c>
      <c r="AT139" s="221" t="s">
        <v>190</v>
      </c>
      <c r="AU139" s="221" t="s">
        <v>88</v>
      </c>
      <c r="AY139" s="18" t="s">
        <v>188</v>
      </c>
      <c r="BE139" s="222">
        <f>IF(N139="základní",J139,0)</f>
        <v>0</v>
      </c>
      <c r="BF139" s="222">
        <f>IF(N139="snížená",J139,0)</f>
        <v>0</v>
      </c>
      <c r="BG139" s="222">
        <f>IF(N139="zákl. přenesená",J139,0)</f>
        <v>0</v>
      </c>
      <c r="BH139" s="222">
        <f>IF(N139="sníž. přenesená",J139,0)</f>
        <v>0</v>
      </c>
      <c r="BI139" s="222">
        <f>IF(N139="nulová",J139,0)</f>
        <v>0</v>
      </c>
      <c r="BJ139" s="18" t="s">
        <v>85</v>
      </c>
      <c r="BK139" s="222">
        <f>ROUND(I139*H139,2)</f>
        <v>0</v>
      </c>
      <c r="BL139" s="18" t="s">
        <v>195</v>
      </c>
      <c r="BM139" s="221" t="s">
        <v>247</v>
      </c>
    </row>
    <row r="140" spans="1:65" s="2" customFormat="1" ht="16.5" customHeight="1">
      <c r="A140" s="35"/>
      <c r="B140" s="36"/>
      <c r="C140" s="210" t="s">
        <v>225</v>
      </c>
      <c r="D140" s="210" t="s">
        <v>190</v>
      </c>
      <c r="E140" s="211" t="s">
        <v>249</v>
      </c>
      <c r="F140" s="212" t="s">
        <v>250</v>
      </c>
      <c r="G140" s="213" t="s">
        <v>246</v>
      </c>
      <c r="H140" s="214">
        <v>13.625</v>
      </c>
      <c r="I140" s="215"/>
      <c r="J140" s="216">
        <f>ROUND(I140*H140,2)</f>
        <v>0</v>
      </c>
      <c r="K140" s="212" t="s">
        <v>202</v>
      </c>
      <c r="L140" s="40"/>
      <c r="M140" s="217" t="s">
        <v>1</v>
      </c>
      <c r="N140" s="218" t="s">
        <v>42</v>
      </c>
      <c r="O140" s="72"/>
      <c r="P140" s="219">
        <f>O140*H140</f>
        <v>0</v>
      </c>
      <c r="Q140" s="219">
        <v>0</v>
      </c>
      <c r="R140" s="219">
        <f>Q140*H140</f>
        <v>0</v>
      </c>
      <c r="S140" s="219">
        <v>0</v>
      </c>
      <c r="T140" s="220">
        <f>S140*H140</f>
        <v>0</v>
      </c>
      <c r="U140" s="35"/>
      <c r="V140" s="35"/>
      <c r="W140" s="35"/>
      <c r="X140" s="35"/>
      <c r="Y140" s="35"/>
      <c r="Z140" s="35"/>
      <c r="AA140" s="35"/>
      <c r="AB140" s="35"/>
      <c r="AC140" s="35"/>
      <c r="AD140" s="35"/>
      <c r="AE140" s="35"/>
      <c r="AR140" s="221" t="s">
        <v>195</v>
      </c>
      <c r="AT140" s="221" t="s">
        <v>190</v>
      </c>
      <c r="AU140" s="221" t="s">
        <v>88</v>
      </c>
      <c r="AY140" s="18" t="s">
        <v>188</v>
      </c>
      <c r="BE140" s="222">
        <f>IF(N140="základní",J140,0)</f>
        <v>0</v>
      </c>
      <c r="BF140" s="222">
        <f>IF(N140="snížená",J140,0)</f>
        <v>0</v>
      </c>
      <c r="BG140" s="222">
        <f>IF(N140="zákl. přenesená",J140,0)</f>
        <v>0</v>
      </c>
      <c r="BH140" s="222">
        <f>IF(N140="sníž. přenesená",J140,0)</f>
        <v>0</v>
      </c>
      <c r="BI140" s="222">
        <f>IF(N140="nulová",J140,0)</f>
        <v>0</v>
      </c>
      <c r="BJ140" s="18" t="s">
        <v>85</v>
      </c>
      <c r="BK140" s="222">
        <f>ROUND(I140*H140,2)</f>
        <v>0</v>
      </c>
      <c r="BL140" s="18" t="s">
        <v>195</v>
      </c>
      <c r="BM140" s="221" t="s">
        <v>251</v>
      </c>
    </row>
    <row r="141" spans="1:65" s="13" customFormat="1" ht="11.25">
      <c r="B141" s="223"/>
      <c r="C141" s="224"/>
      <c r="D141" s="225" t="s">
        <v>197</v>
      </c>
      <c r="E141" s="224"/>
      <c r="F141" s="227" t="s">
        <v>622</v>
      </c>
      <c r="G141" s="224"/>
      <c r="H141" s="228">
        <v>13.625</v>
      </c>
      <c r="I141" s="229"/>
      <c r="J141" s="224"/>
      <c r="K141" s="224"/>
      <c r="L141" s="230"/>
      <c r="M141" s="231"/>
      <c r="N141" s="232"/>
      <c r="O141" s="232"/>
      <c r="P141" s="232"/>
      <c r="Q141" s="232"/>
      <c r="R141" s="232"/>
      <c r="S141" s="232"/>
      <c r="T141" s="233"/>
      <c r="AT141" s="234" t="s">
        <v>197</v>
      </c>
      <c r="AU141" s="234" t="s">
        <v>88</v>
      </c>
      <c r="AV141" s="13" t="s">
        <v>88</v>
      </c>
      <c r="AW141" s="13" t="s">
        <v>4</v>
      </c>
      <c r="AX141" s="13" t="s">
        <v>85</v>
      </c>
      <c r="AY141" s="234" t="s">
        <v>188</v>
      </c>
    </row>
    <row r="142" spans="1:65" s="2" customFormat="1" ht="16.5" customHeight="1">
      <c r="A142" s="35"/>
      <c r="B142" s="36"/>
      <c r="C142" s="210" t="s">
        <v>229</v>
      </c>
      <c r="D142" s="210" t="s">
        <v>190</v>
      </c>
      <c r="E142" s="211" t="s">
        <v>254</v>
      </c>
      <c r="F142" s="212" t="s">
        <v>255</v>
      </c>
      <c r="G142" s="213" t="s">
        <v>246</v>
      </c>
      <c r="H142" s="214">
        <v>2.7250000000000001</v>
      </c>
      <c r="I142" s="215"/>
      <c r="J142" s="216">
        <f>ROUND(I142*H142,2)</f>
        <v>0</v>
      </c>
      <c r="K142" s="212" t="s">
        <v>194</v>
      </c>
      <c r="L142" s="40"/>
      <c r="M142" s="217" t="s">
        <v>1</v>
      </c>
      <c r="N142" s="218" t="s">
        <v>42</v>
      </c>
      <c r="O142" s="72"/>
      <c r="P142" s="219">
        <f>O142*H142</f>
        <v>0</v>
      </c>
      <c r="Q142" s="219">
        <v>0</v>
      </c>
      <c r="R142" s="219">
        <f>Q142*H142</f>
        <v>0</v>
      </c>
      <c r="S142" s="219">
        <v>0</v>
      </c>
      <c r="T142" s="220">
        <f>S142*H142</f>
        <v>0</v>
      </c>
      <c r="U142" s="35"/>
      <c r="V142" s="35"/>
      <c r="W142" s="35"/>
      <c r="X142" s="35"/>
      <c r="Y142" s="35"/>
      <c r="Z142" s="35"/>
      <c r="AA142" s="35"/>
      <c r="AB142" s="35"/>
      <c r="AC142" s="35"/>
      <c r="AD142" s="35"/>
      <c r="AE142" s="35"/>
      <c r="AR142" s="221" t="s">
        <v>195</v>
      </c>
      <c r="AT142" s="221" t="s">
        <v>190</v>
      </c>
      <c r="AU142" s="221" t="s">
        <v>88</v>
      </c>
      <c r="AY142" s="18" t="s">
        <v>188</v>
      </c>
      <c r="BE142" s="222">
        <f>IF(N142="základní",J142,0)</f>
        <v>0</v>
      </c>
      <c r="BF142" s="222">
        <f>IF(N142="snížená",J142,0)</f>
        <v>0</v>
      </c>
      <c r="BG142" s="222">
        <f>IF(N142="zákl. přenesená",J142,0)</f>
        <v>0</v>
      </c>
      <c r="BH142" s="222">
        <f>IF(N142="sníž. přenesená",J142,0)</f>
        <v>0</v>
      </c>
      <c r="BI142" s="222">
        <f>IF(N142="nulová",J142,0)</f>
        <v>0</v>
      </c>
      <c r="BJ142" s="18" t="s">
        <v>85</v>
      </c>
      <c r="BK142" s="222">
        <f>ROUND(I142*H142,2)</f>
        <v>0</v>
      </c>
      <c r="BL142" s="18" t="s">
        <v>195</v>
      </c>
      <c r="BM142" s="221" t="s">
        <v>256</v>
      </c>
    </row>
    <row r="143" spans="1:65" s="2" customFormat="1" ht="16.5" customHeight="1">
      <c r="A143" s="35"/>
      <c r="B143" s="36"/>
      <c r="C143" s="210" t="s">
        <v>236</v>
      </c>
      <c r="D143" s="210" t="s">
        <v>190</v>
      </c>
      <c r="E143" s="211" t="s">
        <v>623</v>
      </c>
      <c r="F143" s="212" t="s">
        <v>624</v>
      </c>
      <c r="G143" s="213" t="s">
        <v>207</v>
      </c>
      <c r="H143" s="214">
        <v>3.7069999999999999</v>
      </c>
      <c r="I143" s="215"/>
      <c r="J143" s="216">
        <f>ROUND(I143*H143,2)</f>
        <v>0</v>
      </c>
      <c r="K143" s="212" t="s">
        <v>202</v>
      </c>
      <c r="L143" s="40"/>
      <c r="M143" s="217" t="s">
        <v>1</v>
      </c>
      <c r="N143" s="218" t="s">
        <v>42</v>
      </c>
      <c r="O143" s="72"/>
      <c r="P143" s="219">
        <f>O143*H143</f>
        <v>0</v>
      </c>
      <c r="Q143" s="219">
        <v>0</v>
      </c>
      <c r="R143" s="219">
        <f>Q143*H143</f>
        <v>0</v>
      </c>
      <c r="S143" s="219">
        <v>0.22</v>
      </c>
      <c r="T143" s="220">
        <f>S143*H143</f>
        <v>0.81553999999999993</v>
      </c>
      <c r="U143" s="35"/>
      <c r="V143" s="35"/>
      <c r="W143" s="35"/>
      <c r="X143" s="35"/>
      <c r="Y143" s="35"/>
      <c r="Z143" s="35"/>
      <c r="AA143" s="35"/>
      <c r="AB143" s="35"/>
      <c r="AC143" s="35"/>
      <c r="AD143" s="35"/>
      <c r="AE143" s="35"/>
      <c r="AR143" s="221" t="s">
        <v>195</v>
      </c>
      <c r="AT143" s="221" t="s">
        <v>190</v>
      </c>
      <c r="AU143" s="221" t="s">
        <v>88</v>
      </c>
      <c r="AY143" s="18" t="s">
        <v>188</v>
      </c>
      <c r="BE143" s="222">
        <f>IF(N143="základní",J143,0)</f>
        <v>0</v>
      </c>
      <c r="BF143" s="222">
        <f>IF(N143="snížená",J143,0)</f>
        <v>0</v>
      </c>
      <c r="BG143" s="222">
        <f>IF(N143="zákl. přenesená",J143,0)</f>
        <v>0</v>
      </c>
      <c r="BH143" s="222">
        <f>IF(N143="sníž. přenesená",J143,0)</f>
        <v>0</v>
      </c>
      <c r="BI143" s="222">
        <f>IF(N143="nulová",J143,0)</f>
        <v>0</v>
      </c>
      <c r="BJ143" s="18" t="s">
        <v>85</v>
      </c>
      <c r="BK143" s="222">
        <f>ROUND(I143*H143,2)</f>
        <v>0</v>
      </c>
      <c r="BL143" s="18" t="s">
        <v>195</v>
      </c>
      <c r="BM143" s="221" t="s">
        <v>260</v>
      </c>
    </row>
    <row r="144" spans="1:65" s="15" customFormat="1" ht="11.25">
      <c r="B144" s="246"/>
      <c r="C144" s="247"/>
      <c r="D144" s="225" t="s">
        <v>197</v>
      </c>
      <c r="E144" s="248" t="s">
        <v>1</v>
      </c>
      <c r="F144" s="249" t="s">
        <v>620</v>
      </c>
      <c r="G144" s="247"/>
      <c r="H144" s="248" t="s">
        <v>1</v>
      </c>
      <c r="I144" s="250"/>
      <c r="J144" s="247"/>
      <c r="K144" s="247"/>
      <c r="L144" s="251"/>
      <c r="M144" s="252"/>
      <c r="N144" s="253"/>
      <c r="O144" s="253"/>
      <c r="P144" s="253"/>
      <c r="Q144" s="253"/>
      <c r="R144" s="253"/>
      <c r="S144" s="253"/>
      <c r="T144" s="254"/>
      <c r="AT144" s="255" t="s">
        <v>197</v>
      </c>
      <c r="AU144" s="255" t="s">
        <v>88</v>
      </c>
      <c r="AV144" s="15" t="s">
        <v>85</v>
      </c>
      <c r="AW144" s="15" t="s">
        <v>32</v>
      </c>
      <c r="AX144" s="15" t="s">
        <v>77</v>
      </c>
      <c r="AY144" s="255" t="s">
        <v>188</v>
      </c>
    </row>
    <row r="145" spans="1:65" s="13" customFormat="1" ht="11.25">
      <c r="B145" s="223"/>
      <c r="C145" s="224"/>
      <c r="D145" s="225" t="s">
        <v>197</v>
      </c>
      <c r="E145" s="226" t="s">
        <v>1</v>
      </c>
      <c r="F145" s="227" t="s">
        <v>625</v>
      </c>
      <c r="G145" s="224"/>
      <c r="H145" s="228">
        <v>3.7069999999999999</v>
      </c>
      <c r="I145" s="229"/>
      <c r="J145" s="224"/>
      <c r="K145" s="224"/>
      <c r="L145" s="230"/>
      <c r="M145" s="231"/>
      <c r="N145" s="232"/>
      <c r="O145" s="232"/>
      <c r="P145" s="232"/>
      <c r="Q145" s="232"/>
      <c r="R145" s="232"/>
      <c r="S145" s="232"/>
      <c r="T145" s="233"/>
      <c r="AT145" s="234" t="s">
        <v>197</v>
      </c>
      <c r="AU145" s="234" t="s">
        <v>88</v>
      </c>
      <c r="AV145" s="13" t="s">
        <v>88</v>
      </c>
      <c r="AW145" s="13" t="s">
        <v>32</v>
      </c>
      <c r="AX145" s="13" t="s">
        <v>77</v>
      </c>
      <c r="AY145" s="234" t="s">
        <v>188</v>
      </c>
    </row>
    <row r="146" spans="1:65" s="16" customFormat="1" ht="11.25">
      <c r="B146" s="256"/>
      <c r="C146" s="257"/>
      <c r="D146" s="225" t="s">
        <v>197</v>
      </c>
      <c r="E146" s="258" t="s">
        <v>134</v>
      </c>
      <c r="F146" s="259" t="s">
        <v>212</v>
      </c>
      <c r="G146" s="257"/>
      <c r="H146" s="260">
        <v>3.7069999999999999</v>
      </c>
      <c r="I146" s="261"/>
      <c r="J146" s="257"/>
      <c r="K146" s="257"/>
      <c r="L146" s="262"/>
      <c r="M146" s="263"/>
      <c r="N146" s="264"/>
      <c r="O146" s="264"/>
      <c r="P146" s="264"/>
      <c r="Q146" s="264"/>
      <c r="R146" s="264"/>
      <c r="S146" s="264"/>
      <c r="T146" s="265"/>
      <c r="AT146" s="266" t="s">
        <v>197</v>
      </c>
      <c r="AU146" s="266" t="s">
        <v>88</v>
      </c>
      <c r="AV146" s="16" t="s">
        <v>204</v>
      </c>
      <c r="AW146" s="16" t="s">
        <v>32</v>
      </c>
      <c r="AX146" s="16" t="s">
        <v>77</v>
      </c>
      <c r="AY146" s="266" t="s">
        <v>188</v>
      </c>
    </row>
    <row r="147" spans="1:65" s="14" customFormat="1" ht="11.25">
      <c r="B147" s="235"/>
      <c r="C147" s="236"/>
      <c r="D147" s="225" t="s">
        <v>197</v>
      </c>
      <c r="E147" s="237" t="s">
        <v>1</v>
      </c>
      <c r="F147" s="238" t="s">
        <v>199</v>
      </c>
      <c r="G147" s="236"/>
      <c r="H147" s="239">
        <v>3.7069999999999999</v>
      </c>
      <c r="I147" s="240"/>
      <c r="J147" s="236"/>
      <c r="K147" s="236"/>
      <c r="L147" s="241"/>
      <c r="M147" s="242"/>
      <c r="N147" s="243"/>
      <c r="O147" s="243"/>
      <c r="P147" s="243"/>
      <c r="Q147" s="243"/>
      <c r="R147" s="243"/>
      <c r="S147" s="243"/>
      <c r="T147" s="244"/>
      <c r="AT147" s="245" t="s">
        <v>197</v>
      </c>
      <c r="AU147" s="245" t="s">
        <v>88</v>
      </c>
      <c r="AV147" s="14" t="s">
        <v>195</v>
      </c>
      <c r="AW147" s="14" t="s">
        <v>32</v>
      </c>
      <c r="AX147" s="14" t="s">
        <v>85</v>
      </c>
      <c r="AY147" s="245" t="s">
        <v>188</v>
      </c>
    </row>
    <row r="148" spans="1:65" s="2" customFormat="1" ht="16.5" customHeight="1">
      <c r="A148" s="35"/>
      <c r="B148" s="36"/>
      <c r="C148" s="210" t="s">
        <v>243</v>
      </c>
      <c r="D148" s="210" t="s">
        <v>190</v>
      </c>
      <c r="E148" s="211" t="s">
        <v>264</v>
      </c>
      <c r="F148" s="212" t="s">
        <v>265</v>
      </c>
      <c r="G148" s="213" t="s">
        <v>193</v>
      </c>
      <c r="H148" s="214">
        <v>6.74</v>
      </c>
      <c r="I148" s="215"/>
      <c r="J148" s="216">
        <f>ROUND(I148*H148,2)</f>
        <v>0</v>
      </c>
      <c r="K148" s="212" t="s">
        <v>202</v>
      </c>
      <c r="L148" s="40"/>
      <c r="M148" s="217" t="s">
        <v>1</v>
      </c>
      <c r="N148" s="218" t="s">
        <v>42</v>
      </c>
      <c r="O148" s="72"/>
      <c r="P148" s="219">
        <f>O148*H148</f>
        <v>0</v>
      </c>
      <c r="Q148" s="219">
        <v>0</v>
      </c>
      <c r="R148" s="219">
        <f>Q148*H148</f>
        <v>0</v>
      </c>
      <c r="S148" s="219">
        <v>0</v>
      </c>
      <c r="T148" s="220">
        <f>S148*H148</f>
        <v>0</v>
      </c>
      <c r="U148" s="35"/>
      <c r="V148" s="35"/>
      <c r="W148" s="35"/>
      <c r="X148" s="35"/>
      <c r="Y148" s="35"/>
      <c r="Z148" s="35"/>
      <c r="AA148" s="35"/>
      <c r="AB148" s="35"/>
      <c r="AC148" s="35"/>
      <c r="AD148" s="35"/>
      <c r="AE148" s="35"/>
      <c r="AR148" s="221" t="s">
        <v>195</v>
      </c>
      <c r="AT148" s="221" t="s">
        <v>190</v>
      </c>
      <c r="AU148" s="221" t="s">
        <v>88</v>
      </c>
      <c r="AY148" s="18" t="s">
        <v>188</v>
      </c>
      <c r="BE148" s="222">
        <f>IF(N148="základní",J148,0)</f>
        <v>0</v>
      </c>
      <c r="BF148" s="222">
        <f>IF(N148="snížená",J148,0)</f>
        <v>0</v>
      </c>
      <c r="BG148" s="222">
        <f>IF(N148="zákl. přenesená",J148,0)</f>
        <v>0</v>
      </c>
      <c r="BH148" s="222">
        <f>IF(N148="sníž. přenesená",J148,0)</f>
        <v>0</v>
      </c>
      <c r="BI148" s="222">
        <f>IF(N148="nulová",J148,0)</f>
        <v>0</v>
      </c>
      <c r="BJ148" s="18" t="s">
        <v>85</v>
      </c>
      <c r="BK148" s="222">
        <f>ROUND(I148*H148,2)</f>
        <v>0</v>
      </c>
      <c r="BL148" s="18" t="s">
        <v>195</v>
      </c>
      <c r="BM148" s="221" t="s">
        <v>266</v>
      </c>
    </row>
    <row r="149" spans="1:65" s="15" customFormat="1" ht="11.25">
      <c r="B149" s="246"/>
      <c r="C149" s="247"/>
      <c r="D149" s="225" t="s">
        <v>197</v>
      </c>
      <c r="E149" s="248" t="s">
        <v>1</v>
      </c>
      <c r="F149" s="249" t="s">
        <v>620</v>
      </c>
      <c r="G149" s="247"/>
      <c r="H149" s="248" t="s">
        <v>1</v>
      </c>
      <c r="I149" s="250"/>
      <c r="J149" s="247"/>
      <c r="K149" s="247"/>
      <c r="L149" s="251"/>
      <c r="M149" s="252"/>
      <c r="N149" s="253"/>
      <c r="O149" s="253"/>
      <c r="P149" s="253"/>
      <c r="Q149" s="253"/>
      <c r="R149" s="253"/>
      <c r="S149" s="253"/>
      <c r="T149" s="254"/>
      <c r="AT149" s="255" t="s">
        <v>197</v>
      </c>
      <c r="AU149" s="255" t="s">
        <v>88</v>
      </c>
      <c r="AV149" s="15" t="s">
        <v>85</v>
      </c>
      <c r="AW149" s="15" t="s">
        <v>32</v>
      </c>
      <c r="AX149" s="15" t="s">
        <v>77</v>
      </c>
      <c r="AY149" s="255" t="s">
        <v>188</v>
      </c>
    </row>
    <row r="150" spans="1:65" s="13" customFormat="1" ht="11.25">
      <c r="B150" s="223"/>
      <c r="C150" s="224"/>
      <c r="D150" s="225" t="s">
        <v>197</v>
      </c>
      <c r="E150" s="226" t="s">
        <v>1</v>
      </c>
      <c r="F150" s="227" t="s">
        <v>621</v>
      </c>
      <c r="G150" s="224"/>
      <c r="H150" s="228">
        <v>6.74</v>
      </c>
      <c r="I150" s="229"/>
      <c r="J150" s="224"/>
      <c r="K150" s="224"/>
      <c r="L150" s="230"/>
      <c r="M150" s="231"/>
      <c r="N150" s="232"/>
      <c r="O150" s="232"/>
      <c r="P150" s="232"/>
      <c r="Q150" s="232"/>
      <c r="R150" s="232"/>
      <c r="S150" s="232"/>
      <c r="T150" s="233"/>
      <c r="AT150" s="234" t="s">
        <v>197</v>
      </c>
      <c r="AU150" s="234" t="s">
        <v>88</v>
      </c>
      <c r="AV150" s="13" t="s">
        <v>88</v>
      </c>
      <c r="AW150" s="13" t="s">
        <v>32</v>
      </c>
      <c r="AX150" s="13" t="s">
        <v>85</v>
      </c>
      <c r="AY150" s="234" t="s">
        <v>188</v>
      </c>
    </row>
    <row r="151" spans="1:65" s="2" customFormat="1" ht="16.5" customHeight="1">
      <c r="A151" s="35"/>
      <c r="B151" s="36"/>
      <c r="C151" s="210" t="s">
        <v>248</v>
      </c>
      <c r="D151" s="210" t="s">
        <v>190</v>
      </c>
      <c r="E151" s="211" t="s">
        <v>626</v>
      </c>
      <c r="F151" s="212" t="s">
        <v>627</v>
      </c>
      <c r="G151" s="213" t="s">
        <v>207</v>
      </c>
      <c r="H151" s="214">
        <v>3.37</v>
      </c>
      <c r="I151" s="215"/>
      <c r="J151" s="216">
        <f>ROUND(I151*H151,2)</f>
        <v>0</v>
      </c>
      <c r="K151" s="212" t="s">
        <v>202</v>
      </c>
      <c r="L151" s="40"/>
      <c r="M151" s="217" t="s">
        <v>1</v>
      </c>
      <c r="N151" s="218" t="s">
        <v>42</v>
      </c>
      <c r="O151" s="72"/>
      <c r="P151" s="219">
        <f>O151*H151</f>
        <v>0</v>
      </c>
      <c r="Q151" s="219">
        <v>8.0000000000000007E-5</v>
      </c>
      <c r="R151" s="219">
        <f>Q151*H151</f>
        <v>2.6960000000000005E-4</v>
      </c>
      <c r="S151" s="219">
        <v>0.25600000000000001</v>
      </c>
      <c r="T151" s="220">
        <f>S151*H151</f>
        <v>0.86272000000000004</v>
      </c>
      <c r="U151" s="35"/>
      <c r="V151" s="35"/>
      <c r="W151" s="35"/>
      <c r="X151" s="35"/>
      <c r="Y151" s="35"/>
      <c r="Z151" s="35"/>
      <c r="AA151" s="35"/>
      <c r="AB151" s="35"/>
      <c r="AC151" s="35"/>
      <c r="AD151" s="35"/>
      <c r="AE151" s="35"/>
      <c r="AR151" s="221" t="s">
        <v>195</v>
      </c>
      <c r="AT151" s="221" t="s">
        <v>190</v>
      </c>
      <c r="AU151" s="221" t="s">
        <v>88</v>
      </c>
      <c r="AY151" s="18" t="s">
        <v>188</v>
      </c>
      <c r="BE151" s="222">
        <f>IF(N151="základní",J151,0)</f>
        <v>0</v>
      </c>
      <c r="BF151" s="222">
        <f>IF(N151="snížená",J151,0)</f>
        <v>0</v>
      </c>
      <c r="BG151" s="222">
        <f>IF(N151="zákl. přenesená",J151,0)</f>
        <v>0</v>
      </c>
      <c r="BH151" s="222">
        <f>IF(N151="sníž. přenesená",J151,0)</f>
        <v>0</v>
      </c>
      <c r="BI151" s="222">
        <f>IF(N151="nulová",J151,0)</f>
        <v>0</v>
      </c>
      <c r="BJ151" s="18" t="s">
        <v>85</v>
      </c>
      <c r="BK151" s="222">
        <f>ROUND(I151*H151,2)</f>
        <v>0</v>
      </c>
      <c r="BL151" s="18" t="s">
        <v>195</v>
      </c>
      <c r="BM151" s="221" t="s">
        <v>628</v>
      </c>
    </row>
    <row r="152" spans="1:65" s="15" customFormat="1" ht="11.25">
      <c r="B152" s="246"/>
      <c r="C152" s="247"/>
      <c r="D152" s="225" t="s">
        <v>197</v>
      </c>
      <c r="E152" s="248" t="s">
        <v>1</v>
      </c>
      <c r="F152" s="249" t="s">
        <v>629</v>
      </c>
      <c r="G152" s="247"/>
      <c r="H152" s="248" t="s">
        <v>1</v>
      </c>
      <c r="I152" s="250"/>
      <c r="J152" s="247"/>
      <c r="K152" s="247"/>
      <c r="L152" s="251"/>
      <c r="M152" s="252"/>
      <c r="N152" s="253"/>
      <c r="O152" s="253"/>
      <c r="P152" s="253"/>
      <c r="Q152" s="253"/>
      <c r="R152" s="253"/>
      <c r="S152" s="253"/>
      <c r="T152" s="254"/>
      <c r="AT152" s="255" t="s">
        <v>197</v>
      </c>
      <c r="AU152" s="255" t="s">
        <v>88</v>
      </c>
      <c r="AV152" s="15" t="s">
        <v>85</v>
      </c>
      <c r="AW152" s="15" t="s">
        <v>32</v>
      </c>
      <c r="AX152" s="15" t="s">
        <v>77</v>
      </c>
      <c r="AY152" s="255" t="s">
        <v>188</v>
      </c>
    </row>
    <row r="153" spans="1:65" s="13" customFormat="1" ht="11.25">
      <c r="B153" s="223"/>
      <c r="C153" s="224"/>
      <c r="D153" s="225" t="s">
        <v>197</v>
      </c>
      <c r="E153" s="226" t="s">
        <v>1</v>
      </c>
      <c r="F153" s="227" t="s">
        <v>630</v>
      </c>
      <c r="G153" s="224"/>
      <c r="H153" s="228">
        <v>3.37</v>
      </c>
      <c r="I153" s="229"/>
      <c r="J153" s="224"/>
      <c r="K153" s="224"/>
      <c r="L153" s="230"/>
      <c r="M153" s="231"/>
      <c r="N153" s="232"/>
      <c r="O153" s="232"/>
      <c r="P153" s="232"/>
      <c r="Q153" s="232"/>
      <c r="R153" s="232"/>
      <c r="S153" s="232"/>
      <c r="T153" s="233"/>
      <c r="AT153" s="234" t="s">
        <v>197</v>
      </c>
      <c r="AU153" s="234" t="s">
        <v>88</v>
      </c>
      <c r="AV153" s="13" t="s">
        <v>88</v>
      </c>
      <c r="AW153" s="13" t="s">
        <v>32</v>
      </c>
      <c r="AX153" s="13" t="s">
        <v>77</v>
      </c>
      <c r="AY153" s="234" t="s">
        <v>188</v>
      </c>
    </row>
    <row r="154" spans="1:65" s="16" customFormat="1" ht="11.25">
      <c r="B154" s="256"/>
      <c r="C154" s="257"/>
      <c r="D154" s="225" t="s">
        <v>197</v>
      </c>
      <c r="E154" s="258" t="s">
        <v>594</v>
      </c>
      <c r="F154" s="259" t="s">
        <v>212</v>
      </c>
      <c r="G154" s="257"/>
      <c r="H154" s="260">
        <v>3.37</v>
      </c>
      <c r="I154" s="261"/>
      <c r="J154" s="257"/>
      <c r="K154" s="257"/>
      <c r="L154" s="262"/>
      <c r="M154" s="263"/>
      <c r="N154" s="264"/>
      <c r="O154" s="264"/>
      <c r="P154" s="264"/>
      <c r="Q154" s="264"/>
      <c r="R154" s="264"/>
      <c r="S154" s="264"/>
      <c r="T154" s="265"/>
      <c r="AT154" s="266" t="s">
        <v>197</v>
      </c>
      <c r="AU154" s="266" t="s">
        <v>88</v>
      </c>
      <c r="AV154" s="16" t="s">
        <v>204</v>
      </c>
      <c r="AW154" s="16" t="s">
        <v>32</v>
      </c>
      <c r="AX154" s="16" t="s">
        <v>77</v>
      </c>
      <c r="AY154" s="266" t="s">
        <v>188</v>
      </c>
    </row>
    <row r="155" spans="1:65" s="14" customFormat="1" ht="11.25">
      <c r="B155" s="235"/>
      <c r="C155" s="236"/>
      <c r="D155" s="225" t="s">
        <v>197</v>
      </c>
      <c r="E155" s="237" t="s">
        <v>1</v>
      </c>
      <c r="F155" s="238" t="s">
        <v>199</v>
      </c>
      <c r="G155" s="236"/>
      <c r="H155" s="239">
        <v>3.37</v>
      </c>
      <c r="I155" s="240"/>
      <c r="J155" s="236"/>
      <c r="K155" s="236"/>
      <c r="L155" s="241"/>
      <c r="M155" s="242"/>
      <c r="N155" s="243"/>
      <c r="O155" s="243"/>
      <c r="P155" s="243"/>
      <c r="Q155" s="243"/>
      <c r="R155" s="243"/>
      <c r="S155" s="243"/>
      <c r="T155" s="244"/>
      <c r="AT155" s="245" t="s">
        <v>197</v>
      </c>
      <c r="AU155" s="245" t="s">
        <v>88</v>
      </c>
      <c r="AV155" s="14" t="s">
        <v>195</v>
      </c>
      <c r="AW155" s="14" t="s">
        <v>32</v>
      </c>
      <c r="AX155" s="14" t="s">
        <v>85</v>
      </c>
      <c r="AY155" s="245" t="s">
        <v>188</v>
      </c>
    </row>
    <row r="156" spans="1:65" s="2" customFormat="1" ht="16.5" customHeight="1">
      <c r="A156" s="35"/>
      <c r="B156" s="36"/>
      <c r="C156" s="210" t="s">
        <v>253</v>
      </c>
      <c r="D156" s="210" t="s">
        <v>190</v>
      </c>
      <c r="E156" s="211" t="s">
        <v>244</v>
      </c>
      <c r="F156" s="212" t="s">
        <v>245</v>
      </c>
      <c r="G156" s="213" t="s">
        <v>246</v>
      </c>
      <c r="H156" s="214">
        <v>1.6779999999999999</v>
      </c>
      <c r="I156" s="215"/>
      <c r="J156" s="216">
        <f>ROUND(I156*H156,2)</f>
        <v>0</v>
      </c>
      <c r="K156" s="212" t="s">
        <v>202</v>
      </c>
      <c r="L156" s="40"/>
      <c r="M156" s="217" t="s">
        <v>1</v>
      </c>
      <c r="N156" s="218" t="s">
        <v>42</v>
      </c>
      <c r="O156" s="72"/>
      <c r="P156" s="219">
        <f>O156*H156</f>
        <v>0</v>
      </c>
      <c r="Q156" s="219">
        <v>0</v>
      </c>
      <c r="R156" s="219">
        <f>Q156*H156</f>
        <v>0</v>
      </c>
      <c r="S156" s="219">
        <v>0</v>
      </c>
      <c r="T156" s="220">
        <f>S156*H156</f>
        <v>0</v>
      </c>
      <c r="U156" s="35"/>
      <c r="V156" s="35"/>
      <c r="W156" s="35"/>
      <c r="X156" s="35"/>
      <c r="Y156" s="35"/>
      <c r="Z156" s="35"/>
      <c r="AA156" s="35"/>
      <c r="AB156" s="35"/>
      <c r="AC156" s="35"/>
      <c r="AD156" s="35"/>
      <c r="AE156" s="35"/>
      <c r="AR156" s="221" t="s">
        <v>195</v>
      </c>
      <c r="AT156" s="221" t="s">
        <v>190</v>
      </c>
      <c r="AU156" s="221" t="s">
        <v>88</v>
      </c>
      <c r="AY156" s="18" t="s">
        <v>188</v>
      </c>
      <c r="BE156" s="222">
        <f>IF(N156="základní",J156,0)</f>
        <v>0</v>
      </c>
      <c r="BF156" s="222">
        <f>IF(N156="snížená",J156,0)</f>
        <v>0</v>
      </c>
      <c r="BG156" s="222">
        <f>IF(N156="zákl. přenesená",J156,0)</f>
        <v>0</v>
      </c>
      <c r="BH156" s="222">
        <f>IF(N156="sníž. přenesená",J156,0)</f>
        <v>0</v>
      </c>
      <c r="BI156" s="222">
        <f>IF(N156="nulová",J156,0)</f>
        <v>0</v>
      </c>
      <c r="BJ156" s="18" t="s">
        <v>85</v>
      </c>
      <c r="BK156" s="222">
        <f>ROUND(I156*H156,2)</f>
        <v>0</v>
      </c>
      <c r="BL156" s="18" t="s">
        <v>195</v>
      </c>
      <c r="BM156" s="221" t="s">
        <v>268</v>
      </c>
    </row>
    <row r="157" spans="1:65" s="2" customFormat="1" ht="16.5" customHeight="1">
      <c r="A157" s="35"/>
      <c r="B157" s="36"/>
      <c r="C157" s="210" t="s">
        <v>257</v>
      </c>
      <c r="D157" s="210" t="s">
        <v>190</v>
      </c>
      <c r="E157" s="211" t="s">
        <v>249</v>
      </c>
      <c r="F157" s="212" t="s">
        <v>250</v>
      </c>
      <c r="G157" s="213" t="s">
        <v>246</v>
      </c>
      <c r="H157" s="214">
        <v>8.39</v>
      </c>
      <c r="I157" s="215"/>
      <c r="J157" s="216">
        <f>ROUND(I157*H157,2)</f>
        <v>0</v>
      </c>
      <c r="K157" s="212" t="s">
        <v>202</v>
      </c>
      <c r="L157" s="40"/>
      <c r="M157" s="217" t="s">
        <v>1</v>
      </c>
      <c r="N157" s="218" t="s">
        <v>42</v>
      </c>
      <c r="O157" s="72"/>
      <c r="P157" s="219">
        <f>O157*H157</f>
        <v>0</v>
      </c>
      <c r="Q157" s="219">
        <v>0</v>
      </c>
      <c r="R157" s="219">
        <f>Q157*H157</f>
        <v>0</v>
      </c>
      <c r="S157" s="219">
        <v>0</v>
      </c>
      <c r="T157" s="220">
        <f>S157*H157</f>
        <v>0</v>
      </c>
      <c r="U157" s="35"/>
      <c r="V157" s="35"/>
      <c r="W157" s="35"/>
      <c r="X157" s="35"/>
      <c r="Y157" s="35"/>
      <c r="Z157" s="35"/>
      <c r="AA157" s="35"/>
      <c r="AB157" s="35"/>
      <c r="AC157" s="35"/>
      <c r="AD157" s="35"/>
      <c r="AE157" s="35"/>
      <c r="AR157" s="221" t="s">
        <v>195</v>
      </c>
      <c r="AT157" s="221" t="s">
        <v>190</v>
      </c>
      <c r="AU157" s="221" t="s">
        <v>88</v>
      </c>
      <c r="AY157" s="18" t="s">
        <v>188</v>
      </c>
      <c r="BE157" s="222">
        <f>IF(N157="základní",J157,0)</f>
        <v>0</v>
      </c>
      <c r="BF157" s="222">
        <f>IF(N157="snížená",J157,0)</f>
        <v>0</v>
      </c>
      <c r="BG157" s="222">
        <f>IF(N157="zákl. přenesená",J157,0)</f>
        <v>0</v>
      </c>
      <c r="BH157" s="222">
        <f>IF(N157="sníž. přenesená",J157,0)</f>
        <v>0</v>
      </c>
      <c r="BI157" s="222">
        <f>IF(N157="nulová",J157,0)</f>
        <v>0</v>
      </c>
      <c r="BJ157" s="18" t="s">
        <v>85</v>
      </c>
      <c r="BK157" s="222">
        <f>ROUND(I157*H157,2)</f>
        <v>0</v>
      </c>
      <c r="BL157" s="18" t="s">
        <v>195</v>
      </c>
      <c r="BM157" s="221" t="s">
        <v>270</v>
      </c>
    </row>
    <row r="158" spans="1:65" s="13" customFormat="1" ht="11.25">
      <c r="B158" s="223"/>
      <c r="C158" s="224"/>
      <c r="D158" s="225" t="s">
        <v>197</v>
      </c>
      <c r="E158" s="224"/>
      <c r="F158" s="227" t="s">
        <v>631</v>
      </c>
      <c r="G158" s="224"/>
      <c r="H158" s="228">
        <v>8.39</v>
      </c>
      <c r="I158" s="229"/>
      <c r="J158" s="224"/>
      <c r="K158" s="224"/>
      <c r="L158" s="230"/>
      <c r="M158" s="231"/>
      <c r="N158" s="232"/>
      <c r="O158" s="232"/>
      <c r="P158" s="232"/>
      <c r="Q158" s="232"/>
      <c r="R158" s="232"/>
      <c r="S158" s="232"/>
      <c r="T158" s="233"/>
      <c r="AT158" s="234" t="s">
        <v>197</v>
      </c>
      <c r="AU158" s="234" t="s">
        <v>88</v>
      </c>
      <c r="AV158" s="13" t="s">
        <v>88</v>
      </c>
      <c r="AW158" s="13" t="s">
        <v>4</v>
      </c>
      <c r="AX158" s="13" t="s">
        <v>85</v>
      </c>
      <c r="AY158" s="234" t="s">
        <v>188</v>
      </c>
    </row>
    <row r="159" spans="1:65" s="2" customFormat="1" ht="16.5" customHeight="1">
      <c r="A159" s="35"/>
      <c r="B159" s="36"/>
      <c r="C159" s="210" t="s">
        <v>263</v>
      </c>
      <c r="D159" s="210" t="s">
        <v>190</v>
      </c>
      <c r="E159" s="211" t="s">
        <v>273</v>
      </c>
      <c r="F159" s="212" t="s">
        <v>274</v>
      </c>
      <c r="G159" s="213" t="s">
        <v>246</v>
      </c>
      <c r="H159" s="214">
        <v>1.6779999999999999</v>
      </c>
      <c r="I159" s="215"/>
      <c r="J159" s="216">
        <f>ROUND(I159*H159,2)</f>
        <v>0</v>
      </c>
      <c r="K159" s="212" t="s">
        <v>194</v>
      </c>
      <c r="L159" s="40"/>
      <c r="M159" s="217" t="s">
        <v>1</v>
      </c>
      <c r="N159" s="218" t="s">
        <v>42</v>
      </c>
      <c r="O159" s="72"/>
      <c r="P159" s="219">
        <f>O159*H159</f>
        <v>0</v>
      </c>
      <c r="Q159" s="219">
        <v>0</v>
      </c>
      <c r="R159" s="219">
        <f>Q159*H159</f>
        <v>0</v>
      </c>
      <c r="S159" s="219">
        <v>0</v>
      </c>
      <c r="T159" s="220">
        <f>S159*H159</f>
        <v>0</v>
      </c>
      <c r="U159" s="35"/>
      <c r="V159" s="35"/>
      <c r="W159" s="35"/>
      <c r="X159" s="35"/>
      <c r="Y159" s="35"/>
      <c r="Z159" s="35"/>
      <c r="AA159" s="35"/>
      <c r="AB159" s="35"/>
      <c r="AC159" s="35"/>
      <c r="AD159" s="35"/>
      <c r="AE159" s="35"/>
      <c r="AR159" s="221" t="s">
        <v>195</v>
      </c>
      <c r="AT159" s="221" t="s">
        <v>190</v>
      </c>
      <c r="AU159" s="221" t="s">
        <v>88</v>
      </c>
      <c r="AY159" s="18" t="s">
        <v>188</v>
      </c>
      <c r="BE159" s="222">
        <f>IF(N159="základní",J159,0)</f>
        <v>0</v>
      </c>
      <c r="BF159" s="222">
        <f>IF(N159="snížená",J159,0)</f>
        <v>0</v>
      </c>
      <c r="BG159" s="222">
        <f>IF(N159="zákl. přenesená",J159,0)</f>
        <v>0</v>
      </c>
      <c r="BH159" s="222">
        <f>IF(N159="sníž. přenesená",J159,0)</f>
        <v>0</v>
      </c>
      <c r="BI159" s="222">
        <f>IF(N159="nulová",J159,0)</f>
        <v>0</v>
      </c>
      <c r="BJ159" s="18" t="s">
        <v>85</v>
      </c>
      <c r="BK159" s="222">
        <f>ROUND(I159*H159,2)</f>
        <v>0</v>
      </c>
      <c r="BL159" s="18" t="s">
        <v>195</v>
      </c>
      <c r="BM159" s="221" t="s">
        <v>275</v>
      </c>
    </row>
    <row r="160" spans="1:65" s="2" customFormat="1" ht="16.5" customHeight="1">
      <c r="A160" s="35"/>
      <c r="B160" s="36"/>
      <c r="C160" s="210" t="s">
        <v>8</v>
      </c>
      <c r="D160" s="210" t="s">
        <v>190</v>
      </c>
      <c r="E160" s="211" t="s">
        <v>632</v>
      </c>
      <c r="F160" s="212" t="s">
        <v>633</v>
      </c>
      <c r="G160" s="213" t="s">
        <v>285</v>
      </c>
      <c r="H160" s="214">
        <v>1.3380000000000001</v>
      </c>
      <c r="I160" s="215"/>
      <c r="J160" s="216">
        <f>ROUND(I160*H160,2)</f>
        <v>0</v>
      </c>
      <c r="K160" s="212" t="s">
        <v>202</v>
      </c>
      <c r="L160" s="40"/>
      <c r="M160" s="217" t="s">
        <v>1</v>
      </c>
      <c r="N160" s="218" t="s">
        <v>42</v>
      </c>
      <c r="O160" s="72"/>
      <c r="P160" s="219">
        <f>O160*H160</f>
        <v>0</v>
      </c>
      <c r="Q160" s="219">
        <v>0</v>
      </c>
      <c r="R160" s="219">
        <f>Q160*H160</f>
        <v>0</v>
      </c>
      <c r="S160" s="219">
        <v>0</v>
      </c>
      <c r="T160" s="220">
        <f>S160*H160</f>
        <v>0</v>
      </c>
      <c r="U160" s="35"/>
      <c r="V160" s="35"/>
      <c r="W160" s="35"/>
      <c r="X160" s="35"/>
      <c r="Y160" s="35"/>
      <c r="Z160" s="35"/>
      <c r="AA160" s="35"/>
      <c r="AB160" s="35"/>
      <c r="AC160" s="35"/>
      <c r="AD160" s="35"/>
      <c r="AE160" s="35"/>
      <c r="AR160" s="221" t="s">
        <v>195</v>
      </c>
      <c r="AT160" s="221" t="s">
        <v>190</v>
      </c>
      <c r="AU160" s="221" t="s">
        <v>88</v>
      </c>
      <c r="AY160" s="18" t="s">
        <v>188</v>
      </c>
      <c r="BE160" s="222">
        <f>IF(N160="základní",J160,0)</f>
        <v>0</v>
      </c>
      <c r="BF160" s="222">
        <f>IF(N160="snížená",J160,0)</f>
        <v>0</v>
      </c>
      <c r="BG160" s="222">
        <f>IF(N160="zákl. přenesená",J160,0)</f>
        <v>0</v>
      </c>
      <c r="BH160" s="222">
        <f>IF(N160="sníž. přenesená",J160,0)</f>
        <v>0</v>
      </c>
      <c r="BI160" s="222">
        <f>IF(N160="nulová",J160,0)</f>
        <v>0</v>
      </c>
      <c r="BJ160" s="18" t="s">
        <v>85</v>
      </c>
      <c r="BK160" s="222">
        <f>ROUND(I160*H160,2)</f>
        <v>0</v>
      </c>
      <c r="BL160" s="18" t="s">
        <v>195</v>
      </c>
      <c r="BM160" s="221" t="s">
        <v>634</v>
      </c>
    </row>
    <row r="161" spans="1:65" s="13" customFormat="1" ht="11.25">
      <c r="B161" s="223"/>
      <c r="C161" s="224"/>
      <c r="D161" s="225" t="s">
        <v>197</v>
      </c>
      <c r="E161" s="226" t="s">
        <v>1</v>
      </c>
      <c r="F161" s="227" t="s">
        <v>635</v>
      </c>
      <c r="G161" s="224"/>
      <c r="H161" s="228">
        <v>6.6879999999999997</v>
      </c>
      <c r="I161" s="229"/>
      <c r="J161" s="224"/>
      <c r="K161" s="224"/>
      <c r="L161" s="230"/>
      <c r="M161" s="231"/>
      <c r="N161" s="232"/>
      <c r="O161" s="232"/>
      <c r="P161" s="232"/>
      <c r="Q161" s="232"/>
      <c r="R161" s="232"/>
      <c r="S161" s="232"/>
      <c r="T161" s="233"/>
      <c r="AT161" s="234" t="s">
        <v>197</v>
      </c>
      <c r="AU161" s="234" t="s">
        <v>88</v>
      </c>
      <c r="AV161" s="13" t="s">
        <v>88</v>
      </c>
      <c r="AW161" s="13" t="s">
        <v>32</v>
      </c>
      <c r="AX161" s="13" t="s">
        <v>77</v>
      </c>
      <c r="AY161" s="234" t="s">
        <v>188</v>
      </c>
    </row>
    <row r="162" spans="1:65" s="14" customFormat="1" ht="11.25">
      <c r="B162" s="235"/>
      <c r="C162" s="236"/>
      <c r="D162" s="225" t="s">
        <v>197</v>
      </c>
      <c r="E162" s="237" t="s">
        <v>603</v>
      </c>
      <c r="F162" s="238" t="s">
        <v>199</v>
      </c>
      <c r="G162" s="236"/>
      <c r="H162" s="239">
        <v>6.6879999999999997</v>
      </c>
      <c r="I162" s="240"/>
      <c r="J162" s="236"/>
      <c r="K162" s="236"/>
      <c r="L162" s="241"/>
      <c r="M162" s="242"/>
      <c r="N162" s="243"/>
      <c r="O162" s="243"/>
      <c r="P162" s="243"/>
      <c r="Q162" s="243"/>
      <c r="R162" s="243"/>
      <c r="S162" s="243"/>
      <c r="T162" s="244"/>
      <c r="AT162" s="245" t="s">
        <v>197</v>
      </c>
      <c r="AU162" s="245" t="s">
        <v>88</v>
      </c>
      <c r="AV162" s="14" t="s">
        <v>195</v>
      </c>
      <c r="AW162" s="14" t="s">
        <v>32</v>
      </c>
      <c r="AX162" s="14" t="s">
        <v>77</v>
      </c>
      <c r="AY162" s="245" t="s">
        <v>188</v>
      </c>
    </row>
    <row r="163" spans="1:65" s="13" customFormat="1" ht="11.25">
      <c r="B163" s="223"/>
      <c r="C163" s="224"/>
      <c r="D163" s="225" t="s">
        <v>197</v>
      </c>
      <c r="E163" s="226" t="s">
        <v>1</v>
      </c>
      <c r="F163" s="227" t="s">
        <v>636</v>
      </c>
      <c r="G163" s="224"/>
      <c r="H163" s="228">
        <v>1.3380000000000001</v>
      </c>
      <c r="I163" s="229"/>
      <c r="J163" s="224"/>
      <c r="K163" s="224"/>
      <c r="L163" s="230"/>
      <c r="M163" s="231"/>
      <c r="N163" s="232"/>
      <c r="O163" s="232"/>
      <c r="P163" s="232"/>
      <c r="Q163" s="232"/>
      <c r="R163" s="232"/>
      <c r="S163" s="232"/>
      <c r="T163" s="233"/>
      <c r="AT163" s="234" t="s">
        <v>197</v>
      </c>
      <c r="AU163" s="234" t="s">
        <v>88</v>
      </c>
      <c r="AV163" s="13" t="s">
        <v>88</v>
      </c>
      <c r="AW163" s="13" t="s">
        <v>32</v>
      </c>
      <c r="AX163" s="13" t="s">
        <v>77</v>
      </c>
      <c r="AY163" s="234" t="s">
        <v>188</v>
      </c>
    </row>
    <row r="164" spans="1:65" s="14" customFormat="1" ht="11.25">
      <c r="B164" s="235"/>
      <c r="C164" s="236"/>
      <c r="D164" s="225" t="s">
        <v>197</v>
      </c>
      <c r="E164" s="237" t="s">
        <v>605</v>
      </c>
      <c r="F164" s="238" t="s">
        <v>199</v>
      </c>
      <c r="G164" s="236"/>
      <c r="H164" s="239">
        <v>1.3380000000000001</v>
      </c>
      <c r="I164" s="240"/>
      <c r="J164" s="236"/>
      <c r="K164" s="236"/>
      <c r="L164" s="241"/>
      <c r="M164" s="242"/>
      <c r="N164" s="243"/>
      <c r="O164" s="243"/>
      <c r="P164" s="243"/>
      <c r="Q164" s="243"/>
      <c r="R164" s="243"/>
      <c r="S164" s="243"/>
      <c r="T164" s="244"/>
      <c r="AT164" s="245" t="s">
        <v>197</v>
      </c>
      <c r="AU164" s="245" t="s">
        <v>88</v>
      </c>
      <c r="AV164" s="14" t="s">
        <v>195</v>
      </c>
      <c r="AW164" s="14" t="s">
        <v>32</v>
      </c>
      <c r="AX164" s="14" t="s">
        <v>85</v>
      </c>
      <c r="AY164" s="245" t="s">
        <v>188</v>
      </c>
    </row>
    <row r="165" spans="1:65" s="2" customFormat="1" ht="16.5" customHeight="1">
      <c r="A165" s="35"/>
      <c r="B165" s="36"/>
      <c r="C165" s="210" t="s">
        <v>269</v>
      </c>
      <c r="D165" s="210" t="s">
        <v>190</v>
      </c>
      <c r="E165" s="211" t="s">
        <v>637</v>
      </c>
      <c r="F165" s="212" t="s">
        <v>638</v>
      </c>
      <c r="G165" s="213" t="s">
        <v>193</v>
      </c>
      <c r="H165" s="214">
        <v>4.4000000000000004</v>
      </c>
      <c r="I165" s="215"/>
      <c r="J165" s="216">
        <f>ROUND(I165*H165,2)</f>
        <v>0</v>
      </c>
      <c r="K165" s="212" t="s">
        <v>202</v>
      </c>
      <c r="L165" s="40"/>
      <c r="M165" s="217" t="s">
        <v>1</v>
      </c>
      <c r="N165" s="218" t="s">
        <v>42</v>
      </c>
      <c r="O165" s="72"/>
      <c r="P165" s="219">
        <f>O165*H165</f>
        <v>0</v>
      </c>
      <c r="Q165" s="219">
        <v>8.6800000000000002E-3</v>
      </c>
      <c r="R165" s="219">
        <f>Q165*H165</f>
        <v>3.8192000000000004E-2</v>
      </c>
      <c r="S165" s="219">
        <v>0</v>
      </c>
      <c r="T165" s="220">
        <f>S165*H165</f>
        <v>0</v>
      </c>
      <c r="U165" s="35"/>
      <c r="V165" s="35"/>
      <c r="W165" s="35"/>
      <c r="X165" s="35"/>
      <c r="Y165" s="35"/>
      <c r="Z165" s="35"/>
      <c r="AA165" s="35"/>
      <c r="AB165" s="35"/>
      <c r="AC165" s="35"/>
      <c r="AD165" s="35"/>
      <c r="AE165" s="35"/>
      <c r="AR165" s="221" t="s">
        <v>195</v>
      </c>
      <c r="AT165" s="221" t="s">
        <v>190</v>
      </c>
      <c r="AU165" s="221" t="s">
        <v>88</v>
      </c>
      <c r="AY165" s="18" t="s">
        <v>188</v>
      </c>
      <c r="BE165" s="222">
        <f>IF(N165="základní",J165,0)</f>
        <v>0</v>
      </c>
      <c r="BF165" s="222">
        <f>IF(N165="snížená",J165,0)</f>
        <v>0</v>
      </c>
      <c r="BG165" s="222">
        <f>IF(N165="zákl. přenesená",J165,0)</f>
        <v>0</v>
      </c>
      <c r="BH165" s="222">
        <f>IF(N165="sníž. přenesená",J165,0)</f>
        <v>0</v>
      </c>
      <c r="BI165" s="222">
        <f>IF(N165="nulová",J165,0)</f>
        <v>0</v>
      </c>
      <c r="BJ165" s="18" t="s">
        <v>85</v>
      </c>
      <c r="BK165" s="222">
        <f>ROUND(I165*H165,2)</f>
        <v>0</v>
      </c>
      <c r="BL165" s="18" t="s">
        <v>195</v>
      </c>
      <c r="BM165" s="221" t="s">
        <v>279</v>
      </c>
    </row>
    <row r="166" spans="1:65" s="15" customFormat="1" ht="11.25">
      <c r="B166" s="246"/>
      <c r="C166" s="247"/>
      <c r="D166" s="225" t="s">
        <v>197</v>
      </c>
      <c r="E166" s="248" t="s">
        <v>1</v>
      </c>
      <c r="F166" s="249" t="s">
        <v>639</v>
      </c>
      <c r="G166" s="247"/>
      <c r="H166" s="248" t="s">
        <v>1</v>
      </c>
      <c r="I166" s="250"/>
      <c r="J166" s="247"/>
      <c r="K166" s="247"/>
      <c r="L166" s="251"/>
      <c r="M166" s="252"/>
      <c r="N166" s="253"/>
      <c r="O166" s="253"/>
      <c r="P166" s="253"/>
      <c r="Q166" s="253"/>
      <c r="R166" s="253"/>
      <c r="S166" s="253"/>
      <c r="T166" s="254"/>
      <c r="AT166" s="255" t="s">
        <v>197</v>
      </c>
      <c r="AU166" s="255" t="s">
        <v>88</v>
      </c>
      <c r="AV166" s="15" t="s">
        <v>85</v>
      </c>
      <c r="AW166" s="15" t="s">
        <v>32</v>
      </c>
      <c r="AX166" s="15" t="s">
        <v>77</v>
      </c>
      <c r="AY166" s="255" t="s">
        <v>188</v>
      </c>
    </row>
    <row r="167" spans="1:65" s="13" customFormat="1" ht="11.25">
      <c r="B167" s="223"/>
      <c r="C167" s="224"/>
      <c r="D167" s="225" t="s">
        <v>197</v>
      </c>
      <c r="E167" s="226" t="s">
        <v>1</v>
      </c>
      <c r="F167" s="227" t="s">
        <v>640</v>
      </c>
      <c r="G167" s="224"/>
      <c r="H167" s="228">
        <v>4.4000000000000004</v>
      </c>
      <c r="I167" s="229"/>
      <c r="J167" s="224"/>
      <c r="K167" s="224"/>
      <c r="L167" s="230"/>
      <c r="M167" s="231"/>
      <c r="N167" s="232"/>
      <c r="O167" s="232"/>
      <c r="P167" s="232"/>
      <c r="Q167" s="232"/>
      <c r="R167" s="232"/>
      <c r="S167" s="232"/>
      <c r="T167" s="233"/>
      <c r="AT167" s="234" t="s">
        <v>197</v>
      </c>
      <c r="AU167" s="234" t="s">
        <v>88</v>
      </c>
      <c r="AV167" s="13" t="s">
        <v>88</v>
      </c>
      <c r="AW167" s="13" t="s">
        <v>32</v>
      </c>
      <c r="AX167" s="13" t="s">
        <v>77</v>
      </c>
      <c r="AY167" s="234" t="s">
        <v>188</v>
      </c>
    </row>
    <row r="168" spans="1:65" s="14" customFormat="1" ht="11.25">
      <c r="B168" s="235"/>
      <c r="C168" s="236"/>
      <c r="D168" s="225" t="s">
        <v>197</v>
      </c>
      <c r="E168" s="237" t="s">
        <v>145</v>
      </c>
      <c r="F168" s="238" t="s">
        <v>199</v>
      </c>
      <c r="G168" s="236"/>
      <c r="H168" s="239">
        <v>4.4000000000000004</v>
      </c>
      <c r="I168" s="240"/>
      <c r="J168" s="236"/>
      <c r="K168" s="236"/>
      <c r="L168" s="241"/>
      <c r="M168" s="242"/>
      <c r="N168" s="243"/>
      <c r="O168" s="243"/>
      <c r="P168" s="243"/>
      <c r="Q168" s="243"/>
      <c r="R168" s="243"/>
      <c r="S168" s="243"/>
      <c r="T168" s="244"/>
      <c r="AT168" s="245" t="s">
        <v>197</v>
      </c>
      <c r="AU168" s="245" t="s">
        <v>88</v>
      </c>
      <c r="AV168" s="14" t="s">
        <v>195</v>
      </c>
      <c r="AW168" s="14" t="s">
        <v>32</v>
      </c>
      <c r="AX168" s="14" t="s">
        <v>85</v>
      </c>
      <c r="AY168" s="245" t="s">
        <v>188</v>
      </c>
    </row>
    <row r="169" spans="1:65" s="2" customFormat="1" ht="16.5" customHeight="1">
      <c r="A169" s="35"/>
      <c r="B169" s="36"/>
      <c r="C169" s="210" t="s">
        <v>272</v>
      </c>
      <c r="D169" s="210" t="s">
        <v>190</v>
      </c>
      <c r="E169" s="211" t="s">
        <v>641</v>
      </c>
      <c r="F169" s="212" t="s">
        <v>642</v>
      </c>
      <c r="G169" s="213" t="s">
        <v>193</v>
      </c>
      <c r="H169" s="214">
        <v>3.3</v>
      </c>
      <c r="I169" s="215"/>
      <c r="J169" s="216">
        <f>ROUND(I169*H169,2)</f>
        <v>0</v>
      </c>
      <c r="K169" s="212" t="s">
        <v>202</v>
      </c>
      <c r="L169" s="40"/>
      <c r="M169" s="217" t="s">
        <v>1</v>
      </c>
      <c r="N169" s="218" t="s">
        <v>42</v>
      </c>
      <c r="O169" s="72"/>
      <c r="P169" s="219">
        <f>O169*H169</f>
        <v>0</v>
      </c>
      <c r="Q169" s="219">
        <v>3.6900000000000002E-2</v>
      </c>
      <c r="R169" s="219">
        <f>Q169*H169</f>
        <v>0.12177</v>
      </c>
      <c r="S169" s="219">
        <v>0</v>
      </c>
      <c r="T169" s="220">
        <f>S169*H169</f>
        <v>0</v>
      </c>
      <c r="U169" s="35"/>
      <c r="V169" s="35"/>
      <c r="W169" s="35"/>
      <c r="X169" s="35"/>
      <c r="Y169" s="35"/>
      <c r="Z169" s="35"/>
      <c r="AA169" s="35"/>
      <c r="AB169" s="35"/>
      <c r="AC169" s="35"/>
      <c r="AD169" s="35"/>
      <c r="AE169" s="35"/>
      <c r="AR169" s="221" t="s">
        <v>195</v>
      </c>
      <c r="AT169" s="221" t="s">
        <v>190</v>
      </c>
      <c r="AU169" s="221" t="s">
        <v>88</v>
      </c>
      <c r="AY169" s="18" t="s">
        <v>188</v>
      </c>
      <c r="BE169" s="222">
        <f>IF(N169="základní",J169,0)</f>
        <v>0</v>
      </c>
      <c r="BF169" s="222">
        <f>IF(N169="snížená",J169,0)</f>
        <v>0</v>
      </c>
      <c r="BG169" s="222">
        <f>IF(N169="zákl. přenesená",J169,0)</f>
        <v>0</v>
      </c>
      <c r="BH169" s="222">
        <f>IF(N169="sníž. přenesená",J169,0)</f>
        <v>0</v>
      </c>
      <c r="BI169" s="222">
        <f>IF(N169="nulová",J169,0)</f>
        <v>0</v>
      </c>
      <c r="BJ169" s="18" t="s">
        <v>85</v>
      </c>
      <c r="BK169" s="222">
        <f>ROUND(I169*H169,2)</f>
        <v>0</v>
      </c>
      <c r="BL169" s="18" t="s">
        <v>195</v>
      </c>
      <c r="BM169" s="221" t="s">
        <v>643</v>
      </c>
    </row>
    <row r="170" spans="1:65" s="13" customFormat="1" ht="11.25">
      <c r="B170" s="223"/>
      <c r="C170" s="224"/>
      <c r="D170" s="225" t="s">
        <v>197</v>
      </c>
      <c r="E170" s="226" t="s">
        <v>1</v>
      </c>
      <c r="F170" s="227" t="s">
        <v>644</v>
      </c>
      <c r="G170" s="224"/>
      <c r="H170" s="228">
        <v>3</v>
      </c>
      <c r="I170" s="229"/>
      <c r="J170" s="224"/>
      <c r="K170" s="224"/>
      <c r="L170" s="230"/>
      <c r="M170" s="231"/>
      <c r="N170" s="232"/>
      <c r="O170" s="232"/>
      <c r="P170" s="232"/>
      <c r="Q170" s="232"/>
      <c r="R170" s="232"/>
      <c r="S170" s="232"/>
      <c r="T170" s="233"/>
      <c r="AT170" s="234" t="s">
        <v>197</v>
      </c>
      <c r="AU170" s="234" t="s">
        <v>88</v>
      </c>
      <c r="AV170" s="13" t="s">
        <v>88</v>
      </c>
      <c r="AW170" s="13" t="s">
        <v>32</v>
      </c>
      <c r="AX170" s="13" t="s">
        <v>77</v>
      </c>
      <c r="AY170" s="234" t="s">
        <v>188</v>
      </c>
    </row>
    <row r="171" spans="1:65" s="14" customFormat="1" ht="11.25">
      <c r="B171" s="235"/>
      <c r="C171" s="236"/>
      <c r="D171" s="225" t="s">
        <v>197</v>
      </c>
      <c r="E171" s="237" t="s">
        <v>645</v>
      </c>
      <c r="F171" s="238" t="s">
        <v>199</v>
      </c>
      <c r="G171" s="236"/>
      <c r="H171" s="239">
        <v>3</v>
      </c>
      <c r="I171" s="240"/>
      <c r="J171" s="236"/>
      <c r="K171" s="236"/>
      <c r="L171" s="241"/>
      <c r="M171" s="242"/>
      <c r="N171" s="243"/>
      <c r="O171" s="243"/>
      <c r="P171" s="243"/>
      <c r="Q171" s="243"/>
      <c r="R171" s="243"/>
      <c r="S171" s="243"/>
      <c r="T171" s="244"/>
      <c r="AT171" s="245" t="s">
        <v>197</v>
      </c>
      <c r="AU171" s="245" t="s">
        <v>88</v>
      </c>
      <c r="AV171" s="14" t="s">
        <v>195</v>
      </c>
      <c r="AW171" s="14" t="s">
        <v>32</v>
      </c>
      <c r="AX171" s="14" t="s">
        <v>77</v>
      </c>
      <c r="AY171" s="245" t="s">
        <v>188</v>
      </c>
    </row>
    <row r="172" spans="1:65" s="15" customFormat="1" ht="11.25">
      <c r="B172" s="246"/>
      <c r="C172" s="247"/>
      <c r="D172" s="225" t="s">
        <v>197</v>
      </c>
      <c r="E172" s="248" t="s">
        <v>1</v>
      </c>
      <c r="F172" s="249" t="s">
        <v>646</v>
      </c>
      <c r="G172" s="247"/>
      <c r="H172" s="248" t="s">
        <v>1</v>
      </c>
      <c r="I172" s="250"/>
      <c r="J172" s="247"/>
      <c r="K172" s="247"/>
      <c r="L172" s="251"/>
      <c r="M172" s="252"/>
      <c r="N172" s="253"/>
      <c r="O172" s="253"/>
      <c r="P172" s="253"/>
      <c r="Q172" s="253"/>
      <c r="R172" s="253"/>
      <c r="S172" s="253"/>
      <c r="T172" s="254"/>
      <c r="AT172" s="255" t="s">
        <v>197</v>
      </c>
      <c r="AU172" s="255" t="s">
        <v>88</v>
      </c>
      <c r="AV172" s="15" t="s">
        <v>85</v>
      </c>
      <c r="AW172" s="15" t="s">
        <v>32</v>
      </c>
      <c r="AX172" s="15" t="s">
        <v>77</v>
      </c>
      <c r="AY172" s="255" t="s">
        <v>188</v>
      </c>
    </row>
    <row r="173" spans="1:65" s="13" customFormat="1" ht="11.25">
      <c r="B173" s="223"/>
      <c r="C173" s="224"/>
      <c r="D173" s="225" t="s">
        <v>197</v>
      </c>
      <c r="E173" s="226" t="s">
        <v>1</v>
      </c>
      <c r="F173" s="227" t="s">
        <v>647</v>
      </c>
      <c r="G173" s="224"/>
      <c r="H173" s="228">
        <v>3.3</v>
      </c>
      <c r="I173" s="229"/>
      <c r="J173" s="224"/>
      <c r="K173" s="224"/>
      <c r="L173" s="230"/>
      <c r="M173" s="231"/>
      <c r="N173" s="232"/>
      <c r="O173" s="232"/>
      <c r="P173" s="232"/>
      <c r="Q173" s="232"/>
      <c r="R173" s="232"/>
      <c r="S173" s="232"/>
      <c r="T173" s="233"/>
      <c r="AT173" s="234" t="s">
        <v>197</v>
      </c>
      <c r="AU173" s="234" t="s">
        <v>88</v>
      </c>
      <c r="AV173" s="13" t="s">
        <v>88</v>
      </c>
      <c r="AW173" s="13" t="s">
        <v>32</v>
      </c>
      <c r="AX173" s="13" t="s">
        <v>77</v>
      </c>
      <c r="AY173" s="234" t="s">
        <v>188</v>
      </c>
    </row>
    <row r="174" spans="1:65" s="14" customFormat="1" ht="11.25">
      <c r="B174" s="235"/>
      <c r="C174" s="236"/>
      <c r="D174" s="225" t="s">
        <v>197</v>
      </c>
      <c r="E174" s="237" t="s">
        <v>597</v>
      </c>
      <c r="F174" s="238" t="s">
        <v>199</v>
      </c>
      <c r="G174" s="236"/>
      <c r="H174" s="239">
        <v>3.3</v>
      </c>
      <c r="I174" s="240"/>
      <c r="J174" s="236"/>
      <c r="K174" s="236"/>
      <c r="L174" s="241"/>
      <c r="M174" s="242"/>
      <c r="N174" s="243"/>
      <c r="O174" s="243"/>
      <c r="P174" s="243"/>
      <c r="Q174" s="243"/>
      <c r="R174" s="243"/>
      <c r="S174" s="243"/>
      <c r="T174" s="244"/>
      <c r="AT174" s="245" t="s">
        <v>197</v>
      </c>
      <c r="AU174" s="245" t="s">
        <v>88</v>
      </c>
      <c r="AV174" s="14" t="s">
        <v>195</v>
      </c>
      <c r="AW174" s="14" t="s">
        <v>32</v>
      </c>
      <c r="AX174" s="14" t="s">
        <v>85</v>
      </c>
      <c r="AY174" s="245" t="s">
        <v>188</v>
      </c>
    </row>
    <row r="175" spans="1:65" s="2" customFormat="1" ht="16.5" customHeight="1">
      <c r="A175" s="35"/>
      <c r="B175" s="36"/>
      <c r="C175" s="210" t="s">
        <v>276</v>
      </c>
      <c r="D175" s="210" t="s">
        <v>190</v>
      </c>
      <c r="E175" s="211" t="s">
        <v>283</v>
      </c>
      <c r="F175" s="212" t="s">
        <v>284</v>
      </c>
      <c r="G175" s="213" t="s">
        <v>285</v>
      </c>
      <c r="H175" s="214">
        <v>13.926</v>
      </c>
      <c r="I175" s="215"/>
      <c r="J175" s="216">
        <f>ROUND(I175*H175,2)</f>
        <v>0</v>
      </c>
      <c r="K175" s="212" t="s">
        <v>202</v>
      </c>
      <c r="L175" s="40"/>
      <c r="M175" s="217" t="s">
        <v>1</v>
      </c>
      <c r="N175" s="218" t="s">
        <v>42</v>
      </c>
      <c r="O175" s="72"/>
      <c r="P175" s="219">
        <f>O175*H175</f>
        <v>0</v>
      </c>
      <c r="Q175" s="219">
        <v>0</v>
      </c>
      <c r="R175" s="219">
        <f>Q175*H175</f>
        <v>0</v>
      </c>
      <c r="S175" s="219">
        <v>0</v>
      </c>
      <c r="T175" s="220">
        <f>S175*H175</f>
        <v>0</v>
      </c>
      <c r="U175" s="35"/>
      <c r="V175" s="35"/>
      <c r="W175" s="35"/>
      <c r="X175" s="35"/>
      <c r="Y175" s="35"/>
      <c r="Z175" s="35"/>
      <c r="AA175" s="35"/>
      <c r="AB175" s="35"/>
      <c r="AC175" s="35"/>
      <c r="AD175" s="35"/>
      <c r="AE175" s="35"/>
      <c r="AR175" s="221" t="s">
        <v>195</v>
      </c>
      <c r="AT175" s="221" t="s">
        <v>190</v>
      </c>
      <c r="AU175" s="221" t="s">
        <v>88</v>
      </c>
      <c r="AY175" s="18" t="s">
        <v>188</v>
      </c>
      <c r="BE175" s="222">
        <f>IF(N175="základní",J175,0)</f>
        <v>0</v>
      </c>
      <c r="BF175" s="222">
        <f>IF(N175="snížená",J175,0)</f>
        <v>0</v>
      </c>
      <c r="BG175" s="222">
        <f>IF(N175="zákl. přenesená",J175,0)</f>
        <v>0</v>
      </c>
      <c r="BH175" s="222">
        <f>IF(N175="sníž. přenesená",J175,0)</f>
        <v>0</v>
      </c>
      <c r="BI175" s="222">
        <f>IF(N175="nulová",J175,0)</f>
        <v>0</v>
      </c>
      <c r="BJ175" s="18" t="s">
        <v>85</v>
      </c>
      <c r="BK175" s="222">
        <f>ROUND(I175*H175,2)</f>
        <v>0</v>
      </c>
      <c r="BL175" s="18" t="s">
        <v>195</v>
      </c>
      <c r="BM175" s="221" t="s">
        <v>286</v>
      </c>
    </row>
    <row r="176" spans="1:65" s="13" customFormat="1" ht="11.25">
      <c r="B176" s="223"/>
      <c r="C176" s="224"/>
      <c r="D176" s="225" t="s">
        <v>197</v>
      </c>
      <c r="E176" s="226" t="s">
        <v>1</v>
      </c>
      <c r="F176" s="227" t="s">
        <v>648</v>
      </c>
      <c r="G176" s="224"/>
      <c r="H176" s="228">
        <v>8.9760000000000009</v>
      </c>
      <c r="I176" s="229"/>
      <c r="J176" s="224"/>
      <c r="K176" s="224"/>
      <c r="L176" s="230"/>
      <c r="M176" s="231"/>
      <c r="N176" s="232"/>
      <c r="O176" s="232"/>
      <c r="P176" s="232"/>
      <c r="Q176" s="232"/>
      <c r="R176" s="232"/>
      <c r="S176" s="232"/>
      <c r="T176" s="233"/>
      <c r="AT176" s="234" t="s">
        <v>197</v>
      </c>
      <c r="AU176" s="234" t="s">
        <v>88</v>
      </c>
      <c r="AV176" s="13" t="s">
        <v>88</v>
      </c>
      <c r="AW176" s="13" t="s">
        <v>32</v>
      </c>
      <c r="AX176" s="13" t="s">
        <v>77</v>
      </c>
      <c r="AY176" s="234" t="s">
        <v>188</v>
      </c>
    </row>
    <row r="177" spans="1:65" s="13" customFormat="1" ht="11.25">
      <c r="B177" s="223"/>
      <c r="C177" s="224"/>
      <c r="D177" s="225" t="s">
        <v>197</v>
      </c>
      <c r="E177" s="226" t="s">
        <v>1</v>
      </c>
      <c r="F177" s="227" t="s">
        <v>649</v>
      </c>
      <c r="G177" s="224"/>
      <c r="H177" s="228">
        <v>4.95</v>
      </c>
      <c r="I177" s="229"/>
      <c r="J177" s="224"/>
      <c r="K177" s="224"/>
      <c r="L177" s="230"/>
      <c r="M177" s="231"/>
      <c r="N177" s="232"/>
      <c r="O177" s="232"/>
      <c r="P177" s="232"/>
      <c r="Q177" s="232"/>
      <c r="R177" s="232"/>
      <c r="S177" s="232"/>
      <c r="T177" s="233"/>
      <c r="AT177" s="234" t="s">
        <v>197</v>
      </c>
      <c r="AU177" s="234" t="s">
        <v>88</v>
      </c>
      <c r="AV177" s="13" t="s">
        <v>88</v>
      </c>
      <c r="AW177" s="13" t="s">
        <v>32</v>
      </c>
      <c r="AX177" s="13" t="s">
        <v>77</v>
      </c>
      <c r="AY177" s="234" t="s">
        <v>188</v>
      </c>
    </row>
    <row r="178" spans="1:65" s="14" customFormat="1" ht="11.25">
      <c r="B178" s="235"/>
      <c r="C178" s="236"/>
      <c r="D178" s="225" t="s">
        <v>197</v>
      </c>
      <c r="E178" s="237" t="s">
        <v>156</v>
      </c>
      <c r="F178" s="238" t="s">
        <v>199</v>
      </c>
      <c r="G178" s="236"/>
      <c r="H178" s="239">
        <v>13.926</v>
      </c>
      <c r="I178" s="240"/>
      <c r="J178" s="236"/>
      <c r="K178" s="236"/>
      <c r="L178" s="241"/>
      <c r="M178" s="242"/>
      <c r="N178" s="243"/>
      <c r="O178" s="243"/>
      <c r="P178" s="243"/>
      <c r="Q178" s="243"/>
      <c r="R178" s="243"/>
      <c r="S178" s="243"/>
      <c r="T178" s="244"/>
      <c r="AT178" s="245" t="s">
        <v>197</v>
      </c>
      <c r="AU178" s="245" t="s">
        <v>88</v>
      </c>
      <c r="AV178" s="14" t="s">
        <v>195</v>
      </c>
      <c r="AW178" s="14" t="s">
        <v>32</v>
      </c>
      <c r="AX178" s="14" t="s">
        <v>85</v>
      </c>
      <c r="AY178" s="245" t="s">
        <v>188</v>
      </c>
    </row>
    <row r="179" spans="1:65" s="2" customFormat="1" ht="16.5" customHeight="1">
      <c r="A179" s="35"/>
      <c r="B179" s="36"/>
      <c r="C179" s="210" t="s">
        <v>282</v>
      </c>
      <c r="D179" s="210" t="s">
        <v>190</v>
      </c>
      <c r="E179" s="211" t="s">
        <v>289</v>
      </c>
      <c r="F179" s="212" t="s">
        <v>290</v>
      </c>
      <c r="G179" s="213" t="s">
        <v>285</v>
      </c>
      <c r="H179" s="214">
        <v>9.7479999999999993</v>
      </c>
      <c r="I179" s="215"/>
      <c r="J179" s="216">
        <f>ROUND(I179*H179,2)</f>
        <v>0</v>
      </c>
      <c r="K179" s="212" t="s">
        <v>202</v>
      </c>
      <c r="L179" s="40"/>
      <c r="M179" s="217" t="s">
        <v>1</v>
      </c>
      <c r="N179" s="218" t="s">
        <v>42</v>
      </c>
      <c r="O179" s="72"/>
      <c r="P179" s="219">
        <f>O179*H179</f>
        <v>0</v>
      </c>
      <c r="Q179" s="219">
        <v>0</v>
      </c>
      <c r="R179" s="219">
        <f>Q179*H179</f>
        <v>0</v>
      </c>
      <c r="S179" s="219">
        <v>0</v>
      </c>
      <c r="T179" s="220">
        <f>S179*H179</f>
        <v>0</v>
      </c>
      <c r="U179" s="35"/>
      <c r="V179" s="35"/>
      <c r="W179" s="35"/>
      <c r="X179" s="35"/>
      <c r="Y179" s="35"/>
      <c r="Z179" s="35"/>
      <c r="AA179" s="35"/>
      <c r="AB179" s="35"/>
      <c r="AC179" s="35"/>
      <c r="AD179" s="35"/>
      <c r="AE179" s="35"/>
      <c r="AR179" s="221" t="s">
        <v>195</v>
      </c>
      <c r="AT179" s="221" t="s">
        <v>190</v>
      </c>
      <c r="AU179" s="221" t="s">
        <v>88</v>
      </c>
      <c r="AY179" s="18" t="s">
        <v>188</v>
      </c>
      <c r="BE179" s="222">
        <f>IF(N179="základní",J179,0)</f>
        <v>0</v>
      </c>
      <c r="BF179" s="222">
        <f>IF(N179="snížená",J179,0)</f>
        <v>0</v>
      </c>
      <c r="BG179" s="222">
        <f>IF(N179="zákl. přenesená",J179,0)</f>
        <v>0</v>
      </c>
      <c r="BH179" s="222">
        <f>IF(N179="sníž. přenesená",J179,0)</f>
        <v>0</v>
      </c>
      <c r="BI179" s="222">
        <f>IF(N179="nulová",J179,0)</f>
        <v>0</v>
      </c>
      <c r="BJ179" s="18" t="s">
        <v>85</v>
      </c>
      <c r="BK179" s="222">
        <f>ROUND(I179*H179,2)</f>
        <v>0</v>
      </c>
      <c r="BL179" s="18" t="s">
        <v>195</v>
      </c>
      <c r="BM179" s="221" t="s">
        <v>291</v>
      </c>
    </row>
    <row r="180" spans="1:65" s="13" customFormat="1" ht="11.25">
      <c r="B180" s="223"/>
      <c r="C180" s="224"/>
      <c r="D180" s="225" t="s">
        <v>197</v>
      </c>
      <c r="E180" s="226" t="s">
        <v>1</v>
      </c>
      <c r="F180" s="227" t="s">
        <v>292</v>
      </c>
      <c r="G180" s="224"/>
      <c r="H180" s="228">
        <v>9.7479999999999993</v>
      </c>
      <c r="I180" s="229"/>
      <c r="J180" s="224"/>
      <c r="K180" s="224"/>
      <c r="L180" s="230"/>
      <c r="M180" s="231"/>
      <c r="N180" s="232"/>
      <c r="O180" s="232"/>
      <c r="P180" s="232"/>
      <c r="Q180" s="232"/>
      <c r="R180" s="232"/>
      <c r="S180" s="232"/>
      <c r="T180" s="233"/>
      <c r="AT180" s="234" t="s">
        <v>197</v>
      </c>
      <c r="AU180" s="234" t="s">
        <v>88</v>
      </c>
      <c r="AV180" s="13" t="s">
        <v>88</v>
      </c>
      <c r="AW180" s="13" t="s">
        <v>32</v>
      </c>
      <c r="AX180" s="13" t="s">
        <v>85</v>
      </c>
      <c r="AY180" s="234" t="s">
        <v>188</v>
      </c>
    </row>
    <row r="181" spans="1:65" s="2" customFormat="1" ht="16.5" customHeight="1">
      <c r="A181" s="35"/>
      <c r="B181" s="36"/>
      <c r="C181" s="210" t="s">
        <v>288</v>
      </c>
      <c r="D181" s="210" t="s">
        <v>190</v>
      </c>
      <c r="E181" s="211" t="s">
        <v>293</v>
      </c>
      <c r="F181" s="212" t="s">
        <v>294</v>
      </c>
      <c r="G181" s="213" t="s">
        <v>285</v>
      </c>
      <c r="H181" s="214">
        <v>4.3869999999999996</v>
      </c>
      <c r="I181" s="215"/>
      <c r="J181" s="216">
        <f>ROUND(I181*H181,2)</f>
        <v>0</v>
      </c>
      <c r="K181" s="212" t="s">
        <v>202</v>
      </c>
      <c r="L181" s="40"/>
      <c r="M181" s="217" t="s">
        <v>1</v>
      </c>
      <c r="N181" s="218" t="s">
        <v>42</v>
      </c>
      <c r="O181" s="72"/>
      <c r="P181" s="219">
        <f>O181*H181</f>
        <v>0</v>
      </c>
      <c r="Q181" s="219">
        <v>0</v>
      </c>
      <c r="R181" s="219">
        <f>Q181*H181</f>
        <v>0</v>
      </c>
      <c r="S181" s="219">
        <v>0</v>
      </c>
      <c r="T181" s="220">
        <f>S181*H181</f>
        <v>0</v>
      </c>
      <c r="U181" s="35"/>
      <c r="V181" s="35"/>
      <c r="W181" s="35"/>
      <c r="X181" s="35"/>
      <c r="Y181" s="35"/>
      <c r="Z181" s="35"/>
      <c r="AA181" s="35"/>
      <c r="AB181" s="35"/>
      <c r="AC181" s="35"/>
      <c r="AD181" s="35"/>
      <c r="AE181" s="35"/>
      <c r="AR181" s="221" t="s">
        <v>195</v>
      </c>
      <c r="AT181" s="221" t="s">
        <v>190</v>
      </c>
      <c r="AU181" s="221" t="s">
        <v>88</v>
      </c>
      <c r="AY181" s="18" t="s">
        <v>188</v>
      </c>
      <c r="BE181" s="222">
        <f>IF(N181="základní",J181,0)</f>
        <v>0</v>
      </c>
      <c r="BF181" s="222">
        <f>IF(N181="snížená",J181,0)</f>
        <v>0</v>
      </c>
      <c r="BG181" s="222">
        <f>IF(N181="zákl. přenesená",J181,0)</f>
        <v>0</v>
      </c>
      <c r="BH181" s="222">
        <f>IF(N181="sníž. přenesená",J181,0)</f>
        <v>0</v>
      </c>
      <c r="BI181" s="222">
        <f>IF(N181="nulová",J181,0)</f>
        <v>0</v>
      </c>
      <c r="BJ181" s="18" t="s">
        <v>85</v>
      </c>
      <c r="BK181" s="222">
        <f>ROUND(I181*H181,2)</f>
        <v>0</v>
      </c>
      <c r="BL181" s="18" t="s">
        <v>195</v>
      </c>
      <c r="BM181" s="221" t="s">
        <v>295</v>
      </c>
    </row>
    <row r="182" spans="1:65" s="13" customFormat="1" ht="11.25">
      <c r="B182" s="223"/>
      <c r="C182" s="224"/>
      <c r="D182" s="225" t="s">
        <v>197</v>
      </c>
      <c r="E182" s="226" t="s">
        <v>1</v>
      </c>
      <c r="F182" s="227" t="s">
        <v>296</v>
      </c>
      <c r="G182" s="224"/>
      <c r="H182" s="228">
        <v>4.3869999999999996</v>
      </c>
      <c r="I182" s="229"/>
      <c r="J182" s="224"/>
      <c r="K182" s="224"/>
      <c r="L182" s="230"/>
      <c r="M182" s="231"/>
      <c r="N182" s="232"/>
      <c r="O182" s="232"/>
      <c r="P182" s="232"/>
      <c r="Q182" s="232"/>
      <c r="R182" s="232"/>
      <c r="S182" s="232"/>
      <c r="T182" s="233"/>
      <c r="AT182" s="234" t="s">
        <v>197</v>
      </c>
      <c r="AU182" s="234" t="s">
        <v>88</v>
      </c>
      <c r="AV182" s="13" t="s">
        <v>88</v>
      </c>
      <c r="AW182" s="13" t="s">
        <v>32</v>
      </c>
      <c r="AX182" s="13" t="s">
        <v>85</v>
      </c>
      <c r="AY182" s="234" t="s">
        <v>188</v>
      </c>
    </row>
    <row r="183" spans="1:65" s="2" customFormat="1" ht="16.5" customHeight="1">
      <c r="A183" s="35"/>
      <c r="B183" s="36"/>
      <c r="C183" s="210" t="s">
        <v>7</v>
      </c>
      <c r="D183" s="210" t="s">
        <v>190</v>
      </c>
      <c r="E183" s="211" t="s">
        <v>298</v>
      </c>
      <c r="F183" s="212" t="s">
        <v>299</v>
      </c>
      <c r="G183" s="213" t="s">
        <v>285</v>
      </c>
      <c r="H183" s="214">
        <v>3.4820000000000002</v>
      </c>
      <c r="I183" s="215"/>
      <c r="J183" s="216">
        <f>ROUND(I183*H183,2)</f>
        <v>0</v>
      </c>
      <c r="K183" s="212" t="s">
        <v>202</v>
      </c>
      <c r="L183" s="40"/>
      <c r="M183" s="217" t="s">
        <v>1</v>
      </c>
      <c r="N183" s="218" t="s">
        <v>42</v>
      </c>
      <c r="O183" s="72"/>
      <c r="P183" s="219">
        <f>O183*H183</f>
        <v>0</v>
      </c>
      <c r="Q183" s="219">
        <v>0</v>
      </c>
      <c r="R183" s="219">
        <f>Q183*H183</f>
        <v>0</v>
      </c>
      <c r="S183" s="219">
        <v>0</v>
      </c>
      <c r="T183" s="220">
        <f>S183*H183</f>
        <v>0</v>
      </c>
      <c r="U183" s="35"/>
      <c r="V183" s="35"/>
      <c r="W183" s="35"/>
      <c r="X183" s="35"/>
      <c r="Y183" s="35"/>
      <c r="Z183" s="35"/>
      <c r="AA183" s="35"/>
      <c r="AB183" s="35"/>
      <c r="AC183" s="35"/>
      <c r="AD183" s="35"/>
      <c r="AE183" s="35"/>
      <c r="AR183" s="221" t="s">
        <v>195</v>
      </c>
      <c r="AT183" s="221" t="s">
        <v>190</v>
      </c>
      <c r="AU183" s="221" t="s">
        <v>88</v>
      </c>
      <c r="AY183" s="18" t="s">
        <v>188</v>
      </c>
      <c r="BE183" s="222">
        <f>IF(N183="základní",J183,0)</f>
        <v>0</v>
      </c>
      <c r="BF183" s="222">
        <f>IF(N183="snížená",J183,0)</f>
        <v>0</v>
      </c>
      <c r="BG183" s="222">
        <f>IF(N183="zákl. přenesená",J183,0)</f>
        <v>0</v>
      </c>
      <c r="BH183" s="222">
        <f>IF(N183="sníž. přenesená",J183,0)</f>
        <v>0</v>
      </c>
      <c r="BI183" s="222">
        <f>IF(N183="nulová",J183,0)</f>
        <v>0</v>
      </c>
      <c r="BJ183" s="18" t="s">
        <v>85</v>
      </c>
      <c r="BK183" s="222">
        <f>ROUND(I183*H183,2)</f>
        <v>0</v>
      </c>
      <c r="BL183" s="18" t="s">
        <v>195</v>
      </c>
      <c r="BM183" s="221" t="s">
        <v>300</v>
      </c>
    </row>
    <row r="184" spans="1:65" s="13" customFormat="1" ht="11.25">
      <c r="B184" s="223"/>
      <c r="C184" s="224"/>
      <c r="D184" s="225" t="s">
        <v>197</v>
      </c>
      <c r="E184" s="226" t="s">
        <v>1</v>
      </c>
      <c r="F184" s="227" t="s">
        <v>301</v>
      </c>
      <c r="G184" s="224"/>
      <c r="H184" s="228">
        <v>3.4820000000000002</v>
      </c>
      <c r="I184" s="229"/>
      <c r="J184" s="224"/>
      <c r="K184" s="224"/>
      <c r="L184" s="230"/>
      <c r="M184" s="231"/>
      <c r="N184" s="232"/>
      <c r="O184" s="232"/>
      <c r="P184" s="232"/>
      <c r="Q184" s="232"/>
      <c r="R184" s="232"/>
      <c r="S184" s="232"/>
      <c r="T184" s="233"/>
      <c r="AT184" s="234" t="s">
        <v>197</v>
      </c>
      <c r="AU184" s="234" t="s">
        <v>88</v>
      </c>
      <c r="AV184" s="13" t="s">
        <v>88</v>
      </c>
      <c r="AW184" s="13" t="s">
        <v>32</v>
      </c>
      <c r="AX184" s="13" t="s">
        <v>85</v>
      </c>
      <c r="AY184" s="234" t="s">
        <v>188</v>
      </c>
    </row>
    <row r="185" spans="1:65" s="2" customFormat="1" ht="16.5" customHeight="1">
      <c r="A185" s="35"/>
      <c r="B185" s="36"/>
      <c r="C185" s="210" t="s">
        <v>297</v>
      </c>
      <c r="D185" s="210" t="s">
        <v>190</v>
      </c>
      <c r="E185" s="211" t="s">
        <v>303</v>
      </c>
      <c r="F185" s="212" t="s">
        <v>304</v>
      </c>
      <c r="G185" s="213" t="s">
        <v>285</v>
      </c>
      <c r="H185" s="214">
        <v>1.5669999999999999</v>
      </c>
      <c r="I185" s="215"/>
      <c r="J185" s="216">
        <f>ROUND(I185*H185,2)</f>
        <v>0</v>
      </c>
      <c r="K185" s="212" t="s">
        <v>202</v>
      </c>
      <c r="L185" s="40"/>
      <c r="M185" s="217" t="s">
        <v>1</v>
      </c>
      <c r="N185" s="218" t="s">
        <v>42</v>
      </c>
      <c r="O185" s="72"/>
      <c r="P185" s="219">
        <f>O185*H185</f>
        <v>0</v>
      </c>
      <c r="Q185" s="219">
        <v>0</v>
      </c>
      <c r="R185" s="219">
        <f>Q185*H185</f>
        <v>0</v>
      </c>
      <c r="S185" s="219">
        <v>0</v>
      </c>
      <c r="T185" s="220">
        <f>S185*H185</f>
        <v>0</v>
      </c>
      <c r="U185" s="35"/>
      <c r="V185" s="35"/>
      <c r="W185" s="35"/>
      <c r="X185" s="35"/>
      <c r="Y185" s="35"/>
      <c r="Z185" s="35"/>
      <c r="AA185" s="35"/>
      <c r="AB185" s="35"/>
      <c r="AC185" s="35"/>
      <c r="AD185" s="35"/>
      <c r="AE185" s="35"/>
      <c r="AR185" s="221" t="s">
        <v>195</v>
      </c>
      <c r="AT185" s="221" t="s">
        <v>190</v>
      </c>
      <c r="AU185" s="221" t="s">
        <v>88</v>
      </c>
      <c r="AY185" s="18" t="s">
        <v>188</v>
      </c>
      <c r="BE185" s="222">
        <f>IF(N185="základní",J185,0)</f>
        <v>0</v>
      </c>
      <c r="BF185" s="222">
        <f>IF(N185="snížená",J185,0)</f>
        <v>0</v>
      </c>
      <c r="BG185" s="222">
        <f>IF(N185="zákl. přenesená",J185,0)</f>
        <v>0</v>
      </c>
      <c r="BH185" s="222">
        <f>IF(N185="sníž. přenesená",J185,0)</f>
        <v>0</v>
      </c>
      <c r="BI185" s="222">
        <f>IF(N185="nulová",J185,0)</f>
        <v>0</v>
      </c>
      <c r="BJ185" s="18" t="s">
        <v>85</v>
      </c>
      <c r="BK185" s="222">
        <f>ROUND(I185*H185,2)</f>
        <v>0</v>
      </c>
      <c r="BL185" s="18" t="s">
        <v>195</v>
      </c>
      <c r="BM185" s="221" t="s">
        <v>305</v>
      </c>
    </row>
    <row r="186" spans="1:65" s="13" customFormat="1" ht="11.25">
      <c r="B186" s="223"/>
      <c r="C186" s="224"/>
      <c r="D186" s="225" t="s">
        <v>197</v>
      </c>
      <c r="E186" s="226" t="s">
        <v>1</v>
      </c>
      <c r="F186" s="227" t="s">
        <v>650</v>
      </c>
      <c r="G186" s="224"/>
      <c r="H186" s="228">
        <v>1.5669999999999999</v>
      </c>
      <c r="I186" s="229"/>
      <c r="J186" s="224"/>
      <c r="K186" s="224"/>
      <c r="L186" s="230"/>
      <c r="M186" s="231"/>
      <c r="N186" s="232"/>
      <c r="O186" s="232"/>
      <c r="P186" s="232"/>
      <c r="Q186" s="232"/>
      <c r="R186" s="232"/>
      <c r="S186" s="232"/>
      <c r="T186" s="233"/>
      <c r="AT186" s="234" t="s">
        <v>197</v>
      </c>
      <c r="AU186" s="234" t="s">
        <v>88</v>
      </c>
      <c r="AV186" s="13" t="s">
        <v>88</v>
      </c>
      <c r="AW186" s="13" t="s">
        <v>32</v>
      </c>
      <c r="AX186" s="13" t="s">
        <v>85</v>
      </c>
      <c r="AY186" s="234" t="s">
        <v>188</v>
      </c>
    </row>
    <row r="187" spans="1:65" s="2" customFormat="1" ht="16.5" customHeight="1">
      <c r="A187" s="35"/>
      <c r="B187" s="36"/>
      <c r="C187" s="210" t="s">
        <v>302</v>
      </c>
      <c r="D187" s="210" t="s">
        <v>190</v>
      </c>
      <c r="E187" s="211" t="s">
        <v>308</v>
      </c>
      <c r="F187" s="212" t="s">
        <v>309</v>
      </c>
      <c r="G187" s="213" t="s">
        <v>285</v>
      </c>
      <c r="H187" s="214">
        <v>0.69599999999999995</v>
      </c>
      <c r="I187" s="215"/>
      <c r="J187" s="216">
        <f>ROUND(I187*H187,2)</f>
        <v>0</v>
      </c>
      <c r="K187" s="212" t="s">
        <v>202</v>
      </c>
      <c r="L187" s="40"/>
      <c r="M187" s="217" t="s">
        <v>1</v>
      </c>
      <c r="N187" s="218" t="s">
        <v>42</v>
      </c>
      <c r="O187" s="72"/>
      <c r="P187" s="219">
        <f>O187*H187</f>
        <v>0</v>
      </c>
      <c r="Q187" s="219">
        <v>0</v>
      </c>
      <c r="R187" s="219">
        <f>Q187*H187</f>
        <v>0</v>
      </c>
      <c r="S187" s="219">
        <v>0</v>
      </c>
      <c r="T187" s="220">
        <f>S187*H187</f>
        <v>0</v>
      </c>
      <c r="U187" s="35"/>
      <c r="V187" s="35"/>
      <c r="W187" s="35"/>
      <c r="X187" s="35"/>
      <c r="Y187" s="35"/>
      <c r="Z187" s="35"/>
      <c r="AA187" s="35"/>
      <c r="AB187" s="35"/>
      <c r="AC187" s="35"/>
      <c r="AD187" s="35"/>
      <c r="AE187" s="35"/>
      <c r="AR187" s="221" t="s">
        <v>195</v>
      </c>
      <c r="AT187" s="221" t="s">
        <v>190</v>
      </c>
      <c r="AU187" s="221" t="s">
        <v>88</v>
      </c>
      <c r="AY187" s="18" t="s">
        <v>188</v>
      </c>
      <c r="BE187" s="222">
        <f>IF(N187="základní",J187,0)</f>
        <v>0</v>
      </c>
      <c r="BF187" s="222">
        <f>IF(N187="snížená",J187,0)</f>
        <v>0</v>
      </c>
      <c r="BG187" s="222">
        <f>IF(N187="zákl. přenesená",J187,0)</f>
        <v>0</v>
      </c>
      <c r="BH187" s="222">
        <f>IF(N187="sníž. přenesená",J187,0)</f>
        <v>0</v>
      </c>
      <c r="BI187" s="222">
        <f>IF(N187="nulová",J187,0)</f>
        <v>0</v>
      </c>
      <c r="BJ187" s="18" t="s">
        <v>85</v>
      </c>
      <c r="BK187" s="222">
        <f>ROUND(I187*H187,2)</f>
        <v>0</v>
      </c>
      <c r="BL187" s="18" t="s">
        <v>195</v>
      </c>
      <c r="BM187" s="221" t="s">
        <v>651</v>
      </c>
    </row>
    <row r="188" spans="1:65" s="13" customFormat="1" ht="11.25">
      <c r="B188" s="223"/>
      <c r="C188" s="224"/>
      <c r="D188" s="225" t="s">
        <v>197</v>
      </c>
      <c r="E188" s="226" t="s">
        <v>1</v>
      </c>
      <c r="F188" s="227" t="s">
        <v>311</v>
      </c>
      <c r="G188" s="224"/>
      <c r="H188" s="228">
        <v>0.69599999999999995</v>
      </c>
      <c r="I188" s="229"/>
      <c r="J188" s="224"/>
      <c r="K188" s="224"/>
      <c r="L188" s="230"/>
      <c r="M188" s="231"/>
      <c r="N188" s="232"/>
      <c r="O188" s="232"/>
      <c r="P188" s="232"/>
      <c r="Q188" s="232"/>
      <c r="R188" s="232"/>
      <c r="S188" s="232"/>
      <c r="T188" s="233"/>
      <c r="AT188" s="234" t="s">
        <v>197</v>
      </c>
      <c r="AU188" s="234" t="s">
        <v>88</v>
      </c>
      <c r="AV188" s="13" t="s">
        <v>88</v>
      </c>
      <c r="AW188" s="13" t="s">
        <v>32</v>
      </c>
      <c r="AX188" s="13" t="s">
        <v>85</v>
      </c>
      <c r="AY188" s="234" t="s">
        <v>188</v>
      </c>
    </row>
    <row r="189" spans="1:65" s="2" customFormat="1" ht="16.5" customHeight="1">
      <c r="A189" s="35"/>
      <c r="B189" s="36"/>
      <c r="C189" s="210" t="s">
        <v>307</v>
      </c>
      <c r="D189" s="210" t="s">
        <v>190</v>
      </c>
      <c r="E189" s="211" t="s">
        <v>313</v>
      </c>
      <c r="F189" s="212" t="s">
        <v>314</v>
      </c>
      <c r="G189" s="213" t="s">
        <v>285</v>
      </c>
      <c r="H189" s="214">
        <v>8.077</v>
      </c>
      <c r="I189" s="215"/>
      <c r="J189" s="216">
        <f>ROUND(I189*H189,2)</f>
        <v>0</v>
      </c>
      <c r="K189" s="212" t="s">
        <v>202</v>
      </c>
      <c r="L189" s="40"/>
      <c r="M189" s="217" t="s">
        <v>1</v>
      </c>
      <c r="N189" s="218" t="s">
        <v>42</v>
      </c>
      <c r="O189" s="72"/>
      <c r="P189" s="219">
        <f>O189*H189</f>
        <v>0</v>
      </c>
      <c r="Q189" s="219">
        <v>0</v>
      </c>
      <c r="R189" s="219">
        <f>Q189*H189</f>
        <v>0</v>
      </c>
      <c r="S189" s="219">
        <v>0</v>
      </c>
      <c r="T189" s="220">
        <f>S189*H189</f>
        <v>0</v>
      </c>
      <c r="U189" s="35"/>
      <c r="V189" s="35"/>
      <c r="W189" s="35"/>
      <c r="X189" s="35"/>
      <c r="Y189" s="35"/>
      <c r="Z189" s="35"/>
      <c r="AA189" s="35"/>
      <c r="AB189" s="35"/>
      <c r="AC189" s="35"/>
      <c r="AD189" s="35"/>
      <c r="AE189" s="35"/>
      <c r="AR189" s="221" t="s">
        <v>195</v>
      </c>
      <c r="AT189" s="221" t="s">
        <v>190</v>
      </c>
      <c r="AU189" s="221" t="s">
        <v>88</v>
      </c>
      <c r="AY189" s="18" t="s">
        <v>188</v>
      </c>
      <c r="BE189" s="222">
        <f>IF(N189="základní",J189,0)</f>
        <v>0</v>
      </c>
      <c r="BF189" s="222">
        <f>IF(N189="snížená",J189,0)</f>
        <v>0</v>
      </c>
      <c r="BG189" s="222">
        <f>IF(N189="zákl. přenesená",J189,0)</f>
        <v>0</v>
      </c>
      <c r="BH189" s="222">
        <f>IF(N189="sníž. přenesená",J189,0)</f>
        <v>0</v>
      </c>
      <c r="BI189" s="222">
        <f>IF(N189="nulová",J189,0)</f>
        <v>0</v>
      </c>
      <c r="BJ189" s="18" t="s">
        <v>85</v>
      </c>
      <c r="BK189" s="222">
        <f>ROUND(I189*H189,2)</f>
        <v>0</v>
      </c>
      <c r="BL189" s="18" t="s">
        <v>195</v>
      </c>
      <c r="BM189" s="221" t="s">
        <v>315</v>
      </c>
    </row>
    <row r="190" spans="1:65" s="13" customFormat="1" ht="11.25">
      <c r="B190" s="223"/>
      <c r="C190" s="224"/>
      <c r="D190" s="225" t="s">
        <v>197</v>
      </c>
      <c r="E190" s="226" t="s">
        <v>151</v>
      </c>
      <c r="F190" s="227" t="s">
        <v>316</v>
      </c>
      <c r="G190" s="224"/>
      <c r="H190" s="228">
        <v>1.1000000000000001</v>
      </c>
      <c r="I190" s="229"/>
      <c r="J190" s="224"/>
      <c r="K190" s="224"/>
      <c r="L190" s="230"/>
      <c r="M190" s="231"/>
      <c r="N190" s="232"/>
      <c r="O190" s="232"/>
      <c r="P190" s="232"/>
      <c r="Q190" s="232"/>
      <c r="R190" s="232"/>
      <c r="S190" s="232"/>
      <c r="T190" s="233"/>
      <c r="AT190" s="234" t="s">
        <v>197</v>
      </c>
      <c r="AU190" s="234" t="s">
        <v>88</v>
      </c>
      <c r="AV190" s="13" t="s">
        <v>88</v>
      </c>
      <c r="AW190" s="13" t="s">
        <v>32</v>
      </c>
      <c r="AX190" s="13" t="s">
        <v>77</v>
      </c>
      <c r="AY190" s="234" t="s">
        <v>188</v>
      </c>
    </row>
    <row r="191" spans="1:65" s="14" customFormat="1" ht="11.25">
      <c r="B191" s="235"/>
      <c r="C191" s="236"/>
      <c r="D191" s="225" t="s">
        <v>197</v>
      </c>
      <c r="E191" s="237" t="s">
        <v>1</v>
      </c>
      <c r="F191" s="238" t="s">
        <v>199</v>
      </c>
      <c r="G191" s="236"/>
      <c r="H191" s="239">
        <v>1.1000000000000001</v>
      </c>
      <c r="I191" s="240"/>
      <c r="J191" s="236"/>
      <c r="K191" s="236"/>
      <c r="L191" s="241"/>
      <c r="M191" s="242"/>
      <c r="N191" s="243"/>
      <c r="O191" s="243"/>
      <c r="P191" s="243"/>
      <c r="Q191" s="243"/>
      <c r="R191" s="243"/>
      <c r="S191" s="243"/>
      <c r="T191" s="244"/>
      <c r="AT191" s="245" t="s">
        <v>197</v>
      </c>
      <c r="AU191" s="245" t="s">
        <v>88</v>
      </c>
      <c r="AV191" s="14" t="s">
        <v>195</v>
      </c>
      <c r="AW191" s="14" t="s">
        <v>32</v>
      </c>
      <c r="AX191" s="14" t="s">
        <v>77</v>
      </c>
      <c r="AY191" s="245" t="s">
        <v>188</v>
      </c>
    </row>
    <row r="192" spans="1:65" s="15" customFormat="1" ht="11.25">
      <c r="B192" s="246"/>
      <c r="C192" s="247"/>
      <c r="D192" s="225" t="s">
        <v>197</v>
      </c>
      <c r="E192" s="248" t="s">
        <v>1</v>
      </c>
      <c r="F192" s="249" t="s">
        <v>317</v>
      </c>
      <c r="G192" s="247"/>
      <c r="H192" s="248" t="s">
        <v>1</v>
      </c>
      <c r="I192" s="250"/>
      <c r="J192" s="247"/>
      <c r="K192" s="247"/>
      <c r="L192" s="251"/>
      <c r="M192" s="252"/>
      <c r="N192" s="253"/>
      <c r="O192" s="253"/>
      <c r="P192" s="253"/>
      <c r="Q192" s="253"/>
      <c r="R192" s="253"/>
      <c r="S192" s="253"/>
      <c r="T192" s="254"/>
      <c r="AT192" s="255" t="s">
        <v>197</v>
      </c>
      <c r="AU192" s="255" t="s">
        <v>88</v>
      </c>
      <c r="AV192" s="15" t="s">
        <v>85</v>
      </c>
      <c r="AW192" s="15" t="s">
        <v>32</v>
      </c>
      <c r="AX192" s="15" t="s">
        <v>77</v>
      </c>
      <c r="AY192" s="255" t="s">
        <v>188</v>
      </c>
    </row>
    <row r="193" spans="1:65" s="13" customFormat="1" ht="11.25">
      <c r="B193" s="223"/>
      <c r="C193" s="224"/>
      <c r="D193" s="225" t="s">
        <v>197</v>
      </c>
      <c r="E193" s="226" t="s">
        <v>1</v>
      </c>
      <c r="F193" s="227" t="s">
        <v>652</v>
      </c>
      <c r="G193" s="224"/>
      <c r="H193" s="228">
        <v>0.95499999999999996</v>
      </c>
      <c r="I193" s="229"/>
      <c r="J193" s="224"/>
      <c r="K193" s="224"/>
      <c r="L193" s="230"/>
      <c r="M193" s="231"/>
      <c r="N193" s="232"/>
      <c r="O193" s="232"/>
      <c r="P193" s="232"/>
      <c r="Q193" s="232"/>
      <c r="R193" s="232"/>
      <c r="S193" s="232"/>
      <c r="T193" s="233"/>
      <c r="AT193" s="234" t="s">
        <v>197</v>
      </c>
      <c r="AU193" s="234" t="s">
        <v>88</v>
      </c>
      <c r="AV193" s="13" t="s">
        <v>88</v>
      </c>
      <c r="AW193" s="13" t="s">
        <v>32</v>
      </c>
      <c r="AX193" s="13" t="s">
        <v>77</v>
      </c>
      <c r="AY193" s="234" t="s">
        <v>188</v>
      </c>
    </row>
    <row r="194" spans="1:65" s="13" customFormat="1" ht="11.25">
      <c r="B194" s="223"/>
      <c r="C194" s="224"/>
      <c r="D194" s="225" t="s">
        <v>197</v>
      </c>
      <c r="E194" s="226" t="s">
        <v>1</v>
      </c>
      <c r="F194" s="227" t="s">
        <v>653</v>
      </c>
      <c r="G194" s="224"/>
      <c r="H194" s="228">
        <v>19.687000000000001</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1:65" s="13" customFormat="1" ht="11.25">
      <c r="B195" s="223"/>
      <c r="C195" s="224"/>
      <c r="D195" s="225" t="s">
        <v>197</v>
      </c>
      <c r="E195" s="226" t="s">
        <v>1</v>
      </c>
      <c r="F195" s="227" t="s">
        <v>654</v>
      </c>
      <c r="G195" s="224"/>
      <c r="H195" s="228">
        <v>8.0139999999999993</v>
      </c>
      <c r="I195" s="229"/>
      <c r="J195" s="224"/>
      <c r="K195" s="224"/>
      <c r="L195" s="230"/>
      <c r="M195" s="231"/>
      <c r="N195" s="232"/>
      <c r="O195" s="232"/>
      <c r="P195" s="232"/>
      <c r="Q195" s="232"/>
      <c r="R195" s="232"/>
      <c r="S195" s="232"/>
      <c r="T195" s="233"/>
      <c r="AT195" s="234" t="s">
        <v>197</v>
      </c>
      <c r="AU195" s="234" t="s">
        <v>88</v>
      </c>
      <c r="AV195" s="13" t="s">
        <v>88</v>
      </c>
      <c r="AW195" s="13" t="s">
        <v>32</v>
      </c>
      <c r="AX195" s="13" t="s">
        <v>77</v>
      </c>
      <c r="AY195" s="234" t="s">
        <v>188</v>
      </c>
    </row>
    <row r="196" spans="1:65" s="15" customFormat="1" ht="11.25">
      <c r="B196" s="246"/>
      <c r="C196" s="247"/>
      <c r="D196" s="225" t="s">
        <v>197</v>
      </c>
      <c r="E196" s="248" t="s">
        <v>1</v>
      </c>
      <c r="F196" s="249" t="s">
        <v>323</v>
      </c>
      <c r="G196" s="247"/>
      <c r="H196" s="248" t="s">
        <v>1</v>
      </c>
      <c r="I196" s="250"/>
      <c r="J196" s="247"/>
      <c r="K196" s="247"/>
      <c r="L196" s="251"/>
      <c r="M196" s="252"/>
      <c r="N196" s="253"/>
      <c r="O196" s="253"/>
      <c r="P196" s="253"/>
      <c r="Q196" s="253"/>
      <c r="R196" s="253"/>
      <c r="S196" s="253"/>
      <c r="T196" s="254"/>
      <c r="AT196" s="255" t="s">
        <v>197</v>
      </c>
      <c r="AU196" s="255" t="s">
        <v>88</v>
      </c>
      <c r="AV196" s="15" t="s">
        <v>85</v>
      </c>
      <c r="AW196" s="15" t="s">
        <v>32</v>
      </c>
      <c r="AX196" s="15" t="s">
        <v>77</v>
      </c>
      <c r="AY196" s="255" t="s">
        <v>188</v>
      </c>
    </row>
    <row r="197" spans="1:65" s="13" customFormat="1" ht="11.25">
      <c r="B197" s="223"/>
      <c r="C197" s="224"/>
      <c r="D197" s="225" t="s">
        <v>197</v>
      </c>
      <c r="E197" s="226" t="s">
        <v>1</v>
      </c>
      <c r="F197" s="227" t="s">
        <v>655</v>
      </c>
      <c r="G197" s="224"/>
      <c r="H197" s="228">
        <v>-1.3380000000000001</v>
      </c>
      <c r="I197" s="229"/>
      <c r="J197" s="224"/>
      <c r="K197" s="224"/>
      <c r="L197" s="230"/>
      <c r="M197" s="231"/>
      <c r="N197" s="232"/>
      <c r="O197" s="232"/>
      <c r="P197" s="232"/>
      <c r="Q197" s="232"/>
      <c r="R197" s="232"/>
      <c r="S197" s="232"/>
      <c r="T197" s="233"/>
      <c r="AT197" s="234" t="s">
        <v>197</v>
      </c>
      <c r="AU197" s="234" t="s">
        <v>88</v>
      </c>
      <c r="AV197" s="13" t="s">
        <v>88</v>
      </c>
      <c r="AW197" s="13" t="s">
        <v>32</v>
      </c>
      <c r="AX197" s="13" t="s">
        <v>77</v>
      </c>
      <c r="AY197" s="234" t="s">
        <v>188</v>
      </c>
    </row>
    <row r="198" spans="1:65" s="13" customFormat="1" ht="11.25">
      <c r="B198" s="223"/>
      <c r="C198" s="224"/>
      <c r="D198" s="225" t="s">
        <v>197</v>
      </c>
      <c r="E198" s="226" t="s">
        <v>1</v>
      </c>
      <c r="F198" s="227" t="s">
        <v>324</v>
      </c>
      <c r="G198" s="224"/>
      <c r="H198" s="228">
        <v>-1.8540000000000001</v>
      </c>
      <c r="I198" s="229"/>
      <c r="J198" s="224"/>
      <c r="K198" s="224"/>
      <c r="L198" s="230"/>
      <c r="M198" s="231"/>
      <c r="N198" s="232"/>
      <c r="O198" s="232"/>
      <c r="P198" s="232"/>
      <c r="Q198" s="232"/>
      <c r="R198" s="232"/>
      <c r="S198" s="232"/>
      <c r="T198" s="233"/>
      <c r="AT198" s="234" t="s">
        <v>197</v>
      </c>
      <c r="AU198" s="234" t="s">
        <v>88</v>
      </c>
      <c r="AV198" s="13" t="s">
        <v>88</v>
      </c>
      <c r="AW198" s="13" t="s">
        <v>32</v>
      </c>
      <c r="AX198" s="13" t="s">
        <v>77</v>
      </c>
      <c r="AY198" s="234" t="s">
        <v>188</v>
      </c>
    </row>
    <row r="199" spans="1:65" s="16" customFormat="1" ht="11.25">
      <c r="B199" s="256"/>
      <c r="C199" s="257"/>
      <c r="D199" s="225" t="s">
        <v>197</v>
      </c>
      <c r="E199" s="258" t="s">
        <v>155</v>
      </c>
      <c r="F199" s="259" t="s">
        <v>212</v>
      </c>
      <c r="G199" s="257"/>
      <c r="H199" s="260">
        <v>25.463999999999999</v>
      </c>
      <c r="I199" s="261"/>
      <c r="J199" s="257"/>
      <c r="K199" s="257"/>
      <c r="L199" s="262"/>
      <c r="M199" s="263"/>
      <c r="N199" s="264"/>
      <c r="O199" s="264"/>
      <c r="P199" s="264"/>
      <c r="Q199" s="264"/>
      <c r="R199" s="264"/>
      <c r="S199" s="264"/>
      <c r="T199" s="265"/>
      <c r="AT199" s="266" t="s">
        <v>197</v>
      </c>
      <c r="AU199" s="266" t="s">
        <v>88</v>
      </c>
      <c r="AV199" s="16" t="s">
        <v>204</v>
      </c>
      <c r="AW199" s="16" t="s">
        <v>32</v>
      </c>
      <c r="AX199" s="16" t="s">
        <v>77</v>
      </c>
      <c r="AY199" s="266" t="s">
        <v>188</v>
      </c>
    </row>
    <row r="200" spans="1:65" s="13" customFormat="1" ht="11.25">
      <c r="B200" s="223"/>
      <c r="C200" s="224"/>
      <c r="D200" s="225" t="s">
        <v>197</v>
      </c>
      <c r="E200" s="226" t="s">
        <v>1</v>
      </c>
      <c r="F200" s="227" t="s">
        <v>326</v>
      </c>
      <c r="G200" s="224"/>
      <c r="H200" s="228">
        <v>-13.926</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4" customFormat="1" ht="11.25">
      <c r="B201" s="235"/>
      <c r="C201" s="236"/>
      <c r="D201" s="225" t="s">
        <v>197</v>
      </c>
      <c r="E201" s="237" t="s">
        <v>153</v>
      </c>
      <c r="F201" s="238" t="s">
        <v>199</v>
      </c>
      <c r="G201" s="236"/>
      <c r="H201" s="239">
        <v>11.538</v>
      </c>
      <c r="I201" s="240"/>
      <c r="J201" s="236"/>
      <c r="K201" s="236"/>
      <c r="L201" s="241"/>
      <c r="M201" s="242"/>
      <c r="N201" s="243"/>
      <c r="O201" s="243"/>
      <c r="P201" s="243"/>
      <c r="Q201" s="243"/>
      <c r="R201" s="243"/>
      <c r="S201" s="243"/>
      <c r="T201" s="244"/>
      <c r="AT201" s="245" t="s">
        <v>197</v>
      </c>
      <c r="AU201" s="245" t="s">
        <v>88</v>
      </c>
      <c r="AV201" s="14" t="s">
        <v>195</v>
      </c>
      <c r="AW201" s="14" t="s">
        <v>32</v>
      </c>
      <c r="AX201" s="14" t="s">
        <v>77</v>
      </c>
      <c r="AY201" s="245" t="s">
        <v>188</v>
      </c>
    </row>
    <row r="202" spans="1:65" s="13" customFormat="1" ht="11.25">
      <c r="B202" s="223"/>
      <c r="C202" s="224"/>
      <c r="D202" s="225" t="s">
        <v>197</v>
      </c>
      <c r="E202" s="226" t="s">
        <v>1</v>
      </c>
      <c r="F202" s="227" t="s">
        <v>327</v>
      </c>
      <c r="G202" s="224"/>
      <c r="H202" s="228">
        <v>8.077</v>
      </c>
      <c r="I202" s="229"/>
      <c r="J202" s="224"/>
      <c r="K202" s="224"/>
      <c r="L202" s="230"/>
      <c r="M202" s="231"/>
      <c r="N202" s="232"/>
      <c r="O202" s="232"/>
      <c r="P202" s="232"/>
      <c r="Q202" s="232"/>
      <c r="R202" s="232"/>
      <c r="S202" s="232"/>
      <c r="T202" s="233"/>
      <c r="AT202" s="234" t="s">
        <v>197</v>
      </c>
      <c r="AU202" s="234" t="s">
        <v>88</v>
      </c>
      <c r="AV202" s="13" t="s">
        <v>88</v>
      </c>
      <c r="AW202" s="13" t="s">
        <v>32</v>
      </c>
      <c r="AX202" s="13" t="s">
        <v>85</v>
      </c>
      <c r="AY202" s="234" t="s">
        <v>188</v>
      </c>
    </row>
    <row r="203" spans="1:65" s="2" customFormat="1" ht="16.5" customHeight="1">
      <c r="A203" s="35"/>
      <c r="B203" s="36"/>
      <c r="C203" s="210" t="s">
        <v>312</v>
      </c>
      <c r="D203" s="210" t="s">
        <v>190</v>
      </c>
      <c r="E203" s="211" t="s">
        <v>329</v>
      </c>
      <c r="F203" s="212" t="s">
        <v>330</v>
      </c>
      <c r="G203" s="213" t="s">
        <v>285</v>
      </c>
      <c r="H203" s="214">
        <v>3.6339999999999999</v>
      </c>
      <c r="I203" s="215"/>
      <c r="J203" s="216">
        <f>ROUND(I203*H203,2)</f>
        <v>0</v>
      </c>
      <c r="K203" s="212" t="s">
        <v>202</v>
      </c>
      <c r="L203" s="40"/>
      <c r="M203" s="217" t="s">
        <v>1</v>
      </c>
      <c r="N203" s="218" t="s">
        <v>42</v>
      </c>
      <c r="O203" s="72"/>
      <c r="P203" s="219">
        <f>O203*H203</f>
        <v>0</v>
      </c>
      <c r="Q203" s="219">
        <v>0</v>
      </c>
      <c r="R203" s="219">
        <f>Q203*H203</f>
        <v>0</v>
      </c>
      <c r="S203" s="219">
        <v>0</v>
      </c>
      <c r="T203" s="220">
        <f>S203*H203</f>
        <v>0</v>
      </c>
      <c r="U203" s="35"/>
      <c r="V203" s="35"/>
      <c r="W203" s="35"/>
      <c r="X203" s="35"/>
      <c r="Y203" s="35"/>
      <c r="Z203" s="35"/>
      <c r="AA203" s="35"/>
      <c r="AB203" s="35"/>
      <c r="AC203" s="35"/>
      <c r="AD203" s="35"/>
      <c r="AE203" s="35"/>
      <c r="AR203" s="221" t="s">
        <v>195</v>
      </c>
      <c r="AT203" s="221" t="s">
        <v>190</v>
      </c>
      <c r="AU203" s="221" t="s">
        <v>88</v>
      </c>
      <c r="AY203" s="18" t="s">
        <v>188</v>
      </c>
      <c r="BE203" s="222">
        <f>IF(N203="základní",J203,0)</f>
        <v>0</v>
      </c>
      <c r="BF203" s="222">
        <f>IF(N203="snížená",J203,0)</f>
        <v>0</v>
      </c>
      <c r="BG203" s="222">
        <f>IF(N203="zákl. přenesená",J203,0)</f>
        <v>0</v>
      </c>
      <c r="BH203" s="222">
        <f>IF(N203="sníž. přenesená",J203,0)</f>
        <v>0</v>
      </c>
      <c r="BI203" s="222">
        <f>IF(N203="nulová",J203,0)</f>
        <v>0</v>
      </c>
      <c r="BJ203" s="18" t="s">
        <v>85</v>
      </c>
      <c r="BK203" s="222">
        <f>ROUND(I203*H203,2)</f>
        <v>0</v>
      </c>
      <c r="BL203" s="18" t="s">
        <v>195</v>
      </c>
      <c r="BM203" s="221" t="s">
        <v>331</v>
      </c>
    </row>
    <row r="204" spans="1:65" s="13" customFormat="1" ht="11.25">
      <c r="B204" s="223"/>
      <c r="C204" s="224"/>
      <c r="D204" s="225" t="s">
        <v>197</v>
      </c>
      <c r="E204" s="226" t="s">
        <v>1</v>
      </c>
      <c r="F204" s="227" t="s">
        <v>332</v>
      </c>
      <c r="G204" s="224"/>
      <c r="H204" s="228">
        <v>3.6339999999999999</v>
      </c>
      <c r="I204" s="229"/>
      <c r="J204" s="224"/>
      <c r="K204" s="224"/>
      <c r="L204" s="230"/>
      <c r="M204" s="231"/>
      <c r="N204" s="232"/>
      <c r="O204" s="232"/>
      <c r="P204" s="232"/>
      <c r="Q204" s="232"/>
      <c r="R204" s="232"/>
      <c r="S204" s="232"/>
      <c r="T204" s="233"/>
      <c r="AT204" s="234" t="s">
        <v>197</v>
      </c>
      <c r="AU204" s="234" t="s">
        <v>88</v>
      </c>
      <c r="AV204" s="13" t="s">
        <v>88</v>
      </c>
      <c r="AW204" s="13" t="s">
        <v>32</v>
      </c>
      <c r="AX204" s="13" t="s">
        <v>85</v>
      </c>
      <c r="AY204" s="234" t="s">
        <v>188</v>
      </c>
    </row>
    <row r="205" spans="1:65" s="2" customFormat="1" ht="16.5" customHeight="1">
      <c r="A205" s="35"/>
      <c r="B205" s="36"/>
      <c r="C205" s="210" t="s">
        <v>328</v>
      </c>
      <c r="D205" s="210" t="s">
        <v>190</v>
      </c>
      <c r="E205" s="211" t="s">
        <v>334</v>
      </c>
      <c r="F205" s="212" t="s">
        <v>335</v>
      </c>
      <c r="G205" s="213" t="s">
        <v>285</v>
      </c>
      <c r="H205" s="214">
        <v>2.8849999999999998</v>
      </c>
      <c r="I205" s="215"/>
      <c r="J205" s="216">
        <f>ROUND(I205*H205,2)</f>
        <v>0</v>
      </c>
      <c r="K205" s="212" t="s">
        <v>202</v>
      </c>
      <c r="L205" s="40"/>
      <c r="M205" s="217" t="s">
        <v>1</v>
      </c>
      <c r="N205" s="218" t="s">
        <v>42</v>
      </c>
      <c r="O205" s="72"/>
      <c r="P205" s="219">
        <f>O205*H205</f>
        <v>0</v>
      </c>
      <c r="Q205" s="219">
        <v>0</v>
      </c>
      <c r="R205" s="219">
        <f>Q205*H205</f>
        <v>0</v>
      </c>
      <c r="S205" s="219">
        <v>0</v>
      </c>
      <c r="T205" s="220">
        <f>S205*H205</f>
        <v>0</v>
      </c>
      <c r="U205" s="35"/>
      <c r="V205" s="35"/>
      <c r="W205" s="35"/>
      <c r="X205" s="35"/>
      <c r="Y205" s="35"/>
      <c r="Z205" s="35"/>
      <c r="AA205" s="35"/>
      <c r="AB205" s="35"/>
      <c r="AC205" s="35"/>
      <c r="AD205" s="35"/>
      <c r="AE205" s="35"/>
      <c r="AR205" s="221" t="s">
        <v>195</v>
      </c>
      <c r="AT205" s="221" t="s">
        <v>190</v>
      </c>
      <c r="AU205" s="221" t="s">
        <v>88</v>
      </c>
      <c r="AY205" s="18" t="s">
        <v>188</v>
      </c>
      <c r="BE205" s="222">
        <f>IF(N205="základní",J205,0)</f>
        <v>0</v>
      </c>
      <c r="BF205" s="222">
        <f>IF(N205="snížená",J205,0)</f>
        <v>0</v>
      </c>
      <c r="BG205" s="222">
        <f>IF(N205="zákl. přenesená",J205,0)</f>
        <v>0</v>
      </c>
      <c r="BH205" s="222">
        <f>IF(N205="sníž. přenesená",J205,0)</f>
        <v>0</v>
      </c>
      <c r="BI205" s="222">
        <f>IF(N205="nulová",J205,0)</f>
        <v>0</v>
      </c>
      <c r="BJ205" s="18" t="s">
        <v>85</v>
      </c>
      <c r="BK205" s="222">
        <f>ROUND(I205*H205,2)</f>
        <v>0</v>
      </c>
      <c r="BL205" s="18" t="s">
        <v>195</v>
      </c>
      <c r="BM205" s="221" t="s">
        <v>336</v>
      </c>
    </row>
    <row r="206" spans="1:65" s="13" customFormat="1" ht="11.25">
      <c r="B206" s="223"/>
      <c r="C206" s="224"/>
      <c r="D206" s="225" t="s">
        <v>197</v>
      </c>
      <c r="E206" s="226" t="s">
        <v>1</v>
      </c>
      <c r="F206" s="227" t="s">
        <v>337</v>
      </c>
      <c r="G206" s="224"/>
      <c r="H206" s="228">
        <v>2.8849999999999998</v>
      </c>
      <c r="I206" s="229"/>
      <c r="J206" s="224"/>
      <c r="K206" s="224"/>
      <c r="L206" s="230"/>
      <c r="M206" s="231"/>
      <c r="N206" s="232"/>
      <c r="O206" s="232"/>
      <c r="P206" s="232"/>
      <c r="Q206" s="232"/>
      <c r="R206" s="232"/>
      <c r="S206" s="232"/>
      <c r="T206" s="233"/>
      <c r="AT206" s="234" t="s">
        <v>197</v>
      </c>
      <c r="AU206" s="234" t="s">
        <v>88</v>
      </c>
      <c r="AV206" s="13" t="s">
        <v>88</v>
      </c>
      <c r="AW206" s="13" t="s">
        <v>32</v>
      </c>
      <c r="AX206" s="13" t="s">
        <v>85</v>
      </c>
      <c r="AY206" s="234" t="s">
        <v>188</v>
      </c>
    </row>
    <row r="207" spans="1:65" s="2" customFormat="1" ht="16.5" customHeight="1">
      <c r="A207" s="35"/>
      <c r="B207" s="36"/>
      <c r="C207" s="210" t="s">
        <v>333</v>
      </c>
      <c r="D207" s="210" t="s">
        <v>190</v>
      </c>
      <c r="E207" s="211" t="s">
        <v>338</v>
      </c>
      <c r="F207" s="212" t="s">
        <v>339</v>
      </c>
      <c r="G207" s="213" t="s">
        <v>285</v>
      </c>
      <c r="H207" s="214">
        <v>1.298</v>
      </c>
      <c r="I207" s="215"/>
      <c r="J207" s="216">
        <f>ROUND(I207*H207,2)</f>
        <v>0</v>
      </c>
      <c r="K207" s="212" t="s">
        <v>202</v>
      </c>
      <c r="L207" s="40"/>
      <c r="M207" s="217" t="s">
        <v>1</v>
      </c>
      <c r="N207" s="218" t="s">
        <v>42</v>
      </c>
      <c r="O207" s="72"/>
      <c r="P207" s="219">
        <f>O207*H207</f>
        <v>0</v>
      </c>
      <c r="Q207" s="219">
        <v>0</v>
      </c>
      <c r="R207" s="219">
        <f>Q207*H207</f>
        <v>0</v>
      </c>
      <c r="S207" s="219">
        <v>0</v>
      </c>
      <c r="T207" s="220">
        <f>S207*H207</f>
        <v>0</v>
      </c>
      <c r="U207" s="35"/>
      <c r="V207" s="35"/>
      <c r="W207" s="35"/>
      <c r="X207" s="35"/>
      <c r="Y207" s="35"/>
      <c r="Z207" s="35"/>
      <c r="AA207" s="35"/>
      <c r="AB207" s="35"/>
      <c r="AC207" s="35"/>
      <c r="AD207" s="35"/>
      <c r="AE207" s="35"/>
      <c r="AR207" s="221" t="s">
        <v>195</v>
      </c>
      <c r="AT207" s="221" t="s">
        <v>190</v>
      </c>
      <c r="AU207" s="221" t="s">
        <v>88</v>
      </c>
      <c r="AY207" s="18" t="s">
        <v>188</v>
      </c>
      <c r="BE207" s="222">
        <f>IF(N207="základní",J207,0)</f>
        <v>0</v>
      </c>
      <c r="BF207" s="222">
        <f>IF(N207="snížená",J207,0)</f>
        <v>0</v>
      </c>
      <c r="BG207" s="222">
        <f>IF(N207="zákl. přenesená",J207,0)</f>
        <v>0</v>
      </c>
      <c r="BH207" s="222">
        <f>IF(N207="sníž. přenesená",J207,0)</f>
        <v>0</v>
      </c>
      <c r="BI207" s="222">
        <f>IF(N207="nulová",J207,0)</f>
        <v>0</v>
      </c>
      <c r="BJ207" s="18" t="s">
        <v>85</v>
      </c>
      <c r="BK207" s="222">
        <f>ROUND(I207*H207,2)</f>
        <v>0</v>
      </c>
      <c r="BL207" s="18" t="s">
        <v>195</v>
      </c>
      <c r="BM207" s="221" t="s">
        <v>340</v>
      </c>
    </row>
    <row r="208" spans="1:65" s="13" customFormat="1" ht="11.25">
      <c r="B208" s="223"/>
      <c r="C208" s="224"/>
      <c r="D208" s="225" t="s">
        <v>197</v>
      </c>
      <c r="E208" s="226" t="s">
        <v>1</v>
      </c>
      <c r="F208" s="227" t="s">
        <v>341</v>
      </c>
      <c r="G208" s="224"/>
      <c r="H208" s="228">
        <v>1.298</v>
      </c>
      <c r="I208" s="229"/>
      <c r="J208" s="224"/>
      <c r="K208" s="224"/>
      <c r="L208" s="230"/>
      <c r="M208" s="231"/>
      <c r="N208" s="232"/>
      <c r="O208" s="232"/>
      <c r="P208" s="232"/>
      <c r="Q208" s="232"/>
      <c r="R208" s="232"/>
      <c r="S208" s="232"/>
      <c r="T208" s="233"/>
      <c r="AT208" s="234" t="s">
        <v>197</v>
      </c>
      <c r="AU208" s="234" t="s">
        <v>88</v>
      </c>
      <c r="AV208" s="13" t="s">
        <v>88</v>
      </c>
      <c r="AW208" s="13" t="s">
        <v>32</v>
      </c>
      <c r="AX208" s="13" t="s">
        <v>85</v>
      </c>
      <c r="AY208" s="234" t="s">
        <v>188</v>
      </c>
    </row>
    <row r="209" spans="1:65" s="2" customFormat="1" ht="16.5" customHeight="1">
      <c r="A209" s="35"/>
      <c r="B209" s="36"/>
      <c r="C209" s="210" t="s">
        <v>150</v>
      </c>
      <c r="D209" s="210" t="s">
        <v>190</v>
      </c>
      <c r="E209" s="211" t="s">
        <v>343</v>
      </c>
      <c r="F209" s="212" t="s">
        <v>344</v>
      </c>
      <c r="G209" s="213" t="s">
        <v>285</v>
      </c>
      <c r="H209" s="214">
        <v>0.57699999999999996</v>
      </c>
      <c r="I209" s="215"/>
      <c r="J209" s="216">
        <f>ROUND(I209*H209,2)</f>
        <v>0</v>
      </c>
      <c r="K209" s="212" t="s">
        <v>202</v>
      </c>
      <c r="L209" s="40"/>
      <c r="M209" s="217" t="s">
        <v>1</v>
      </c>
      <c r="N209" s="218" t="s">
        <v>42</v>
      </c>
      <c r="O209" s="72"/>
      <c r="P209" s="219">
        <f>O209*H209</f>
        <v>0</v>
      </c>
      <c r="Q209" s="219">
        <v>1.0460000000000001E-2</v>
      </c>
      <c r="R209" s="219">
        <f>Q209*H209</f>
        <v>6.0354199999999997E-3</v>
      </c>
      <c r="S209" s="219">
        <v>0</v>
      </c>
      <c r="T209" s="220">
        <f>S209*H209</f>
        <v>0</v>
      </c>
      <c r="U209" s="35"/>
      <c r="V209" s="35"/>
      <c r="W209" s="35"/>
      <c r="X209" s="35"/>
      <c r="Y209" s="35"/>
      <c r="Z209" s="35"/>
      <c r="AA209" s="35"/>
      <c r="AB209" s="35"/>
      <c r="AC209" s="35"/>
      <c r="AD209" s="35"/>
      <c r="AE209" s="35"/>
      <c r="AR209" s="221" t="s">
        <v>195</v>
      </c>
      <c r="AT209" s="221" t="s">
        <v>190</v>
      </c>
      <c r="AU209" s="221" t="s">
        <v>88</v>
      </c>
      <c r="AY209" s="18" t="s">
        <v>188</v>
      </c>
      <c r="BE209" s="222">
        <f>IF(N209="základní",J209,0)</f>
        <v>0</v>
      </c>
      <c r="BF209" s="222">
        <f>IF(N209="snížená",J209,0)</f>
        <v>0</v>
      </c>
      <c r="BG209" s="222">
        <f>IF(N209="zákl. přenesená",J209,0)</f>
        <v>0</v>
      </c>
      <c r="BH209" s="222">
        <f>IF(N209="sníž. přenesená",J209,0)</f>
        <v>0</v>
      </c>
      <c r="BI209" s="222">
        <f>IF(N209="nulová",J209,0)</f>
        <v>0</v>
      </c>
      <c r="BJ209" s="18" t="s">
        <v>85</v>
      </c>
      <c r="BK209" s="222">
        <f>ROUND(I209*H209,2)</f>
        <v>0</v>
      </c>
      <c r="BL209" s="18" t="s">
        <v>195</v>
      </c>
      <c r="BM209" s="221" t="s">
        <v>656</v>
      </c>
    </row>
    <row r="210" spans="1:65" s="13" customFormat="1" ht="11.25">
      <c r="B210" s="223"/>
      <c r="C210" s="224"/>
      <c r="D210" s="225" t="s">
        <v>197</v>
      </c>
      <c r="E210" s="226" t="s">
        <v>1</v>
      </c>
      <c r="F210" s="227" t="s">
        <v>346</v>
      </c>
      <c r="G210" s="224"/>
      <c r="H210" s="228">
        <v>0.57699999999999996</v>
      </c>
      <c r="I210" s="229"/>
      <c r="J210" s="224"/>
      <c r="K210" s="224"/>
      <c r="L210" s="230"/>
      <c r="M210" s="231"/>
      <c r="N210" s="232"/>
      <c r="O210" s="232"/>
      <c r="P210" s="232"/>
      <c r="Q210" s="232"/>
      <c r="R210" s="232"/>
      <c r="S210" s="232"/>
      <c r="T210" s="233"/>
      <c r="AT210" s="234" t="s">
        <v>197</v>
      </c>
      <c r="AU210" s="234" t="s">
        <v>88</v>
      </c>
      <c r="AV210" s="13" t="s">
        <v>88</v>
      </c>
      <c r="AW210" s="13" t="s">
        <v>32</v>
      </c>
      <c r="AX210" s="13" t="s">
        <v>85</v>
      </c>
      <c r="AY210" s="234" t="s">
        <v>188</v>
      </c>
    </row>
    <row r="211" spans="1:65" s="2" customFormat="1" ht="16.5" customHeight="1">
      <c r="A211" s="35"/>
      <c r="B211" s="36"/>
      <c r="C211" s="210" t="s">
        <v>342</v>
      </c>
      <c r="D211" s="210" t="s">
        <v>190</v>
      </c>
      <c r="E211" s="211" t="s">
        <v>348</v>
      </c>
      <c r="F211" s="212" t="s">
        <v>349</v>
      </c>
      <c r="G211" s="213" t="s">
        <v>207</v>
      </c>
      <c r="H211" s="214">
        <v>52.101999999999997</v>
      </c>
      <c r="I211" s="215"/>
      <c r="J211" s="216">
        <f>ROUND(I211*H211,2)</f>
        <v>0</v>
      </c>
      <c r="K211" s="212" t="s">
        <v>202</v>
      </c>
      <c r="L211" s="40"/>
      <c r="M211" s="217" t="s">
        <v>1</v>
      </c>
      <c r="N211" s="218" t="s">
        <v>42</v>
      </c>
      <c r="O211" s="72"/>
      <c r="P211" s="219">
        <f>O211*H211</f>
        <v>0</v>
      </c>
      <c r="Q211" s="219">
        <v>8.4999999999999995E-4</v>
      </c>
      <c r="R211" s="219">
        <f>Q211*H211</f>
        <v>4.4286699999999991E-2</v>
      </c>
      <c r="S211" s="219">
        <v>0</v>
      </c>
      <c r="T211" s="220">
        <f>S211*H211</f>
        <v>0</v>
      </c>
      <c r="U211" s="35"/>
      <c r="V211" s="35"/>
      <c r="W211" s="35"/>
      <c r="X211" s="35"/>
      <c r="Y211" s="35"/>
      <c r="Z211" s="35"/>
      <c r="AA211" s="35"/>
      <c r="AB211" s="35"/>
      <c r="AC211" s="35"/>
      <c r="AD211" s="35"/>
      <c r="AE211" s="35"/>
      <c r="AR211" s="221" t="s">
        <v>195</v>
      </c>
      <c r="AT211" s="221" t="s">
        <v>190</v>
      </c>
      <c r="AU211" s="221" t="s">
        <v>88</v>
      </c>
      <c r="AY211" s="18" t="s">
        <v>188</v>
      </c>
      <c r="BE211" s="222">
        <f>IF(N211="základní",J211,0)</f>
        <v>0</v>
      </c>
      <c r="BF211" s="222">
        <f>IF(N211="snížená",J211,0)</f>
        <v>0</v>
      </c>
      <c r="BG211" s="222">
        <f>IF(N211="zákl. přenesená",J211,0)</f>
        <v>0</v>
      </c>
      <c r="BH211" s="222">
        <f>IF(N211="sníž. přenesená",J211,0)</f>
        <v>0</v>
      </c>
      <c r="BI211" s="222">
        <f>IF(N211="nulová",J211,0)</f>
        <v>0</v>
      </c>
      <c r="BJ211" s="18" t="s">
        <v>85</v>
      </c>
      <c r="BK211" s="222">
        <f>ROUND(I211*H211,2)</f>
        <v>0</v>
      </c>
      <c r="BL211" s="18" t="s">
        <v>195</v>
      </c>
      <c r="BM211" s="221" t="s">
        <v>350</v>
      </c>
    </row>
    <row r="212" spans="1:65" s="13" customFormat="1" ht="11.25">
      <c r="B212" s="223"/>
      <c r="C212" s="224"/>
      <c r="D212" s="225" t="s">
        <v>197</v>
      </c>
      <c r="E212" s="226" t="s">
        <v>1</v>
      </c>
      <c r="F212" s="227" t="s">
        <v>657</v>
      </c>
      <c r="G212" s="224"/>
      <c r="H212" s="228">
        <v>1.7370000000000001</v>
      </c>
      <c r="I212" s="229"/>
      <c r="J212" s="224"/>
      <c r="K212" s="224"/>
      <c r="L212" s="230"/>
      <c r="M212" s="231"/>
      <c r="N212" s="232"/>
      <c r="O212" s="232"/>
      <c r="P212" s="232"/>
      <c r="Q212" s="232"/>
      <c r="R212" s="232"/>
      <c r="S212" s="232"/>
      <c r="T212" s="233"/>
      <c r="AT212" s="234" t="s">
        <v>197</v>
      </c>
      <c r="AU212" s="234" t="s">
        <v>88</v>
      </c>
      <c r="AV212" s="13" t="s">
        <v>88</v>
      </c>
      <c r="AW212" s="13" t="s">
        <v>32</v>
      </c>
      <c r="AX212" s="13" t="s">
        <v>77</v>
      </c>
      <c r="AY212" s="234" t="s">
        <v>188</v>
      </c>
    </row>
    <row r="213" spans="1:65" s="13" customFormat="1" ht="11.25">
      <c r="B213" s="223"/>
      <c r="C213" s="224"/>
      <c r="D213" s="225" t="s">
        <v>197</v>
      </c>
      <c r="E213" s="226" t="s">
        <v>1</v>
      </c>
      <c r="F213" s="227" t="s">
        <v>658</v>
      </c>
      <c r="G213" s="224"/>
      <c r="H213" s="228">
        <v>35.795000000000002</v>
      </c>
      <c r="I213" s="229"/>
      <c r="J213" s="224"/>
      <c r="K213" s="224"/>
      <c r="L213" s="230"/>
      <c r="M213" s="231"/>
      <c r="N213" s="232"/>
      <c r="O213" s="232"/>
      <c r="P213" s="232"/>
      <c r="Q213" s="232"/>
      <c r="R213" s="232"/>
      <c r="S213" s="232"/>
      <c r="T213" s="233"/>
      <c r="AT213" s="234" t="s">
        <v>197</v>
      </c>
      <c r="AU213" s="234" t="s">
        <v>88</v>
      </c>
      <c r="AV213" s="13" t="s">
        <v>88</v>
      </c>
      <c r="AW213" s="13" t="s">
        <v>32</v>
      </c>
      <c r="AX213" s="13" t="s">
        <v>77</v>
      </c>
      <c r="AY213" s="234" t="s">
        <v>188</v>
      </c>
    </row>
    <row r="214" spans="1:65" s="13" customFormat="1" ht="11.25">
      <c r="B214" s="223"/>
      <c r="C214" s="224"/>
      <c r="D214" s="225" t="s">
        <v>197</v>
      </c>
      <c r="E214" s="226" t="s">
        <v>1</v>
      </c>
      <c r="F214" s="227" t="s">
        <v>659</v>
      </c>
      <c r="G214" s="224"/>
      <c r="H214" s="228">
        <v>14.57</v>
      </c>
      <c r="I214" s="229"/>
      <c r="J214" s="224"/>
      <c r="K214" s="224"/>
      <c r="L214" s="230"/>
      <c r="M214" s="231"/>
      <c r="N214" s="232"/>
      <c r="O214" s="232"/>
      <c r="P214" s="232"/>
      <c r="Q214" s="232"/>
      <c r="R214" s="232"/>
      <c r="S214" s="232"/>
      <c r="T214" s="233"/>
      <c r="AT214" s="234" t="s">
        <v>197</v>
      </c>
      <c r="AU214" s="234" t="s">
        <v>88</v>
      </c>
      <c r="AV214" s="13" t="s">
        <v>88</v>
      </c>
      <c r="AW214" s="13" t="s">
        <v>32</v>
      </c>
      <c r="AX214" s="13" t="s">
        <v>77</v>
      </c>
      <c r="AY214" s="234" t="s">
        <v>188</v>
      </c>
    </row>
    <row r="215" spans="1:65" s="14" customFormat="1" ht="11.25">
      <c r="B215" s="235"/>
      <c r="C215" s="236"/>
      <c r="D215" s="225" t="s">
        <v>197</v>
      </c>
      <c r="E215" s="237" t="s">
        <v>1</v>
      </c>
      <c r="F215" s="238" t="s">
        <v>199</v>
      </c>
      <c r="G215" s="236"/>
      <c r="H215" s="239">
        <v>52.101999999999997</v>
      </c>
      <c r="I215" s="240"/>
      <c r="J215" s="236"/>
      <c r="K215" s="236"/>
      <c r="L215" s="241"/>
      <c r="M215" s="242"/>
      <c r="N215" s="243"/>
      <c r="O215" s="243"/>
      <c r="P215" s="243"/>
      <c r="Q215" s="243"/>
      <c r="R215" s="243"/>
      <c r="S215" s="243"/>
      <c r="T215" s="244"/>
      <c r="AT215" s="245" t="s">
        <v>197</v>
      </c>
      <c r="AU215" s="245" t="s">
        <v>88</v>
      </c>
      <c r="AV215" s="14" t="s">
        <v>195</v>
      </c>
      <c r="AW215" s="14" t="s">
        <v>32</v>
      </c>
      <c r="AX215" s="14" t="s">
        <v>85</v>
      </c>
      <c r="AY215" s="245" t="s">
        <v>188</v>
      </c>
    </row>
    <row r="216" spans="1:65" s="2" customFormat="1" ht="16.5" customHeight="1">
      <c r="A216" s="35"/>
      <c r="B216" s="36"/>
      <c r="C216" s="210" t="s">
        <v>347</v>
      </c>
      <c r="D216" s="210" t="s">
        <v>190</v>
      </c>
      <c r="E216" s="211" t="s">
        <v>356</v>
      </c>
      <c r="F216" s="212" t="s">
        <v>357</v>
      </c>
      <c r="G216" s="213" t="s">
        <v>207</v>
      </c>
      <c r="H216" s="214">
        <v>52.101999999999997</v>
      </c>
      <c r="I216" s="215"/>
      <c r="J216" s="216">
        <f>ROUND(I216*H216,2)</f>
        <v>0</v>
      </c>
      <c r="K216" s="212" t="s">
        <v>202</v>
      </c>
      <c r="L216" s="40"/>
      <c r="M216" s="217" t="s">
        <v>1</v>
      </c>
      <c r="N216" s="218" t="s">
        <v>42</v>
      </c>
      <c r="O216" s="72"/>
      <c r="P216" s="219">
        <f>O216*H216</f>
        <v>0</v>
      </c>
      <c r="Q216" s="219">
        <v>0</v>
      </c>
      <c r="R216" s="219">
        <f>Q216*H216</f>
        <v>0</v>
      </c>
      <c r="S216" s="219">
        <v>0</v>
      </c>
      <c r="T216" s="220">
        <f>S216*H216</f>
        <v>0</v>
      </c>
      <c r="U216" s="35"/>
      <c r="V216" s="35"/>
      <c r="W216" s="35"/>
      <c r="X216" s="35"/>
      <c r="Y216" s="35"/>
      <c r="Z216" s="35"/>
      <c r="AA216" s="35"/>
      <c r="AB216" s="35"/>
      <c r="AC216" s="35"/>
      <c r="AD216" s="35"/>
      <c r="AE216" s="35"/>
      <c r="AR216" s="221" t="s">
        <v>195</v>
      </c>
      <c r="AT216" s="221" t="s">
        <v>190</v>
      </c>
      <c r="AU216" s="221" t="s">
        <v>88</v>
      </c>
      <c r="AY216" s="18" t="s">
        <v>188</v>
      </c>
      <c r="BE216" s="222">
        <f>IF(N216="základní",J216,0)</f>
        <v>0</v>
      </c>
      <c r="BF216" s="222">
        <f>IF(N216="snížená",J216,0)</f>
        <v>0</v>
      </c>
      <c r="BG216" s="222">
        <f>IF(N216="zákl. přenesená",J216,0)</f>
        <v>0</v>
      </c>
      <c r="BH216" s="222">
        <f>IF(N216="sníž. přenesená",J216,0)</f>
        <v>0</v>
      </c>
      <c r="BI216" s="222">
        <f>IF(N216="nulová",J216,0)</f>
        <v>0</v>
      </c>
      <c r="BJ216" s="18" t="s">
        <v>85</v>
      </c>
      <c r="BK216" s="222">
        <f>ROUND(I216*H216,2)</f>
        <v>0</v>
      </c>
      <c r="BL216" s="18" t="s">
        <v>195</v>
      </c>
      <c r="BM216" s="221" t="s">
        <v>358</v>
      </c>
    </row>
    <row r="217" spans="1:65" s="2" customFormat="1" ht="16.5" customHeight="1">
      <c r="A217" s="35"/>
      <c r="B217" s="36"/>
      <c r="C217" s="210" t="s">
        <v>355</v>
      </c>
      <c r="D217" s="210" t="s">
        <v>190</v>
      </c>
      <c r="E217" s="211" t="s">
        <v>360</v>
      </c>
      <c r="F217" s="212" t="s">
        <v>361</v>
      </c>
      <c r="G217" s="213" t="s">
        <v>285</v>
      </c>
      <c r="H217" s="214">
        <v>10.961</v>
      </c>
      <c r="I217" s="215"/>
      <c r="J217" s="216">
        <f>ROUND(I217*H217,2)</f>
        <v>0</v>
      </c>
      <c r="K217" s="212" t="s">
        <v>202</v>
      </c>
      <c r="L217" s="40"/>
      <c r="M217" s="217" t="s">
        <v>1</v>
      </c>
      <c r="N217" s="218" t="s">
        <v>42</v>
      </c>
      <c r="O217" s="72"/>
      <c r="P217" s="219">
        <f>O217*H217</f>
        <v>0</v>
      </c>
      <c r="Q217" s="219">
        <v>0</v>
      </c>
      <c r="R217" s="219">
        <f>Q217*H217</f>
        <v>0</v>
      </c>
      <c r="S217" s="219">
        <v>0</v>
      </c>
      <c r="T217" s="220">
        <f>S217*H217</f>
        <v>0</v>
      </c>
      <c r="U217" s="35"/>
      <c r="V217" s="35"/>
      <c r="W217" s="35"/>
      <c r="X217" s="35"/>
      <c r="Y217" s="35"/>
      <c r="Z217" s="35"/>
      <c r="AA217" s="35"/>
      <c r="AB217" s="35"/>
      <c r="AC217" s="35"/>
      <c r="AD217" s="35"/>
      <c r="AE217" s="35"/>
      <c r="AR217" s="221" t="s">
        <v>195</v>
      </c>
      <c r="AT217" s="221" t="s">
        <v>190</v>
      </c>
      <c r="AU217" s="221" t="s">
        <v>88</v>
      </c>
      <c r="AY217" s="18" t="s">
        <v>188</v>
      </c>
      <c r="BE217" s="222">
        <f>IF(N217="základní",J217,0)</f>
        <v>0</v>
      </c>
      <c r="BF217" s="222">
        <f>IF(N217="snížená",J217,0)</f>
        <v>0</v>
      </c>
      <c r="BG217" s="222">
        <f>IF(N217="zákl. přenesená",J217,0)</f>
        <v>0</v>
      </c>
      <c r="BH217" s="222">
        <f>IF(N217="sníž. přenesená",J217,0)</f>
        <v>0</v>
      </c>
      <c r="BI217" s="222">
        <f>IF(N217="nulová",J217,0)</f>
        <v>0</v>
      </c>
      <c r="BJ217" s="18" t="s">
        <v>85</v>
      </c>
      <c r="BK217" s="222">
        <f>ROUND(I217*H217,2)</f>
        <v>0</v>
      </c>
      <c r="BL217" s="18" t="s">
        <v>195</v>
      </c>
      <c r="BM217" s="221" t="s">
        <v>362</v>
      </c>
    </row>
    <row r="218" spans="1:65" s="13" customFormat="1" ht="11.25">
      <c r="B218" s="223"/>
      <c r="C218" s="224"/>
      <c r="D218" s="225" t="s">
        <v>197</v>
      </c>
      <c r="E218" s="226" t="s">
        <v>1</v>
      </c>
      <c r="F218" s="227" t="s">
        <v>363</v>
      </c>
      <c r="G218" s="224"/>
      <c r="H218" s="228">
        <v>10.961</v>
      </c>
      <c r="I218" s="229"/>
      <c r="J218" s="224"/>
      <c r="K218" s="224"/>
      <c r="L218" s="230"/>
      <c r="M218" s="231"/>
      <c r="N218" s="232"/>
      <c r="O218" s="232"/>
      <c r="P218" s="232"/>
      <c r="Q218" s="232"/>
      <c r="R218" s="232"/>
      <c r="S218" s="232"/>
      <c r="T218" s="233"/>
      <c r="AT218" s="234" t="s">
        <v>197</v>
      </c>
      <c r="AU218" s="234" t="s">
        <v>88</v>
      </c>
      <c r="AV218" s="13" t="s">
        <v>88</v>
      </c>
      <c r="AW218" s="13" t="s">
        <v>32</v>
      </c>
      <c r="AX218" s="13" t="s">
        <v>85</v>
      </c>
      <c r="AY218" s="234" t="s">
        <v>188</v>
      </c>
    </row>
    <row r="219" spans="1:65" s="2" customFormat="1" ht="16.5" customHeight="1">
      <c r="A219" s="35"/>
      <c r="B219" s="36"/>
      <c r="C219" s="210" t="s">
        <v>359</v>
      </c>
      <c r="D219" s="210" t="s">
        <v>190</v>
      </c>
      <c r="E219" s="211" t="s">
        <v>365</v>
      </c>
      <c r="F219" s="212" t="s">
        <v>366</v>
      </c>
      <c r="G219" s="213" t="s">
        <v>285</v>
      </c>
      <c r="H219" s="214">
        <v>0.57699999999999996</v>
      </c>
      <c r="I219" s="215"/>
      <c r="J219" s="216">
        <f>ROUND(I219*H219,2)</f>
        <v>0</v>
      </c>
      <c r="K219" s="212" t="s">
        <v>202</v>
      </c>
      <c r="L219" s="40"/>
      <c r="M219" s="217" t="s">
        <v>1</v>
      </c>
      <c r="N219" s="218" t="s">
        <v>42</v>
      </c>
      <c r="O219" s="72"/>
      <c r="P219" s="219">
        <f>O219*H219</f>
        <v>0</v>
      </c>
      <c r="Q219" s="219">
        <v>0</v>
      </c>
      <c r="R219" s="219">
        <f>Q219*H219</f>
        <v>0</v>
      </c>
      <c r="S219" s="219">
        <v>0</v>
      </c>
      <c r="T219" s="220">
        <f>S219*H219</f>
        <v>0</v>
      </c>
      <c r="U219" s="35"/>
      <c r="V219" s="35"/>
      <c r="W219" s="35"/>
      <c r="X219" s="35"/>
      <c r="Y219" s="35"/>
      <c r="Z219" s="35"/>
      <c r="AA219" s="35"/>
      <c r="AB219" s="35"/>
      <c r="AC219" s="35"/>
      <c r="AD219" s="35"/>
      <c r="AE219" s="35"/>
      <c r="AR219" s="221" t="s">
        <v>195</v>
      </c>
      <c r="AT219" s="221" t="s">
        <v>190</v>
      </c>
      <c r="AU219" s="221" t="s">
        <v>88</v>
      </c>
      <c r="AY219" s="18" t="s">
        <v>188</v>
      </c>
      <c r="BE219" s="222">
        <f>IF(N219="základní",J219,0)</f>
        <v>0</v>
      </c>
      <c r="BF219" s="222">
        <f>IF(N219="snížená",J219,0)</f>
        <v>0</v>
      </c>
      <c r="BG219" s="222">
        <f>IF(N219="zákl. přenesená",J219,0)</f>
        <v>0</v>
      </c>
      <c r="BH219" s="222">
        <f>IF(N219="sníž. přenesená",J219,0)</f>
        <v>0</v>
      </c>
      <c r="BI219" s="222">
        <f>IF(N219="nulová",J219,0)</f>
        <v>0</v>
      </c>
      <c r="BJ219" s="18" t="s">
        <v>85</v>
      </c>
      <c r="BK219" s="222">
        <f>ROUND(I219*H219,2)</f>
        <v>0</v>
      </c>
      <c r="BL219" s="18" t="s">
        <v>195</v>
      </c>
      <c r="BM219" s="221" t="s">
        <v>660</v>
      </c>
    </row>
    <row r="220" spans="1:65" s="13" customFormat="1" ht="11.25">
      <c r="B220" s="223"/>
      <c r="C220" s="224"/>
      <c r="D220" s="225" t="s">
        <v>197</v>
      </c>
      <c r="E220" s="226" t="s">
        <v>1</v>
      </c>
      <c r="F220" s="227" t="s">
        <v>368</v>
      </c>
      <c r="G220" s="224"/>
      <c r="H220" s="228">
        <v>0.57699999999999996</v>
      </c>
      <c r="I220" s="229"/>
      <c r="J220" s="224"/>
      <c r="K220" s="224"/>
      <c r="L220" s="230"/>
      <c r="M220" s="231"/>
      <c r="N220" s="232"/>
      <c r="O220" s="232"/>
      <c r="P220" s="232"/>
      <c r="Q220" s="232"/>
      <c r="R220" s="232"/>
      <c r="S220" s="232"/>
      <c r="T220" s="233"/>
      <c r="AT220" s="234" t="s">
        <v>197</v>
      </c>
      <c r="AU220" s="234" t="s">
        <v>88</v>
      </c>
      <c r="AV220" s="13" t="s">
        <v>88</v>
      </c>
      <c r="AW220" s="13" t="s">
        <v>32</v>
      </c>
      <c r="AX220" s="13" t="s">
        <v>85</v>
      </c>
      <c r="AY220" s="234" t="s">
        <v>188</v>
      </c>
    </row>
    <row r="221" spans="1:65" s="2" customFormat="1" ht="16.5" customHeight="1">
      <c r="A221" s="35"/>
      <c r="B221" s="36"/>
      <c r="C221" s="210" t="s">
        <v>364</v>
      </c>
      <c r="D221" s="210" t="s">
        <v>190</v>
      </c>
      <c r="E221" s="211" t="s">
        <v>370</v>
      </c>
      <c r="F221" s="212" t="s">
        <v>371</v>
      </c>
      <c r="G221" s="213" t="s">
        <v>285</v>
      </c>
      <c r="H221" s="214">
        <v>16.675999999999998</v>
      </c>
      <c r="I221" s="215"/>
      <c r="J221" s="216">
        <f>ROUND(I221*H221,2)</f>
        <v>0</v>
      </c>
      <c r="K221" s="212" t="s">
        <v>202</v>
      </c>
      <c r="L221" s="40"/>
      <c r="M221" s="217" t="s">
        <v>1</v>
      </c>
      <c r="N221" s="218" t="s">
        <v>42</v>
      </c>
      <c r="O221" s="72"/>
      <c r="P221" s="219">
        <f>O221*H221</f>
        <v>0</v>
      </c>
      <c r="Q221" s="219">
        <v>0</v>
      </c>
      <c r="R221" s="219">
        <f>Q221*H221</f>
        <v>0</v>
      </c>
      <c r="S221" s="219">
        <v>0</v>
      </c>
      <c r="T221" s="220">
        <f>S221*H221</f>
        <v>0</v>
      </c>
      <c r="U221" s="35"/>
      <c r="V221" s="35"/>
      <c r="W221" s="35"/>
      <c r="X221" s="35"/>
      <c r="Y221" s="35"/>
      <c r="Z221" s="35"/>
      <c r="AA221" s="35"/>
      <c r="AB221" s="35"/>
      <c r="AC221" s="35"/>
      <c r="AD221" s="35"/>
      <c r="AE221" s="35"/>
      <c r="AR221" s="221" t="s">
        <v>195</v>
      </c>
      <c r="AT221" s="221" t="s">
        <v>190</v>
      </c>
      <c r="AU221" s="221" t="s">
        <v>88</v>
      </c>
      <c r="AY221" s="18" t="s">
        <v>188</v>
      </c>
      <c r="BE221" s="222">
        <f>IF(N221="základní",J221,0)</f>
        <v>0</v>
      </c>
      <c r="BF221" s="222">
        <f>IF(N221="snížená",J221,0)</f>
        <v>0</v>
      </c>
      <c r="BG221" s="222">
        <f>IF(N221="zákl. přenesená",J221,0)</f>
        <v>0</v>
      </c>
      <c r="BH221" s="222">
        <f>IF(N221="sníž. přenesená",J221,0)</f>
        <v>0</v>
      </c>
      <c r="BI221" s="222">
        <f>IF(N221="nulová",J221,0)</f>
        <v>0</v>
      </c>
      <c r="BJ221" s="18" t="s">
        <v>85</v>
      </c>
      <c r="BK221" s="222">
        <f>ROUND(I221*H221,2)</f>
        <v>0</v>
      </c>
      <c r="BL221" s="18" t="s">
        <v>195</v>
      </c>
      <c r="BM221" s="221" t="s">
        <v>372</v>
      </c>
    </row>
    <row r="222" spans="1:65" s="13" customFormat="1" ht="11.25">
      <c r="B222" s="223"/>
      <c r="C222" s="224"/>
      <c r="D222" s="225" t="s">
        <v>197</v>
      </c>
      <c r="E222" s="226" t="s">
        <v>1</v>
      </c>
      <c r="F222" s="227" t="s">
        <v>373</v>
      </c>
      <c r="G222" s="224"/>
      <c r="H222" s="228">
        <v>25.463999999999999</v>
      </c>
      <c r="I222" s="229"/>
      <c r="J222" s="224"/>
      <c r="K222" s="224"/>
      <c r="L222" s="230"/>
      <c r="M222" s="231"/>
      <c r="N222" s="232"/>
      <c r="O222" s="232"/>
      <c r="P222" s="232"/>
      <c r="Q222" s="232"/>
      <c r="R222" s="232"/>
      <c r="S222" s="232"/>
      <c r="T222" s="233"/>
      <c r="AT222" s="234" t="s">
        <v>197</v>
      </c>
      <c r="AU222" s="234" t="s">
        <v>88</v>
      </c>
      <c r="AV222" s="13" t="s">
        <v>88</v>
      </c>
      <c r="AW222" s="13" t="s">
        <v>32</v>
      </c>
      <c r="AX222" s="13" t="s">
        <v>77</v>
      </c>
      <c r="AY222" s="234" t="s">
        <v>188</v>
      </c>
    </row>
    <row r="223" spans="1:65" s="15" customFormat="1" ht="11.25">
      <c r="B223" s="246"/>
      <c r="C223" s="247"/>
      <c r="D223" s="225" t="s">
        <v>197</v>
      </c>
      <c r="E223" s="248" t="s">
        <v>1</v>
      </c>
      <c r="F223" s="249" t="s">
        <v>661</v>
      </c>
      <c r="G223" s="247"/>
      <c r="H223" s="248" t="s">
        <v>1</v>
      </c>
      <c r="I223" s="250"/>
      <c r="J223" s="247"/>
      <c r="K223" s="247"/>
      <c r="L223" s="251"/>
      <c r="M223" s="252"/>
      <c r="N223" s="253"/>
      <c r="O223" s="253"/>
      <c r="P223" s="253"/>
      <c r="Q223" s="253"/>
      <c r="R223" s="253"/>
      <c r="S223" s="253"/>
      <c r="T223" s="254"/>
      <c r="AT223" s="255" t="s">
        <v>197</v>
      </c>
      <c r="AU223" s="255" t="s">
        <v>88</v>
      </c>
      <c r="AV223" s="15" t="s">
        <v>85</v>
      </c>
      <c r="AW223" s="15" t="s">
        <v>32</v>
      </c>
      <c r="AX223" s="15" t="s">
        <v>77</v>
      </c>
      <c r="AY223" s="255" t="s">
        <v>188</v>
      </c>
    </row>
    <row r="224" spans="1:65" s="13" customFormat="1" ht="11.25">
      <c r="B224" s="223"/>
      <c r="C224" s="224"/>
      <c r="D224" s="225" t="s">
        <v>197</v>
      </c>
      <c r="E224" s="226" t="s">
        <v>1</v>
      </c>
      <c r="F224" s="227" t="s">
        <v>662</v>
      </c>
      <c r="G224" s="224"/>
      <c r="H224" s="228">
        <v>-7.91</v>
      </c>
      <c r="I224" s="229"/>
      <c r="J224" s="224"/>
      <c r="K224" s="224"/>
      <c r="L224" s="230"/>
      <c r="M224" s="231"/>
      <c r="N224" s="232"/>
      <c r="O224" s="232"/>
      <c r="P224" s="232"/>
      <c r="Q224" s="232"/>
      <c r="R224" s="232"/>
      <c r="S224" s="232"/>
      <c r="T224" s="233"/>
      <c r="AT224" s="234" t="s">
        <v>197</v>
      </c>
      <c r="AU224" s="234" t="s">
        <v>88</v>
      </c>
      <c r="AV224" s="13" t="s">
        <v>88</v>
      </c>
      <c r="AW224" s="13" t="s">
        <v>32</v>
      </c>
      <c r="AX224" s="13" t="s">
        <v>77</v>
      </c>
      <c r="AY224" s="234" t="s">
        <v>188</v>
      </c>
    </row>
    <row r="225" spans="1:65" s="14" customFormat="1" ht="11.25">
      <c r="B225" s="235"/>
      <c r="C225" s="236"/>
      <c r="D225" s="225" t="s">
        <v>197</v>
      </c>
      <c r="E225" s="237" t="s">
        <v>142</v>
      </c>
      <c r="F225" s="238" t="s">
        <v>199</v>
      </c>
      <c r="G225" s="236"/>
      <c r="H225" s="239">
        <v>17.553999999999998</v>
      </c>
      <c r="I225" s="240"/>
      <c r="J225" s="236"/>
      <c r="K225" s="236"/>
      <c r="L225" s="241"/>
      <c r="M225" s="242"/>
      <c r="N225" s="243"/>
      <c r="O225" s="243"/>
      <c r="P225" s="243"/>
      <c r="Q225" s="243"/>
      <c r="R225" s="243"/>
      <c r="S225" s="243"/>
      <c r="T225" s="244"/>
      <c r="AT225" s="245" t="s">
        <v>197</v>
      </c>
      <c r="AU225" s="245" t="s">
        <v>88</v>
      </c>
      <c r="AV225" s="14" t="s">
        <v>195</v>
      </c>
      <c r="AW225" s="14" t="s">
        <v>32</v>
      </c>
      <c r="AX225" s="14" t="s">
        <v>77</v>
      </c>
      <c r="AY225" s="245" t="s">
        <v>188</v>
      </c>
    </row>
    <row r="226" spans="1:65" s="13" customFormat="1" ht="11.25">
      <c r="B226" s="223"/>
      <c r="C226" s="224"/>
      <c r="D226" s="225" t="s">
        <v>197</v>
      </c>
      <c r="E226" s="226" t="s">
        <v>1</v>
      </c>
      <c r="F226" s="227" t="s">
        <v>374</v>
      </c>
      <c r="G226" s="224"/>
      <c r="H226" s="228">
        <v>16.675999999999998</v>
      </c>
      <c r="I226" s="229"/>
      <c r="J226" s="224"/>
      <c r="K226" s="224"/>
      <c r="L226" s="230"/>
      <c r="M226" s="231"/>
      <c r="N226" s="232"/>
      <c r="O226" s="232"/>
      <c r="P226" s="232"/>
      <c r="Q226" s="232"/>
      <c r="R226" s="232"/>
      <c r="S226" s="232"/>
      <c r="T226" s="233"/>
      <c r="AT226" s="234" t="s">
        <v>197</v>
      </c>
      <c r="AU226" s="234" t="s">
        <v>88</v>
      </c>
      <c r="AV226" s="13" t="s">
        <v>88</v>
      </c>
      <c r="AW226" s="13" t="s">
        <v>32</v>
      </c>
      <c r="AX226" s="13" t="s">
        <v>85</v>
      </c>
      <c r="AY226" s="234" t="s">
        <v>188</v>
      </c>
    </row>
    <row r="227" spans="1:65" s="2" customFormat="1" ht="16.5" customHeight="1">
      <c r="A227" s="35"/>
      <c r="B227" s="36"/>
      <c r="C227" s="210" t="s">
        <v>369</v>
      </c>
      <c r="D227" s="210" t="s">
        <v>190</v>
      </c>
      <c r="E227" s="211" t="s">
        <v>376</v>
      </c>
      <c r="F227" s="212" t="s">
        <v>377</v>
      </c>
      <c r="G227" s="213" t="s">
        <v>285</v>
      </c>
      <c r="H227" s="214">
        <v>0.878</v>
      </c>
      <c r="I227" s="215"/>
      <c r="J227" s="216">
        <f>ROUND(I227*H227,2)</f>
        <v>0</v>
      </c>
      <c r="K227" s="212" t="s">
        <v>202</v>
      </c>
      <c r="L227" s="40"/>
      <c r="M227" s="217" t="s">
        <v>1</v>
      </c>
      <c r="N227" s="218" t="s">
        <v>42</v>
      </c>
      <c r="O227" s="72"/>
      <c r="P227" s="219">
        <f>O227*H227</f>
        <v>0</v>
      </c>
      <c r="Q227" s="219">
        <v>0</v>
      </c>
      <c r="R227" s="219">
        <f>Q227*H227</f>
        <v>0</v>
      </c>
      <c r="S227" s="219">
        <v>0</v>
      </c>
      <c r="T227" s="220">
        <f>S227*H227</f>
        <v>0</v>
      </c>
      <c r="U227" s="35"/>
      <c r="V227" s="35"/>
      <c r="W227" s="35"/>
      <c r="X227" s="35"/>
      <c r="Y227" s="35"/>
      <c r="Z227" s="35"/>
      <c r="AA227" s="35"/>
      <c r="AB227" s="35"/>
      <c r="AC227" s="35"/>
      <c r="AD227" s="35"/>
      <c r="AE227" s="35"/>
      <c r="AR227" s="221" t="s">
        <v>195</v>
      </c>
      <c r="AT227" s="221" t="s">
        <v>190</v>
      </c>
      <c r="AU227" s="221" t="s">
        <v>88</v>
      </c>
      <c r="AY227" s="18" t="s">
        <v>188</v>
      </c>
      <c r="BE227" s="222">
        <f>IF(N227="základní",J227,0)</f>
        <v>0</v>
      </c>
      <c r="BF227" s="222">
        <f>IF(N227="snížená",J227,0)</f>
        <v>0</v>
      </c>
      <c r="BG227" s="222">
        <f>IF(N227="zákl. přenesená",J227,0)</f>
        <v>0</v>
      </c>
      <c r="BH227" s="222">
        <f>IF(N227="sníž. přenesená",J227,0)</f>
        <v>0</v>
      </c>
      <c r="BI227" s="222">
        <f>IF(N227="nulová",J227,0)</f>
        <v>0</v>
      </c>
      <c r="BJ227" s="18" t="s">
        <v>85</v>
      </c>
      <c r="BK227" s="222">
        <f>ROUND(I227*H227,2)</f>
        <v>0</v>
      </c>
      <c r="BL227" s="18" t="s">
        <v>195</v>
      </c>
      <c r="BM227" s="221" t="s">
        <v>663</v>
      </c>
    </row>
    <row r="228" spans="1:65" s="13" customFormat="1" ht="11.25">
      <c r="B228" s="223"/>
      <c r="C228" s="224"/>
      <c r="D228" s="225" t="s">
        <v>197</v>
      </c>
      <c r="E228" s="226" t="s">
        <v>1</v>
      </c>
      <c r="F228" s="227" t="s">
        <v>379</v>
      </c>
      <c r="G228" s="224"/>
      <c r="H228" s="228">
        <v>0.878</v>
      </c>
      <c r="I228" s="229"/>
      <c r="J228" s="224"/>
      <c r="K228" s="224"/>
      <c r="L228" s="230"/>
      <c r="M228" s="231"/>
      <c r="N228" s="232"/>
      <c r="O228" s="232"/>
      <c r="P228" s="232"/>
      <c r="Q228" s="232"/>
      <c r="R228" s="232"/>
      <c r="S228" s="232"/>
      <c r="T228" s="233"/>
      <c r="AT228" s="234" t="s">
        <v>197</v>
      </c>
      <c r="AU228" s="234" t="s">
        <v>88</v>
      </c>
      <c r="AV228" s="13" t="s">
        <v>88</v>
      </c>
      <c r="AW228" s="13" t="s">
        <v>32</v>
      </c>
      <c r="AX228" s="13" t="s">
        <v>85</v>
      </c>
      <c r="AY228" s="234" t="s">
        <v>188</v>
      </c>
    </row>
    <row r="229" spans="1:65" s="2" customFormat="1" ht="16.5" customHeight="1">
      <c r="A229" s="35"/>
      <c r="B229" s="36"/>
      <c r="C229" s="210" t="s">
        <v>375</v>
      </c>
      <c r="D229" s="210" t="s">
        <v>190</v>
      </c>
      <c r="E229" s="211" t="s">
        <v>381</v>
      </c>
      <c r="F229" s="212" t="s">
        <v>382</v>
      </c>
      <c r="G229" s="213" t="s">
        <v>285</v>
      </c>
      <c r="H229" s="214">
        <v>15.448</v>
      </c>
      <c r="I229" s="215"/>
      <c r="J229" s="216">
        <f>ROUND(I229*H229,2)</f>
        <v>0</v>
      </c>
      <c r="K229" s="212" t="s">
        <v>194</v>
      </c>
      <c r="L229" s="40"/>
      <c r="M229" s="217" t="s">
        <v>1</v>
      </c>
      <c r="N229" s="218" t="s">
        <v>42</v>
      </c>
      <c r="O229" s="72"/>
      <c r="P229" s="219">
        <f>O229*H229</f>
        <v>0</v>
      </c>
      <c r="Q229" s="219">
        <v>0</v>
      </c>
      <c r="R229" s="219">
        <f>Q229*H229</f>
        <v>0</v>
      </c>
      <c r="S229" s="219">
        <v>0</v>
      </c>
      <c r="T229" s="220">
        <f>S229*H229</f>
        <v>0</v>
      </c>
      <c r="U229" s="35"/>
      <c r="V229" s="35"/>
      <c r="W229" s="35"/>
      <c r="X229" s="35"/>
      <c r="Y229" s="35"/>
      <c r="Z229" s="35"/>
      <c r="AA229" s="35"/>
      <c r="AB229" s="35"/>
      <c r="AC229" s="35"/>
      <c r="AD229" s="35"/>
      <c r="AE229" s="35"/>
      <c r="AR229" s="221" t="s">
        <v>195</v>
      </c>
      <c r="AT229" s="221" t="s">
        <v>190</v>
      </c>
      <c r="AU229" s="221" t="s">
        <v>88</v>
      </c>
      <c r="AY229" s="18" t="s">
        <v>188</v>
      </c>
      <c r="BE229" s="222">
        <f>IF(N229="základní",J229,0)</f>
        <v>0</v>
      </c>
      <c r="BF229" s="222">
        <f>IF(N229="snížená",J229,0)</f>
        <v>0</v>
      </c>
      <c r="BG229" s="222">
        <f>IF(N229="zákl. přenesená",J229,0)</f>
        <v>0</v>
      </c>
      <c r="BH229" s="222">
        <f>IF(N229="sníž. přenesená",J229,0)</f>
        <v>0</v>
      </c>
      <c r="BI229" s="222">
        <f>IF(N229="nulová",J229,0)</f>
        <v>0</v>
      </c>
      <c r="BJ229" s="18" t="s">
        <v>85</v>
      </c>
      <c r="BK229" s="222">
        <f>ROUND(I229*H229,2)</f>
        <v>0</v>
      </c>
      <c r="BL229" s="18" t="s">
        <v>195</v>
      </c>
      <c r="BM229" s="221" t="s">
        <v>664</v>
      </c>
    </row>
    <row r="230" spans="1:65" s="13" customFormat="1" ht="11.25">
      <c r="B230" s="223"/>
      <c r="C230" s="224"/>
      <c r="D230" s="225" t="s">
        <v>197</v>
      </c>
      <c r="E230" s="226" t="s">
        <v>1</v>
      </c>
      <c r="F230" s="227" t="s">
        <v>384</v>
      </c>
      <c r="G230" s="224"/>
      <c r="H230" s="228">
        <v>15.448</v>
      </c>
      <c r="I230" s="229"/>
      <c r="J230" s="224"/>
      <c r="K230" s="224"/>
      <c r="L230" s="230"/>
      <c r="M230" s="231"/>
      <c r="N230" s="232"/>
      <c r="O230" s="232"/>
      <c r="P230" s="232"/>
      <c r="Q230" s="232"/>
      <c r="R230" s="232"/>
      <c r="S230" s="232"/>
      <c r="T230" s="233"/>
      <c r="AT230" s="234" t="s">
        <v>197</v>
      </c>
      <c r="AU230" s="234" t="s">
        <v>88</v>
      </c>
      <c r="AV230" s="13" t="s">
        <v>88</v>
      </c>
      <c r="AW230" s="13" t="s">
        <v>32</v>
      </c>
      <c r="AX230" s="13" t="s">
        <v>85</v>
      </c>
      <c r="AY230" s="234" t="s">
        <v>188</v>
      </c>
    </row>
    <row r="231" spans="1:65" s="2" customFormat="1" ht="16.5" customHeight="1">
      <c r="A231" s="35"/>
      <c r="B231" s="36"/>
      <c r="C231" s="210" t="s">
        <v>380</v>
      </c>
      <c r="D231" s="210" t="s">
        <v>190</v>
      </c>
      <c r="E231" s="211" t="s">
        <v>386</v>
      </c>
      <c r="F231" s="212" t="s">
        <v>387</v>
      </c>
      <c r="G231" s="213" t="s">
        <v>285</v>
      </c>
      <c r="H231" s="214">
        <v>2.1059999999999999</v>
      </c>
      <c r="I231" s="215"/>
      <c r="J231" s="216">
        <f>ROUND(I231*H231,2)</f>
        <v>0</v>
      </c>
      <c r="K231" s="212" t="s">
        <v>194</v>
      </c>
      <c r="L231" s="40"/>
      <c r="M231" s="217" t="s">
        <v>1</v>
      </c>
      <c r="N231" s="218" t="s">
        <v>42</v>
      </c>
      <c r="O231" s="72"/>
      <c r="P231" s="219">
        <f>O231*H231</f>
        <v>0</v>
      </c>
      <c r="Q231" s="219">
        <v>0</v>
      </c>
      <c r="R231" s="219">
        <f>Q231*H231</f>
        <v>0</v>
      </c>
      <c r="S231" s="219">
        <v>0</v>
      </c>
      <c r="T231" s="220">
        <f>S231*H231</f>
        <v>0</v>
      </c>
      <c r="U231" s="35"/>
      <c r="V231" s="35"/>
      <c r="W231" s="35"/>
      <c r="X231" s="35"/>
      <c r="Y231" s="35"/>
      <c r="Z231" s="35"/>
      <c r="AA231" s="35"/>
      <c r="AB231" s="35"/>
      <c r="AC231" s="35"/>
      <c r="AD231" s="35"/>
      <c r="AE231" s="35"/>
      <c r="AR231" s="221" t="s">
        <v>195</v>
      </c>
      <c r="AT231" s="221" t="s">
        <v>190</v>
      </c>
      <c r="AU231" s="221" t="s">
        <v>88</v>
      </c>
      <c r="AY231" s="18" t="s">
        <v>188</v>
      </c>
      <c r="BE231" s="222">
        <f>IF(N231="základní",J231,0)</f>
        <v>0</v>
      </c>
      <c r="BF231" s="222">
        <f>IF(N231="snížená",J231,0)</f>
        <v>0</v>
      </c>
      <c r="BG231" s="222">
        <f>IF(N231="zákl. přenesená",J231,0)</f>
        <v>0</v>
      </c>
      <c r="BH231" s="222">
        <f>IF(N231="sníž. přenesená",J231,0)</f>
        <v>0</v>
      </c>
      <c r="BI231" s="222">
        <f>IF(N231="nulová",J231,0)</f>
        <v>0</v>
      </c>
      <c r="BJ231" s="18" t="s">
        <v>85</v>
      </c>
      <c r="BK231" s="222">
        <f>ROUND(I231*H231,2)</f>
        <v>0</v>
      </c>
      <c r="BL231" s="18" t="s">
        <v>195</v>
      </c>
      <c r="BM231" s="221" t="s">
        <v>665</v>
      </c>
    </row>
    <row r="232" spans="1:65" s="13" customFormat="1" ht="11.25">
      <c r="B232" s="223"/>
      <c r="C232" s="224"/>
      <c r="D232" s="225" t="s">
        <v>197</v>
      </c>
      <c r="E232" s="226" t="s">
        <v>1</v>
      </c>
      <c r="F232" s="227" t="s">
        <v>389</v>
      </c>
      <c r="G232" s="224"/>
      <c r="H232" s="228">
        <v>2.1059999999999999</v>
      </c>
      <c r="I232" s="229"/>
      <c r="J232" s="224"/>
      <c r="K232" s="224"/>
      <c r="L232" s="230"/>
      <c r="M232" s="231"/>
      <c r="N232" s="232"/>
      <c r="O232" s="232"/>
      <c r="P232" s="232"/>
      <c r="Q232" s="232"/>
      <c r="R232" s="232"/>
      <c r="S232" s="232"/>
      <c r="T232" s="233"/>
      <c r="AT232" s="234" t="s">
        <v>197</v>
      </c>
      <c r="AU232" s="234" t="s">
        <v>88</v>
      </c>
      <c r="AV232" s="13" t="s">
        <v>88</v>
      </c>
      <c r="AW232" s="13" t="s">
        <v>32</v>
      </c>
      <c r="AX232" s="13" t="s">
        <v>85</v>
      </c>
      <c r="AY232" s="234" t="s">
        <v>188</v>
      </c>
    </row>
    <row r="233" spans="1:65" s="2" customFormat="1" ht="16.5" customHeight="1">
      <c r="A233" s="35"/>
      <c r="B233" s="36"/>
      <c r="C233" s="210" t="s">
        <v>385</v>
      </c>
      <c r="D233" s="210" t="s">
        <v>190</v>
      </c>
      <c r="E233" s="211" t="s">
        <v>391</v>
      </c>
      <c r="F233" s="212" t="s">
        <v>392</v>
      </c>
      <c r="G233" s="213" t="s">
        <v>285</v>
      </c>
      <c r="H233" s="214">
        <v>17.605</v>
      </c>
      <c r="I233" s="215"/>
      <c r="J233" s="216">
        <f>ROUND(I233*H233,2)</f>
        <v>0</v>
      </c>
      <c r="K233" s="212" t="s">
        <v>202</v>
      </c>
      <c r="L233" s="40"/>
      <c r="M233" s="217" t="s">
        <v>1</v>
      </c>
      <c r="N233" s="218"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195</v>
      </c>
      <c r="AT233" s="221" t="s">
        <v>190</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393</v>
      </c>
    </row>
    <row r="234" spans="1:65" s="13" customFormat="1" ht="11.25">
      <c r="B234" s="223"/>
      <c r="C234" s="224"/>
      <c r="D234" s="225" t="s">
        <v>197</v>
      </c>
      <c r="E234" s="226" t="s">
        <v>1</v>
      </c>
      <c r="F234" s="227" t="s">
        <v>394</v>
      </c>
      <c r="G234" s="224"/>
      <c r="H234" s="228">
        <v>25.463999999999999</v>
      </c>
      <c r="I234" s="229"/>
      <c r="J234" s="224"/>
      <c r="K234" s="224"/>
      <c r="L234" s="230"/>
      <c r="M234" s="231"/>
      <c r="N234" s="232"/>
      <c r="O234" s="232"/>
      <c r="P234" s="232"/>
      <c r="Q234" s="232"/>
      <c r="R234" s="232"/>
      <c r="S234" s="232"/>
      <c r="T234" s="233"/>
      <c r="AT234" s="234" t="s">
        <v>197</v>
      </c>
      <c r="AU234" s="234" t="s">
        <v>88</v>
      </c>
      <c r="AV234" s="13" t="s">
        <v>88</v>
      </c>
      <c r="AW234" s="13" t="s">
        <v>32</v>
      </c>
      <c r="AX234" s="13" t="s">
        <v>77</v>
      </c>
      <c r="AY234" s="234" t="s">
        <v>188</v>
      </c>
    </row>
    <row r="235" spans="1:65" s="15" customFormat="1" ht="11.25">
      <c r="B235" s="246"/>
      <c r="C235" s="247"/>
      <c r="D235" s="225" t="s">
        <v>197</v>
      </c>
      <c r="E235" s="248" t="s">
        <v>1</v>
      </c>
      <c r="F235" s="249" t="s">
        <v>395</v>
      </c>
      <c r="G235" s="247"/>
      <c r="H235" s="248" t="s">
        <v>1</v>
      </c>
      <c r="I235" s="250"/>
      <c r="J235" s="247"/>
      <c r="K235" s="247"/>
      <c r="L235" s="251"/>
      <c r="M235" s="252"/>
      <c r="N235" s="253"/>
      <c r="O235" s="253"/>
      <c r="P235" s="253"/>
      <c r="Q235" s="253"/>
      <c r="R235" s="253"/>
      <c r="S235" s="253"/>
      <c r="T235" s="254"/>
      <c r="AT235" s="255" t="s">
        <v>197</v>
      </c>
      <c r="AU235" s="255" t="s">
        <v>88</v>
      </c>
      <c r="AV235" s="15" t="s">
        <v>85</v>
      </c>
      <c r="AW235" s="15" t="s">
        <v>32</v>
      </c>
      <c r="AX235" s="15" t="s">
        <v>77</v>
      </c>
      <c r="AY235" s="255" t="s">
        <v>188</v>
      </c>
    </row>
    <row r="236" spans="1:65" s="13" customFormat="1" ht="11.25">
      <c r="B236" s="223"/>
      <c r="C236" s="224"/>
      <c r="D236" s="225" t="s">
        <v>197</v>
      </c>
      <c r="E236" s="226" t="s">
        <v>1</v>
      </c>
      <c r="F236" s="227" t="s">
        <v>666</v>
      </c>
      <c r="G236" s="224"/>
      <c r="H236" s="228">
        <v>-7.859</v>
      </c>
      <c r="I236" s="229"/>
      <c r="J236" s="224"/>
      <c r="K236" s="224"/>
      <c r="L236" s="230"/>
      <c r="M236" s="231"/>
      <c r="N236" s="232"/>
      <c r="O236" s="232"/>
      <c r="P236" s="232"/>
      <c r="Q236" s="232"/>
      <c r="R236" s="232"/>
      <c r="S236" s="232"/>
      <c r="T236" s="233"/>
      <c r="AT236" s="234" t="s">
        <v>197</v>
      </c>
      <c r="AU236" s="234" t="s">
        <v>88</v>
      </c>
      <c r="AV236" s="13" t="s">
        <v>88</v>
      </c>
      <c r="AW236" s="13" t="s">
        <v>32</v>
      </c>
      <c r="AX236" s="13" t="s">
        <v>77</v>
      </c>
      <c r="AY236" s="234" t="s">
        <v>188</v>
      </c>
    </row>
    <row r="237" spans="1:65" s="14" customFormat="1" ht="11.25">
      <c r="B237" s="235"/>
      <c r="C237" s="236"/>
      <c r="D237" s="225" t="s">
        <v>197</v>
      </c>
      <c r="E237" s="237" t="s">
        <v>160</v>
      </c>
      <c r="F237" s="238" t="s">
        <v>199</v>
      </c>
      <c r="G237" s="236"/>
      <c r="H237" s="239">
        <v>17.605</v>
      </c>
      <c r="I237" s="240"/>
      <c r="J237" s="236"/>
      <c r="K237" s="236"/>
      <c r="L237" s="241"/>
      <c r="M237" s="242"/>
      <c r="N237" s="243"/>
      <c r="O237" s="243"/>
      <c r="P237" s="243"/>
      <c r="Q237" s="243"/>
      <c r="R237" s="243"/>
      <c r="S237" s="243"/>
      <c r="T237" s="244"/>
      <c r="AT237" s="245" t="s">
        <v>197</v>
      </c>
      <c r="AU237" s="245" t="s">
        <v>88</v>
      </c>
      <c r="AV237" s="14" t="s">
        <v>195</v>
      </c>
      <c r="AW237" s="14" t="s">
        <v>32</v>
      </c>
      <c r="AX237" s="14" t="s">
        <v>85</v>
      </c>
      <c r="AY237" s="245" t="s">
        <v>188</v>
      </c>
    </row>
    <row r="238" spans="1:65" s="2" customFormat="1" ht="16.5" customHeight="1">
      <c r="A238" s="35"/>
      <c r="B238" s="36"/>
      <c r="C238" s="210" t="s">
        <v>390</v>
      </c>
      <c r="D238" s="210" t="s">
        <v>190</v>
      </c>
      <c r="E238" s="211" t="s">
        <v>667</v>
      </c>
      <c r="F238" s="212" t="s">
        <v>668</v>
      </c>
      <c r="G238" s="213" t="s">
        <v>285</v>
      </c>
      <c r="H238" s="214">
        <v>2.3730000000000002</v>
      </c>
      <c r="I238" s="215"/>
      <c r="J238" s="216">
        <f>ROUND(I238*H238,2)</f>
        <v>0</v>
      </c>
      <c r="K238" s="212" t="s">
        <v>194</v>
      </c>
      <c r="L238" s="40"/>
      <c r="M238" s="217" t="s">
        <v>1</v>
      </c>
      <c r="N238" s="218" t="s">
        <v>42</v>
      </c>
      <c r="O238" s="72"/>
      <c r="P238" s="219">
        <f>O238*H238</f>
        <v>0</v>
      </c>
      <c r="Q238" s="219">
        <v>0</v>
      </c>
      <c r="R238" s="219">
        <f>Q238*H238</f>
        <v>0</v>
      </c>
      <c r="S238" s="219">
        <v>0</v>
      </c>
      <c r="T238" s="220">
        <f>S238*H238</f>
        <v>0</v>
      </c>
      <c r="U238" s="35"/>
      <c r="V238" s="35"/>
      <c r="W238" s="35"/>
      <c r="X238" s="35"/>
      <c r="Y238" s="35"/>
      <c r="Z238" s="35"/>
      <c r="AA238" s="35"/>
      <c r="AB238" s="35"/>
      <c r="AC238" s="35"/>
      <c r="AD238" s="35"/>
      <c r="AE238" s="35"/>
      <c r="AR238" s="221" t="s">
        <v>195</v>
      </c>
      <c r="AT238" s="221" t="s">
        <v>190</v>
      </c>
      <c r="AU238" s="221" t="s">
        <v>88</v>
      </c>
      <c r="AY238" s="18" t="s">
        <v>188</v>
      </c>
      <c r="BE238" s="222">
        <f>IF(N238="základní",J238,0)</f>
        <v>0</v>
      </c>
      <c r="BF238" s="222">
        <f>IF(N238="snížená",J238,0)</f>
        <v>0</v>
      </c>
      <c r="BG238" s="222">
        <f>IF(N238="zákl. přenesená",J238,0)</f>
        <v>0</v>
      </c>
      <c r="BH238" s="222">
        <f>IF(N238="sníž. přenesená",J238,0)</f>
        <v>0</v>
      </c>
      <c r="BI238" s="222">
        <f>IF(N238="nulová",J238,0)</f>
        <v>0</v>
      </c>
      <c r="BJ238" s="18" t="s">
        <v>85</v>
      </c>
      <c r="BK238" s="222">
        <f>ROUND(I238*H238,2)</f>
        <v>0</v>
      </c>
      <c r="BL238" s="18" t="s">
        <v>195</v>
      </c>
      <c r="BM238" s="221" t="s">
        <v>669</v>
      </c>
    </row>
    <row r="239" spans="1:65" s="13" customFormat="1" ht="11.25">
      <c r="B239" s="223"/>
      <c r="C239" s="224"/>
      <c r="D239" s="225" t="s">
        <v>197</v>
      </c>
      <c r="E239" s="226" t="s">
        <v>1</v>
      </c>
      <c r="F239" s="227" t="s">
        <v>670</v>
      </c>
      <c r="G239" s="224"/>
      <c r="H239" s="228">
        <v>2.3730000000000002</v>
      </c>
      <c r="I239" s="229"/>
      <c r="J239" s="224"/>
      <c r="K239" s="224"/>
      <c r="L239" s="230"/>
      <c r="M239" s="231"/>
      <c r="N239" s="232"/>
      <c r="O239" s="232"/>
      <c r="P239" s="232"/>
      <c r="Q239" s="232"/>
      <c r="R239" s="232"/>
      <c r="S239" s="232"/>
      <c r="T239" s="233"/>
      <c r="AT239" s="234" t="s">
        <v>197</v>
      </c>
      <c r="AU239" s="234" t="s">
        <v>88</v>
      </c>
      <c r="AV239" s="13" t="s">
        <v>88</v>
      </c>
      <c r="AW239" s="13" t="s">
        <v>32</v>
      </c>
      <c r="AX239" s="13" t="s">
        <v>85</v>
      </c>
      <c r="AY239" s="234" t="s">
        <v>188</v>
      </c>
    </row>
    <row r="240" spans="1:65" s="2" customFormat="1" ht="16.5" customHeight="1">
      <c r="A240" s="35"/>
      <c r="B240" s="36"/>
      <c r="C240" s="267" t="s">
        <v>405</v>
      </c>
      <c r="D240" s="267" t="s">
        <v>406</v>
      </c>
      <c r="E240" s="268" t="s">
        <v>407</v>
      </c>
      <c r="F240" s="269" t="s">
        <v>408</v>
      </c>
      <c r="G240" s="270" t="s">
        <v>285</v>
      </c>
      <c r="H240" s="271">
        <v>10.18</v>
      </c>
      <c r="I240" s="272"/>
      <c r="J240" s="273">
        <f>ROUND(I240*H240,2)</f>
        <v>0</v>
      </c>
      <c r="K240" s="269" t="s">
        <v>194</v>
      </c>
      <c r="L240" s="274"/>
      <c r="M240" s="275" t="s">
        <v>1</v>
      </c>
      <c r="N240" s="276" t="s">
        <v>42</v>
      </c>
      <c r="O240" s="72"/>
      <c r="P240" s="219">
        <f>O240*H240</f>
        <v>0</v>
      </c>
      <c r="Q240" s="219">
        <v>0</v>
      </c>
      <c r="R240" s="219">
        <f>Q240*H240</f>
        <v>0</v>
      </c>
      <c r="S240" s="219">
        <v>0</v>
      </c>
      <c r="T240" s="220">
        <f>S240*H240</f>
        <v>0</v>
      </c>
      <c r="U240" s="35"/>
      <c r="V240" s="35"/>
      <c r="W240" s="35"/>
      <c r="X240" s="35"/>
      <c r="Y240" s="35"/>
      <c r="Z240" s="35"/>
      <c r="AA240" s="35"/>
      <c r="AB240" s="35"/>
      <c r="AC240" s="35"/>
      <c r="AD240" s="35"/>
      <c r="AE240" s="35"/>
      <c r="AR240" s="221" t="s">
        <v>229</v>
      </c>
      <c r="AT240" s="221" t="s">
        <v>406</v>
      </c>
      <c r="AU240" s="221" t="s">
        <v>88</v>
      </c>
      <c r="AY240" s="18" t="s">
        <v>188</v>
      </c>
      <c r="BE240" s="222">
        <f>IF(N240="základní",J240,0)</f>
        <v>0</v>
      </c>
      <c r="BF240" s="222">
        <f>IF(N240="snížená",J240,0)</f>
        <v>0</v>
      </c>
      <c r="BG240" s="222">
        <f>IF(N240="zákl. přenesená",J240,0)</f>
        <v>0</v>
      </c>
      <c r="BH240" s="222">
        <f>IF(N240="sníž. přenesená",J240,0)</f>
        <v>0</v>
      </c>
      <c r="BI240" s="222">
        <f>IF(N240="nulová",J240,0)</f>
        <v>0</v>
      </c>
      <c r="BJ240" s="18" t="s">
        <v>85</v>
      </c>
      <c r="BK240" s="222">
        <f>ROUND(I240*H240,2)</f>
        <v>0</v>
      </c>
      <c r="BL240" s="18" t="s">
        <v>195</v>
      </c>
      <c r="BM240" s="221" t="s">
        <v>409</v>
      </c>
    </row>
    <row r="241" spans="1:65" s="15" customFormat="1" ht="11.25">
      <c r="B241" s="246"/>
      <c r="C241" s="247"/>
      <c r="D241" s="225" t="s">
        <v>197</v>
      </c>
      <c r="E241" s="248" t="s">
        <v>1</v>
      </c>
      <c r="F241" s="249" t="s">
        <v>671</v>
      </c>
      <c r="G241" s="247"/>
      <c r="H241" s="248" t="s">
        <v>1</v>
      </c>
      <c r="I241" s="250"/>
      <c r="J241" s="247"/>
      <c r="K241" s="247"/>
      <c r="L241" s="251"/>
      <c r="M241" s="252"/>
      <c r="N241" s="253"/>
      <c r="O241" s="253"/>
      <c r="P241" s="253"/>
      <c r="Q241" s="253"/>
      <c r="R241" s="253"/>
      <c r="S241" s="253"/>
      <c r="T241" s="254"/>
      <c r="AT241" s="255" t="s">
        <v>197</v>
      </c>
      <c r="AU241" s="255" t="s">
        <v>88</v>
      </c>
      <c r="AV241" s="15" t="s">
        <v>85</v>
      </c>
      <c r="AW241" s="15" t="s">
        <v>32</v>
      </c>
      <c r="AX241" s="15" t="s">
        <v>77</v>
      </c>
      <c r="AY241" s="255" t="s">
        <v>188</v>
      </c>
    </row>
    <row r="242" spans="1:65" s="13" customFormat="1" ht="11.25">
      <c r="B242" s="223"/>
      <c r="C242" s="224"/>
      <c r="D242" s="225" t="s">
        <v>197</v>
      </c>
      <c r="E242" s="226" t="s">
        <v>1</v>
      </c>
      <c r="F242" s="227" t="s">
        <v>672</v>
      </c>
      <c r="G242" s="224"/>
      <c r="H242" s="228">
        <v>2.8660000000000001</v>
      </c>
      <c r="I242" s="229"/>
      <c r="J242" s="224"/>
      <c r="K242" s="224"/>
      <c r="L242" s="230"/>
      <c r="M242" s="231"/>
      <c r="N242" s="232"/>
      <c r="O242" s="232"/>
      <c r="P242" s="232"/>
      <c r="Q242" s="232"/>
      <c r="R242" s="232"/>
      <c r="S242" s="232"/>
      <c r="T242" s="233"/>
      <c r="AT242" s="234" t="s">
        <v>197</v>
      </c>
      <c r="AU242" s="234" t="s">
        <v>88</v>
      </c>
      <c r="AV242" s="13" t="s">
        <v>88</v>
      </c>
      <c r="AW242" s="13" t="s">
        <v>32</v>
      </c>
      <c r="AX242" s="13" t="s">
        <v>77</v>
      </c>
      <c r="AY242" s="234" t="s">
        <v>188</v>
      </c>
    </row>
    <row r="243" spans="1:65" s="13" customFormat="1" ht="11.25">
      <c r="B243" s="223"/>
      <c r="C243" s="224"/>
      <c r="D243" s="225" t="s">
        <v>197</v>
      </c>
      <c r="E243" s="226" t="s">
        <v>1</v>
      </c>
      <c r="F243" s="227" t="s">
        <v>673</v>
      </c>
      <c r="G243" s="224"/>
      <c r="H243" s="228">
        <v>9.99</v>
      </c>
      <c r="I243" s="229"/>
      <c r="J243" s="224"/>
      <c r="K243" s="224"/>
      <c r="L243" s="230"/>
      <c r="M243" s="231"/>
      <c r="N243" s="232"/>
      <c r="O243" s="232"/>
      <c r="P243" s="232"/>
      <c r="Q243" s="232"/>
      <c r="R243" s="232"/>
      <c r="S243" s="232"/>
      <c r="T243" s="233"/>
      <c r="AT243" s="234" t="s">
        <v>197</v>
      </c>
      <c r="AU243" s="234" t="s">
        <v>88</v>
      </c>
      <c r="AV243" s="13" t="s">
        <v>88</v>
      </c>
      <c r="AW243" s="13" t="s">
        <v>32</v>
      </c>
      <c r="AX243" s="13" t="s">
        <v>77</v>
      </c>
      <c r="AY243" s="234" t="s">
        <v>188</v>
      </c>
    </row>
    <row r="244" spans="1:65" s="13" customFormat="1" ht="11.25">
      <c r="B244" s="223"/>
      <c r="C244" s="224"/>
      <c r="D244" s="225" t="s">
        <v>197</v>
      </c>
      <c r="E244" s="226" t="s">
        <v>1</v>
      </c>
      <c r="F244" s="227" t="s">
        <v>674</v>
      </c>
      <c r="G244" s="224"/>
      <c r="H244" s="228">
        <v>-3.161</v>
      </c>
      <c r="I244" s="229"/>
      <c r="J244" s="224"/>
      <c r="K244" s="224"/>
      <c r="L244" s="230"/>
      <c r="M244" s="231"/>
      <c r="N244" s="232"/>
      <c r="O244" s="232"/>
      <c r="P244" s="232"/>
      <c r="Q244" s="232"/>
      <c r="R244" s="232"/>
      <c r="S244" s="232"/>
      <c r="T244" s="233"/>
      <c r="AT244" s="234" t="s">
        <v>197</v>
      </c>
      <c r="AU244" s="234" t="s">
        <v>88</v>
      </c>
      <c r="AV244" s="13" t="s">
        <v>88</v>
      </c>
      <c r="AW244" s="13" t="s">
        <v>32</v>
      </c>
      <c r="AX244" s="13" t="s">
        <v>77</v>
      </c>
      <c r="AY244" s="234" t="s">
        <v>188</v>
      </c>
    </row>
    <row r="245" spans="1:65" s="14" customFormat="1" ht="11.25">
      <c r="B245" s="235"/>
      <c r="C245" s="236"/>
      <c r="D245" s="225" t="s">
        <v>197</v>
      </c>
      <c r="E245" s="237" t="s">
        <v>618</v>
      </c>
      <c r="F245" s="238" t="s">
        <v>199</v>
      </c>
      <c r="G245" s="236"/>
      <c r="H245" s="239">
        <v>9.6950000000000003</v>
      </c>
      <c r="I245" s="240"/>
      <c r="J245" s="236"/>
      <c r="K245" s="236"/>
      <c r="L245" s="241"/>
      <c r="M245" s="242"/>
      <c r="N245" s="243"/>
      <c r="O245" s="243"/>
      <c r="P245" s="243"/>
      <c r="Q245" s="243"/>
      <c r="R245" s="243"/>
      <c r="S245" s="243"/>
      <c r="T245" s="244"/>
      <c r="AT245" s="245" t="s">
        <v>197</v>
      </c>
      <c r="AU245" s="245" t="s">
        <v>88</v>
      </c>
      <c r="AV245" s="14" t="s">
        <v>195</v>
      </c>
      <c r="AW245" s="14" t="s">
        <v>32</v>
      </c>
      <c r="AX245" s="14" t="s">
        <v>77</v>
      </c>
      <c r="AY245" s="245" t="s">
        <v>188</v>
      </c>
    </row>
    <row r="246" spans="1:65" s="13" customFormat="1" ht="11.25">
      <c r="B246" s="223"/>
      <c r="C246" s="224"/>
      <c r="D246" s="225" t="s">
        <v>197</v>
      </c>
      <c r="E246" s="226" t="s">
        <v>1</v>
      </c>
      <c r="F246" s="227" t="s">
        <v>675</v>
      </c>
      <c r="G246" s="224"/>
      <c r="H246" s="228">
        <v>10.18</v>
      </c>
      <c r="I246" s="229"/>
      <c r="J246" s="224"/>
      <c r="K246" s="224"/>
      <c r="L246" s="230"/>
      <c r="M246" s="231"/>
      <c r="N246" s="232"/>
      <c r="O246" s="232"/>
      <c r="P246" s="232"/>
      <c r="Q246" s="232"/>
      <c r="R246" s="232"/>
      <c r="S246" s="232"/>
      <c r="T246" s="233"/>
      <c r="AT246" s="234" t="s">
        <v>197</v>
      </c>
      <c r="AU246" s="234" t="s">
        <v>88</v>
      </c>
      <c r="AV246" s="13" t="s">
        <v>88</v>
      </c>
      <c r="AW246" s="13" t="s">
        <v>32</v>
      </c>
      <c r="AX246" s="13" t="s">
        <v>85</v>
      </c>
      <c r="AY246" s="234" t="s">
        <v>188</v>
      </c>
    </row>
    <row r="247" spans="1:65" s="2" customFormat="1" ht="16.5" customHeight="1">
      <c r="A247" s="35"/>
      <c r="B247" s="36"/>
      <c r="C247" s="210" t="s">
        <v>411</v>
      </c>
      <c r="D247" s="210" t="s">
        <v>190</v>
      </c>
      <c r="E247" s="211" t="s">
        <v>412</v>
      </c>
      <c r="F247" s="212" t="s">
        <v>413</v>
      </c>
      <c r="G247" s="213" t="s">
        <v>285</v>
      </c>
      <c r="H247" s="214">
        <v>10.18</v>
      </c>
      <c r="I247" s="215"/>
      <c r="J247" s="216">
        <f>ROUND(I247*H247,2)</f>
        <v>0</v>
      </c>
      <c r="K247" s="212" t="s">
        <v>202</v>
      </c>
      <c r="L247" s="40"/>
      <c r="M247" s="217" t="s">
        <v>1</v>
      </c>
      <c r="N247" s="218" t="s">
        <v>42</v>
      </c>
      <c r="O247" s="72"/>
      <c r="P247" s="219">
        <f>O247*H247</f>
        <v>0</v>
      </c>
      <c r="Q247" s="219">
        <v>0</v>
      </c>
      <c r="R247" s="219">
        <f>Q247*H247</f>
        <v>0</v>
      </c>
      <c r="S247" s="219">
        <v>0</v>
      </c>
      <c r="T247" s="220">
        <f>S247*H247</f>
        <v>0</v>
      </c>
      <c r="U247" s="35"/>
      <c r="V247" s="35"/>
      <c r="W247" s="35"/>
      <c r="X247" s="35"/>
      <c r="Y247" s="35"/>
      <c r="Z247" s="35"/>
      <c r="AA247" s="35"/>
      <c r="AB247" s="35"/>
      <c r="AC247" s="35"/>
      <c r="AD247" s="35"/>
      <c r="AE247" s="35"/>
      <c r="AR247" s="221" t="s">
        <v>195</v>
      </c>
      <c r="AT247" s="221" t="s">
        <v>190</v>
      </c>
      <c r="AU247" s="221" t="s">
        <v>88</v>
      </c>
      <c r="AY247" s="18" t="s">
        <v>188</v>
      </c>
      <c r="BE247" s="222">
        <f>IF(N247="základní",J247,0)</f>
        <v>0</v>
      </c>
      <c r="BF247" s="222">
        <f>IF(N247="snížená",J247,0)</f>
        <v>0</v>
      </c>
      <c r="BG247" s="222">
        <f>IF(N247="zákl. přenesená",J247,0)</f>
        <v>0</v>
      </c>
      <c r="BH247" s="222">
        <f>IF(N247="sníž. přenesená",J247,0)</f>
        <v>0</v>
      </c>
      <c r="BI247" s="222">
        <f>IF(N247="nulová",J247,0)</f>
        <v>0</v>
      </c>
      <c r="BJ247" s="18" t="s">
        <v>85</v>
      </c>
      <c r="BK247" s="222">
        <f>ROUND(I247*H247,2)</f>
        <v>0</v>
      </c>
      <c r="BL247" s="18" t="s">
        <v>195</v>
      </c>
      <c r="BM247" s="221" t="s">
        <v>676</v>
      </c>
    </row>
    <row r="248" spans="1:65" s="13" customFormat="1" ht="11.25">
      <c r="B248" s="223"/>
      <c r="C248" s="224"/>
      <c r="D248" s="225" t="s">
        <v>197</v>
      </c>
      <c r="E248" s="226" t="s">
        <v>1</v>
      </c>
      <c r="F248" s="227" t="s">
        <v>677</v>
      </c>
      <c r="G248" s="224"/>
      <c r="H248" s="228">
        <v>10.18</v>
      </c>
      <c r="I248" s="229"/>
      <c r="J248" s="224"/>
      <c r="K248" s="224"/>
      <c r="L248" s="230"/>
      <c r="M248" s="231"/>
      <c r="N248" s="232"/>
      <c r="O248" s="232"/>
      <c r="P248" s="232"/>
      <c r="Q248" s="232"/>
      <c r="R248" s="232"/>
      <c r="S248" s="232"/>
      <c r="T248" s="233"/>
      <c r="AT248" s="234" t="s">
        <v>197</v>
      </c>
      <c r="AU248" s="234" t="s">
        <v>88</v>
      </c>
      <c r="AV248" s="13" t="s">
        <v>88</v>
      </c>
      <c r="AW248" s="13" t="s">
        <v>32</v>
      </c>
      <c r="AX248" s="13" t="s">
        <v>85</v>
      </c>
      <c r="AY248" s="234" t="s">
        <v>188</v>
      </c>
    </row>
    <row r="249" spans="1:65" s="2" customFormat="1" ht="16.5" customHeight="1">
      <c r="A249" s="35"/>
      <c r="B249" s="36"/>
      <c r="C249" s="210" t="s">
        <v>416</v>
      </c>
      <c r="D249" s="210" t="s">
        <v>190</v>
      </c>
      <c r="E249" s="211" t="s">
        <v>417</v>
      </c>
      <c r="F249" s="212" t="s">
        <v>418</v>
      </c>
      <c r="G249" s="213" t="s">
        <v>285</v>
      </c>
      <c r="H249" s="214">
        <v>10.18</v>
      </c>
      <c r="I249" s="215"/>
      <c r="J249" s="216">
        <f>ROUND(I249*H249,2)</f>
        <v>0</v>
      </c>
      <c r="K249" s="212" t="s">
        <v>202</v>
      </c>
      <c r="L249" s="40"/>
      <c r="M249" s="217" t="s">
        <v>1</v>
      </c>
      <c r="N249" s="218" t="s">
        <v>42</v>
      </c>
      <c r="O249" s="72"/>
      <c r="P249" s="219">
        <f>O249*H249</f>
        <v>0</v>
      </c>
      <c r="Q249" s="219">
        <v>0</v>
      </c>
      <c r="R249" s="219">
        <f>Q249*H249</f>
        <v>0</v>
      </c>
      <c r="S249" s="219">
        <v>0</v>
      </c>
      <c r="T249" s="220">
        <f>S249*H249</f>
        <v>0</v>
      </c>
      <c r="U249" s="35"/>
      <c r="V249" s="35"/>
      <c r="W249" s="35"/>
      <c r="X249" s="35"/>
      <c r="Y249" s="35"/>
      <c r="Z249" s="35"/>
      <c r="AA249" s="35"/>
      <c r="AB249" s="35"/>
      <c r="AC249" s="35"/>
      <c r="AD249" s="35"/>
      <c r="AE249" s="35"/>
      <c r="AR249" s="221" t="s">
        <v>195</v>
      </c>
      <c r="AT249" s="221" t="s">
        <v>190</v>
      </c>
      <c r="AU249" s="221" t="s">
        <v>88</v>
      </c>
      <c r="AY249" s="18" t="s">
        <v>188</v>
      </c>
      <c r="BE249" s="222">
        <f>IF(N249="základní",J249,0)</f>
        <v>0</v>
      </c>
      <c r="BF249" s="222">
        <f>IF(N249="snížená",J249,0)</f>
        <v>0</v>
      </c>
      <c r="BG249" s="222">
        <f>IF(N249="zákl. přenesená",J249,0)</f>
        <v>0</v>
      </c>
      <c r="BH249" s="222">
        <f>IF(N249="sníž. přenesená",J249,0)</f>
        <v>0</v>
      </c>
      <c r="BI249" s="222">
        <f>IF(N249="nulová",J249,0)</f>
        <v>0</v>
      </c>
      <c r="BJ249" s="18" t="s">
        <v>85</v>
      </c>
      <c r="BK249" s="222">
        <f>ROUND(I249*H249,2)</f>
        <v>0</v>
      </c>
      <c r="BL249" s="18" t="s">
        <v>195</v>
      </c>
      <c r="BM249" s="221" t="s">
        <v>678</v>
      </c>
    </row>
    <row r="250" spans="1:65" s="2" customFormat="1" ht="16.5" customHeight="1">
      <c r="A250" s="35"/>
      <c r="B250" s="36"/>
      <c r="C250" s="210" t="s">
        <v>420</v>
      </c>
      <c r="D250" s="210" t="s">
        <v>190</v>
      </c>
      <c r="E250" s="211" t="s">
        <v>421</v>
      </c>
      <c r="F250" s="212" t="s">
        <v>422</v>
      </c>
      <c r="G250" s="213" t="s">
        <v>285</v>
      </c>
      <c r="H250" s="214">
        <v>6.0679999999999996</v>
      </c>
      <c r="I250" s="215"/>
      <c r="J250" s="216">
        <f>ROUND(I250*H250,2)</f>
        <v>0</v>
      </c>
      <c r="K250" s="212" t="s">
        <v>202</v>
      </c>
      <c r="L250" s="40"/>
      <c r="M250" s="217" t="s">
        <v>1</v>
      </c>
      <c r="N250" s="218" t="s">
        <v>42</v>
      </c>
      <c r="O250" s="72"/>
      <c r="P250" s="219">
        <f>O250*H250</f>
        <v>0</v>
      </c>
      <c r="Q250" s="219">
        <v>0</v>
      </c>
      <c r="R250" s="219">
        <f>Q250*H250</f>
        <v>0</v>
      </c>
      <c r="S250" s="219">
        <v>0</v>
      </c>
      <c r="T250" s="220">
        <f>S250*H250</f>
        <v>0</v>
      </c>
      <c r="U250" s="35"/>
      <c r="V250" s="35"/>
      <c r="W250" s="35"/>
      <c r="X250" s="35"/>
      <c r="Y250" s="35"/>
      <c r="Z250" s="35"/>
      <c r="AA250" s="35"/>
      <c r="AB250" s="35"/>
      <c r="AC250" s="35"/>
      <c r="AD250" s="35"/>
      <c r="AE250" s="35"/>
      <c r="AR250" s="221" t="s">
        <v>195</v>
      </c>
      <c r="AT250" s="221" t="s">
        <v>190</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423</v>
      </c>
    </row>
    <row r="251" spans="1:65" s="15" customFormat="1" ht="11.25">
      <c r="B251" s="246"/>
      <c r="C251" s="247"/>
      <c r="D251" s="225" t="s">
        <v>197</v>
      </c>
      <c r="E251" s="248" t="s">
        <v>1</v>
      </c>
      <c r="F251" s="249" t="s">
        <v>679</v>
      </c>
      <c r="G251" s="247"/>
      <c r="H251" s="248" t="s">
        <v>1</v>
      </c>
      <c r="I251" s="250"/>
      <c r="J251" s="247"/>
      <c r="K251" s="247"/>
      <c r="L251" s="251"/>
      <c r="M251" s="252"/>
      <c r="N251" s="253"/>
      <c r="O251" s="253"/>
      <c r="P251" s="253"/>
      <c r="Q251" s="253"/>
      <c r="R251" s="253"/>
      <c r="S251" s="253"/>
      <c r="T251" s="254"/>
      <c r="AT251" s="255" t="s">
        <v>197</v>
      </c>
      <c r="AU251" s="255" t="s">
        <v>88</v>
      </c>
      <c r="AV251" s="15" t="s">
        <v>85</v>
      </c>
      <c r="AW251" s="15" t="s">
        <v>32</v>
      </c>
      <c r="AX251" s="15" t="s">
        <v>77</v>
      </c>
      <c r="AY251" s="255" t="s">
        <v>188</v>
      </c>
    </row>
    <row r="252" spans="1:65" s="13" customFormat="1" ht="11.25">
      <c r="B252" s="223"/>
      <c r="C252" s="224"/>
      <c r="D252" s="225" t="s">
        <v>197</v>
      </c>
      <c r="E252" s="226" t="s">
        <v>1</v>
      </c>
      <c r="F252" s="227" t="s">
        <v>680</v>
      </c>
      <c r="G252" s="224"/>
      <c r="H252" s="228">
        <v>6.6929999999999996</v>
      </c>
      <c r="I252" s="229"/>
      <c r="J252" s="224"/>
      <c r="K252" s="224"/>
      <c r="L252" s="230"/>
      <c r="M252" s="231"/>
      <c r="N252" s="232"/>
      <c r="O252" s="232"/>
      <c r="P252" s="232"/>
      <c r="Q252" s="232"/>
      <c r="R252" s="232"/>
      <c r="S252" s="232"/>
      <c r="T252" s="233"/>
      <c r="AT252" s="234" t="s">
        <v>197</v>
      </c>
      <c r="AU252" s="234" t="s">
        <v>88</v>
      </c>
      <c r="AV252" s="13" t="s">
        <v>88</v>
      </c>
      <c r="AW252" s="13" t="s">
        <v>32</v>
      </c>
      <c r="AX252" s="13" t="s">
        <v>77</v>
      </c>
      <c r="AY252" s="234" t="s">
        <v>188</v>
      </c>
    </row>
    <row r="253" spans="1:65" s="15" customFormat="1" ht="11.25">
      <c r="B253" s="246"/>
      <c r="C253" s="247"/>
      <c r="D253" s="225" t="s">
        <v>197</v>
      </c>
      <c r="E253" s="248" t="s">
        <v>1</v>
      </c>
      <c r="F253" s="249" t="s">
        <v>426</v>
      </c>
      <c r="G253" s="247"/>
      <c r="H253" s="248" t="s">
        <v>1</v>
      </c>
      <c r="I253" s="250"/>
      <c r="J253" s="247"/>
      <c r="K253" s="247"/>
      <c r="L253" s="251"/>
      <c r="M253" s="252"/>
      <c r="N253" s="253"/>
      <c r="O253" s="253"/>
      <c r="P253" s="253"/>
      <c r="Q253" s="253"/>
      <c r="R253" s="253"/>
      <c r="S253" s="253"/>
      <c r="T253" s="254"/>
      <c r="AT253" s="255" t="s">
        <v>197</v>
      </c>
      <c r="AU253" s="255" t="s">
        <v>88</v>
      </c>
      <c r="AV253" s="15" t="s">
        <v>85</v>
      </c>
      <c r="AW253" s="15" t="s">
        <v>32</v>
      </c>
      <c r="AX253" s="15" t="s">
        <v>77</v>
      </c>
      <c r="AY253" s="255" t="s">
        <v>188</v>
      </c>
    </row>
    <row r="254" spans="1:65" s="13" customFormat="1" ht="11.25">
      <c r="B254" s="223"/>
      <c r="C254" s="224"/>
      <c r="D254" s="225" t="s">
        <v>197</v>
      </c>
      <c r="E254" s="226" t="s">
        <v>1</v>
      </c>
      <c r="F254" s="227" t="s">
        <v>681</v>
      </c>
      <c r="G254" s="224"/>
      <c r="H254" s="228">
        <v>-0.625</v>
      </c>
      <c r="I254" s="229"/>
      <c r="J254" s="224"/>
      <c r="K254" s="224"/>
      <c r="L254" s="230"/>
      <c r="M254" s="231"/>
      <c r="N254" s="232"/>
      <c r="O254" s="232"/>
      <c r="P254" s="232"/>
      <c r="Q254" s="232"/>
      <c r="R254" s="232"/>
      <c r="S254" s="232"/>
      <c r="T254" s="233"/>
      <c r="AT254" s="234" t="s">
        <v>197</v>
      </c>
      <c r="AU254" s="234" t="s">
        <v>88</v>
      </c>
      <c r="AV254" s="13" t="s">
        <v>88</v>
      </c>
      <c r="AW254" s="13" t="s">
        <v>32</v>
      </c>
      <c r="AX254" s="13" t="s">
        <v>77</v>
      </c>
      <c r="AY254" s="234" t="s">
        <v>188</v>
      </c>
    </row>
    <row r="255" spans="1:65" s="14" customFormat="1" ht="11.25">
      <c r="B255" s="235"/>
      <c r="C255" s="236"/>
      <c r="D255" s="225" t="s">
        <v>197</v>
      </c>
      <c r="E255" s="237" t="s">
        <v>139</v>
      </c>
      <c r="F255" s="238" t="s">
        <v>199</v>
      </c>
      <c r="G255" s="236"/>
      <c r="H255" s="239">
        <v>6.0679999999999996</v>
      </c>
      <c r="I255" s="240"/>
      <c r="J255" s="236"/>
      <c r="K255" s="236"/>
      <c r="L255" s="241"/>
      <c r="M255" s="242"/>
      <c r="N255" s="243"/>
      <c r="O255" s="243"/>
      <c r="P255" s="243"/>
      <c r="Q255" s="243"/>
      <c r="R255" s="243"/>
      <c r="S255" s="243"/>
      <c r="T255" s="244"/>
      <c r="AT255" s="245" t="s">
        <v>197</v>
      </c>
      <c r="AU255" s="245" t="s">
        <v>88</v>
      </c>
      <c r="AV255" s="14" t="s">
        <v>195</v>
      </c>
      <c r="AW255" s="14" t="s">
        <v>32</v>
      </c>
      <c r="AX255" s="14" t="s">
        <v>85</v>
      </c>
      <c r="AY255" s="245" t="s">
        <v>188</v>
      </c>
    </row>
    <row r="256" spans="1:65" s="2" customFormat="1" ht="16.5" customHeight="1">
      <c r="A256" s="35"/>
      <c r="B256" s="36"/>
      <c r="C256" s="267" t="s">
        <v>428</v>
      </c>
      <c r="D256" s="267" t="s">
        <v>406</v>
      </c>
      <c r="E256" s="268" t="s">
        <v>429</v>
      </c>
      <c r="F256" s="269" t="s">
        <v>430</v>
      </c>
      <c r="G256" s="270" t="s">
        <v>246</v>
      </c>
      <c r="H256" s="271">
        <v>11.473000000000001</v>
      </c>
      <c r="I256" s="272"/>
      <c r="J256" s="273">
        <f>ROUND(I256*H256,2)</f>
        <v>0</v>
      </c>
      <c r="K256" s="269" t="s">
        <v>202</v>
      </c>
      <c r="L256" s="274"/>
      <c r="M256" s="275" t="s">
        <v>1</v>
      </c>
      <c r="N256" s="276" t="s">
        <v>42</v>
      </c>
      <c r="O256" s="72"/>
      <c r="P256" s="219">
        <f>O256*H256</f>
        <v>0</v>
      </c>
      <c r="Q256" s="219">
        <v>0</v>
      </c>
      <c r="R256" s="219">
        <f>Q256*H256</f>
        <v>0</v>
      </c>
      <c r="S256" s="219">
        <v>0</v>
      </c>
      <c r="T256" s="220">
        <f>S256*H256</f>
        <v>0</v>
      </c>
      <c r="U256" s="35"/>
      <c r="V256" s="35"/>
      <c r="W256" s="35"/>
      <c r="X256" s="35"/>
      <c r="Y256" s="35"/>
      <c r="Z256" s="35"/>
      <c r="AA256" s="35"/>
      <c r="AB256" s="35"/>
      <c r="AC256" s="35"/>
      <c r="AD256" s="35"/>
      <c r="AE256" s="35"/>
      <c r="AR256" s="221" t="s">
        <v>229</v>
      </c>
      <c r="AT256" s="221" t="s">
        <v>406</v>
      </c>
      <c r="AU256" s="221" t="s">
        <v>88</v>
      </c>
      <c r="AY256" s="18" t="s">
        <v>188</v>
      </c>
      <c r="BE256" s="222">
        <f>IF(N256="základní",J256,0)</f>
        <v>0</v>
      </c>
      <c r="BF256" s="222">
        <f>IF(N256="snížená",J256,0)</f>
        <v>0</v>
      </c>
      <c r="BG256" s="222">
        <f>IF(N256="zákl. přenesená",J256,0)</f>
        <v>0</v>
      </c>
      <c r="BH256" s="222">
        <f>IF(N256="sníž. přenesená",J256,0)</f>
        <v>0</v>
      </c>
      <c r="BI256" s="222">
        <f>IF(N256="nulová",J256,0)</f>
        <v>0</v>
      </c>
      <c r="BJ256" s="18" t="s">
        <v>85</v>
      </c>
      <c r="BK256" s="222">
        <f>ROUND(I256*H256,2)</f>
        <v>0</v>
      </c>
      <c r="BL256" s="18" t="s">
        <v>195</v>
      </c>
      <c r="BM256" s="221" t="s">
        <v>431</v>
      </c>
    </row>
    <row r="257" spans="1:65" s="13" customFormat="1" ht="11.25">
      <c r="B257" s="223"/>
      <c r="C257" s="224"/>
      <c r="D257" s="225" t="s">
        <v>197</v>
      </c>
      <c r="E257" s="226" t="s">
        <v>1</v>
      </c>
      <c r="F257" s="227" t="s">
        <v>432</v>
      </c>
      <c r="G257" s="224"/>
      <c r="H257" s="228">
        <v>11.473000000000001</v>
      </c>
      <c r="I257" s="229"/>
      <c r="J257" s="224"/>
      <c r="K257" s="224"/>
      <c r="L257" s="230"/>
      <c r="M257" s="231"/>
      <c r="N257" s="232"/>
      <c r="O257" s="232"/>
      <c r="P257" s="232"/>
      <c r="Q257" s="232"/>
      <c r="R257" s="232"/>
      <c r="S257" s="232"/>
      <c r="T257" s="233"/>
      <c r="AT257" s="234" t="s">
        <v>197</v>
      </c>
      <c r="AU257" s="234" t="s">
        <v>88</v>
      </c>
      <c r="AV257" s="13" t="s">
        <v>88</v>
      </c>
      <c r="AW257" s="13" t="s">
        <v>32</v>
      </c>
      <c r="AX257" s="13" t="s">
        <v>85</v>
      </c>
      <c r="AY257" s="234" t="s">
        <v>188</v>
      </c>
    </row>
    <row r="258" spans="1:65" s="2" customFormat="1" ht="16.5" customHeight="1">
      <c r="A258" s="35"/>
      <c r="B258" s="36"/>
      <c r="C258" s="210" t="s">
        <v>433</v>
      </c>
      <c r="D258" s="210" t="s">
        <v>190</v>
      </c>
      <c r="E258" s="211" t="s">
        <v>412</v>
      </c>
      <c r="F258" s="212" t="s">
        <v>413</v>
      </c>
      <c r="G258" s="213" t="s">
        <v>285</v>
      </c>
      <c r="H258" s="214">
        <v>6.0679999999999996</v>
      </c>
      <c r="I258" s="215"/>
      <c r="J258" s="216">
        <f>ROUND(I258*H258,2)</f>
        <v>0</v>
      </c>
      <c r="K258" s="212" t="s">
        <v>202</v>
      </c>
      <c r="L258" s="40"/>
      <c r="M258" s="217" t="s">
        <v>1</v>
      </c>
      <c r="N258" s="218" t="s">
        <v>42</v>
      </c>
      <c r="O258" s="72"/>
      <c r="P258" s="219">
        <f>O258*H258</f>
        <v>0</v>
      </c>
      <c r="Q258" s="219">
        <v>0</v>
      </c>
      <c r="R258" s="219">
        <f>Q258*H258</f>
        <v>0</v>
      </c>
      <c r="S258" s="219">
        <v>0</v>
      </c>
      <c r="T258" s="220">
        <f>S258*H258</f>
        <v>0</v>
      </c>
      <c r="U258" s="35"/>
      <c r="V258" s="35"/>
      <c r="W258" s="35"/>
      <c r="X258" s="35"/>
      <c r="Y258" s="35"/>
      <c r="Z258" s="35"/>
      <c r="AA258" s="35"/>
      <c r="AB258" s="35"/>
      <c r="AC258" s="35"/>
      <c r="AD258" s="35"/>
      <c r="AE258" s="35"/>
      <c r="AR258" s="221" t="s">
        <v>195</v>
      </c>
      <c r="AT258" s="221" t="s">
        <v>190</v>
      </c>
      <c r="AU258" s="221" t="s">
        <v>88</v>
      </c>
      <c r="AY258" s="18" t="s">
        <v>188</v>
      </c>
      <c r="BE258" s="222">
        <f>IF(N258="základní",J258,0)</f>
        <v>0</v>
      </c>
      <c r="BF258" s="222">
        <f>IF(N258="snížená",J258,0)</f>
        <v>0</v>
      </c>
      <c r="BG258" s="222">
        <f>IF(N258="zákl. přenesená",J258,0)</f>
        <v>0</v>
      </c>
      <c r="BH258" s="222">
        <f>IF(N258="sníž. přenesená",J258,0)</f>
        <v>0</v>
      </c>
      <c r="BI258" s="222">
        <f>IF(N258="nulová",J258,0)</f>
        <v>0</v>
      </c>
      <c r="BJ258" s="18" t="s">
        <v>85</v>
      </c>
      <c r="BK258" s="222">
        <f>ROUND(I258*H258,2)</f>
        <v>0</v>
      </c>
      <c r="BL258" s="18" t="s">
        <v>195</v>
      </c>
      <c r="BM258" s="221" t="s">
        <v>434</v>
      </c>
    </row>
    <row r="259" spans="1:65" s="13" customFormat="1" ht="11.25">
      <c r="B259" s="223"/>
      <c r="C259" s="224"/>
      <c r="D259" s="225" t="s">
        <v>197</v>
      </c>
      <c r="E259" s="226" t="s">
        <v>1</v>
      </c>
      <c r="F259" s="227" t="s">
        <v>435</v>
      </c>
      <c r="G259" s="224"/>
      <c r="H259" s="228">
        <v>6.0679999999999996</v>
      </c>
      <c r="I259" s="229"/>
      <c r="J259" s="224"/>
      <c r="K259" s="224"/>
      <c r="L259" s="230"/>
      <c r="M259" s="231"/>
      <c r="N259" s="232"/>
      <c r="O259" s="232"/>
      <c r="P259" s="232"/>
      <c r="Q259" s="232"/>
      <c r="R259" s="232"/>
      <c r="S259" s="232"/>
      <c r="T259" s="233"/>
      <c r="AT259" s="234" t="s">
        <v>197</v>
      </c>
      <c r="AU259" s="234" t="s">
        <v>88</v>
      </c>
      <c r="AV259" s="13" t="s">
        <v>88</v>
      </c>
      <c r="AW259" s="13" t="s">
        <v>32</v>
      </c>
      <c r="AX259" s="13" t="s">
        <v>85</v>
      </c>
      <c r="AY259" s="234" t="s">
        <v>188</v>
      </c>
    </row>
    <row r="260" spans="1:65" s="2" customFormat="1" ht="16.5" customHeight="1">
      <c r="A260" s="35"/>
      <c r="B260" s="36"/>
      <c r="C260" s="210" t="s">
        <v>436</v>
      </c>
      <c r="D260" s="210" t="s">
        <v>190</v>
      </c>
      <c r="E260" s="211" t="s">
        <v>417</v>
      </c>
      <c r="F260" s="212" t="s">
        <v>418</v>
      </c>
      <c r="G260" s="213" t="s">
        <v>285</v>
      </c>
      <c r="H260" s="214">
        <v>6.0679999999999996</v>
      </c>
      <c r="I260" s="215"/>
      <c r="J260" s="216">
        <f>ROUND(I260*H260,2)</f>
        <v>0</v>
      </c>
      <c r="K260" s="212" t="s">
        <v>202</v>
      </c>
      <c r="L260" s="40"/>
      <c r="M260" s="217" t="s">
        <v>1</v>
      </c>
      <c r="N260" s="218" t="s">
        <v>42</v>
      </c>
      <c r="O260" s="72"/>
      <c r="P260" s="219">
        <f>O260*H260</f>
        <v>0</v>
      </c>
      <c r="Q260" s="219">
        <v>0</v>
      </c>
      <c r="R260" s="219">
        <f>Q260*H260</f>
        <v>0</v>
      </c>
      <c r="S260" s="219">
        <v>0</v>
      </c>
      <c r="T260" s="220">
        <f>S260*H260</f>
        <v>0</v>
      </c>
      <c r="U260" s="35"/>
      <c r="V260" s="35"/>
      <c r="W260" s="35"/>
      <c r="X260" s="35"/>
      <c r="Y260" s="35"/>
      <c r="Z260" s="35"/>
      <c r="AA260" s="35"/>
      <c r="AB260" s="35"/>
      <c r="AC260" s="35"/>
      <c r="AD260" s="35"/>
      <c r="AE260" s="35"/>
      <c r="AR260" s="221" t="s">
        <v>195</v>
      </c>
      <c r="AT260" s="221" t="s">
        <v>190</v>
      </c>
      <c r="AU260" s="221" t="s">
        <v>88</v>
      </c>
      <c r="AY260" s="18" t="s">
        <v>188</v>
      </c>
      <c r="BE260" s="222">
        <f>IF(N260="základní",J260,0)</f>
        <v>0</v>
      </c>
      <c r="BF260" s="222">
        <f>IF(N260="snížená",J260,0)</f>
        <v>0</v>
      </c>
      <c r="BG260" s="222">
        <f>IF(N260="zákl. přenesená",J260,0)</f>
        <v>0</v>
      </c>
      <c r="BH260" s="222">
        <f>IF(N260="sníž. přenesená",J260,0)</f>
        <v>0</v>
      </c>
      <c r="BI260" s="222">
        <f>IF(N260="nulová",J260,0)</f>
        <v>0</v>
      </c>
      <c r="BJ260" s="18" t="s">
        <v>85</v>
      </c>
      <c r="BK260" s="222">
        <f>ROUND(I260*H260,2)</f>
        <v>0</v>
      </c>
      <c r="BL260" s="18" t="s">
        <v>195</v>
      </c>
      <c r="BM260" s="221" t="s">
        <v>437</v>
      </c>
    </row>
    <row r="261" spans="1:65" s="2" customFormat="1" ht="16.5" customHeight="1">
      <c r="A261" s="35"/>
      <c r="B261" s="36"/>
      <c r="C261" s="210" t="s">
        <v>439</v>
      </c>
      <c r="D261" s="210" t="s">
        <v>190</v>
      </c>
      <c r="E261" s="211" t="s">
        <v>682</v>
      </c>
      <c r="F261" s="212" t="s">
        <v>683</v>
      </c>
      <c r="G261" s="213" t="s">
        <v>207</v>
      </c>
      <c r="H261" s="214">
        <v>6.6879999999999997</v>
      </c>
      <c r="I261" s="215"/>
      <c r="J261" s="216">
        <f>ROUND(I261*H261,2)</f>
        <v>0</v>
      </c>
      <c r="K261" s="212" t="s">
        <v>202</v>
      </c>
      <c r="L261" s="40"/>
      <c r="M261" s="217" t="s">
        <v>1</v>
      </c>
      <c r="N261" s="218" t="s">
        <v>42</v>
      </c>
      <c r="O261" s="72"/>
      <c r="P261" s="219">
        <f>O261*H261</f>
        <v>0</v>
      </c>
      <c r="Q261" s="219">
        <v>0</v>
      </c>
      <c r="R261" s="219">
        <f>Q261*H261</f>
        <v>0</v>
      </c>
      <c r="S261" s="219">
        <v>0</v>
      </c>
      <c r="T261" s="220">
        <f>S261*H261</f>
        <v>0</v>
      </c>
      <c r="U261" s="35"/>
      <c r="V261" s="35"/>
      <c r="W261" s="35"/>
      <c r="X261" s="35"/>
      <c r="Y261" s="35"/>
      <c r="Z261" s="35"/>
      <c r="AA261" s="35"/>
      <c r="AB261" s="35"/>
      <c r="AC261" s="35"/>
      <c r="AD261" s="35"/>
      <c r="AE261" s="35"/>
      <c r="AR261" s="221" t="s">
        <v>195</v>
      </c>
      <c r="AT261" s="221" t="s">
        <v>190</v>
      </c>
      <c r="AU261" s="221" t="s">
        <v>88</v>
      </c>
      <c r="AY261" s="18" t="s">
        <v>188</v>
      </c>
      <c r="BE261" s="222">
        <f>IF(N261="základní",J261,0)</f>
        <v>0</v>
      </c>
      <c r="BF261" s="222">
        <f>IF(N261="snížená",J261,0)</f>
        <v>0</v>
      </c>
      <c r="BG261" s="222">
        <f>IF(N261="zákl. přenesená",J261,0)</f>
        <v>0</v>
      </c>
      <c r="BH261" s="222">
        <f>IF(N261="sníž. přenesená",J261,0)</f>
        <v>0</v>
      </c>
      <c r="BI261" s="222">
        <f>IF(N261="nulová",J261,0)</f>
        <v>0</v>
      </c>
      <c r="BJ261" s="18" t="s">
        <v>85</v>
      </c>
      <c r="BK261" s="222">
        <f>ROUND(I261*H261,2)</f>
        <v>0</v>
      </c>
      <c r="BL261" s="18" t="s">
        <v>195</v>
      </c>
      <c r="BM261" s="221" t="s">
        <v>684</v>
      </c>
    </row>
    <row r="262" spans="1:65" s="13" customFormat="1" ht="11.25">
      <c r="B262" s="223"/>
      <c r="C262" s="224"/>
      <c r="D262" s="225" t="s">
        <v>197</v>
      </c>
      <c r="E262" s="226" t="s">
        <v>1</v>
      </c>
      <c r="F262" s="227" t="s">
        <v>685</v>
      </c>
      <c r="G262" s="224"/>
      <c r="H262" s="228">
        <v>6.6879999999999997</v>
      </c>
      <c r="I262" s="229"/>
      <c r="J262" s="224"/>
      <c r="K262" s="224"/>
      <c r="L262" s="230"/>
      <c r="M262" s="231"/>
      <c r="N262" s="232"/>
      <c r="O262" s="232"/>
      <c r="P262" s="232"/>
      <c r="Q262" s="232"/>
      <c r="R262" s="232"/>
      <c r="S262" s="232"/>
      <c r="T262" s="233"/>
      <c r="AT262" s="234" t="s">
        <v>197</v>
      </c>
      <c r="AU262" s="234" t="s">
        <v>88</v>
      </c>
      <c r="AV262" s="13" t="s">
        <v>88</v>
      </c>
      <c r="AW262" s="13" t="s">
        <v>32</v>
      </c>
      <c r="AX262" s="13" t="s">
        <v>85</v>
      </c>
      <c r="AY262" s="234" t="s">
        <v>188</v>
      </c>
    </row>
    <row r="263" spans="1:65" s="2" customFormat="1" ht="16.5" customHeight="1">
      <c r="A263" s="35"/>
      <c r="B263" s="36"/>
      <c r="C263" s="210" t="s">
        <v>446</v>
      </c>
      <c r="D263" s="210" t="s">
        <v>190</v>
      </c>
      <c r="E263" s="211" t="s">
        <v>686</v>
      </c>
      <c r="F263" s="212" t="s">
        <v>687</v>
      </c>
      <c r="G263" s="213" t="s">
        <v>207</v>
      </c>
      <c r="H263" s="214">
        <v>13.375999999999999</v>
      </c>
      <c r="I263" s="215"/>
      <c r="J263" s="216">
        <f>ROUND(I263*H263,2)</f>
        <v>0</v>
      </c>
      <c r="K263" s="212" t="s">
        <v>202</v>
      </c>
      <c r="L263" s="40"/>
      <c r="M263" s="217" t="s">
        <v>1</v>
      </c>
      <c r="N263" s="218" t="s">
        <v>42</v>
      </c>
      <c r="O263" s="72"/>
      <c r="P263" s="219">
        <f>O263*H263</f>
        <v>0</v>
      </c>
      <c r="Q263" s="219">
        <v>0</v>
      </c>
      <c r="R263" s="219">
        <f>Q263*H263</f>
        <v>0</v>
      </c>
      <c r="S263" s="219">
        <v>0</v>
      </c>
      <c r="T263" s="220">
        <f>S263*H263</f>
        <v>0</v>
      </c>
      <c r="U263" s="35"/>
      <c r="V263" s="35"/>
      <c r="W263" s="35"/>
      <c r="X263" s="35"/>
      <c r="Y263" s="35"/>
      <c r="Z263" s="35"/>
      <c r="AA263" s="35"/>
      <c r="AB263" s="35"/>
      <c r="AC263" s="35"/>
      <c r="AD263" s="35"/>
      <c r="AE263" s="35"/>
      <c r="AR263" s="221" t="s">
        <v>195</v>
      </c>
      <c r="AT263" s="221" t="s">
        <v>190</v>
      </c>
      <c r="AU263" s="221" t="s">
        <v>88</v>
      </c>
      <c r="AY263" s="18" t="s">
        <v>188</v>
      </c>
      <c r="BE263" s="222">
        <f>IF(N263="základní",J263,0)</f>
        <v>0</v>
      </c>
      <c r="BF263" s="222">
        <f>IF(N263="snížená",J263,0)</f>
        <v>0</v>
      </c>
      <c r="BG263" s="222">
        <f>IF(N263="zákl. přenesená",J263,0)</f>
        <v>0</v>
      </c>
      <c r="BH263" s="222">
        <f>IF(N263="sníž. přenesená",J263,0)</f>
        <v>0</v>
      </c>
      <c r="BI263" s="222">
        <f>IF(N263="nulová",J263,0)</f>
        <v>0</v>
      </c>
      <c r="BJ263" s="18" t="s">
        <v>85</v>
      </c>
      <c r="BK263" s="222">
        <f>ROUND(I263*H263,2)</f>
        <v>0</v>
      </c>
      <c r="BL263" s="18" t="s">
        <v>195</v>
      </c>
      <c r="BM263" s="221" t="s">
        <v>688</v>
      </c>
    </row>
    <row r="264" spans="1:65" s="13" customFormat="1" ht="11.25">
      <c r="B264" s="223"/>
      <c r="C264" s="224"/>
      <c r="D264" s="225" t="s">
        <v>197</v>
      </c>
      <c r="E264" s="226" t="s">
        <v>1</v>
      </c>
      <c r="F264" s="227" t="s">
        <v>689</v>
      </c>
      <c r="G264" s="224"/>
      <c r="H264" s="228">
        <v>13.375999999999999</v>
      </c>
      <c r="I264" s="229"/>
      <c r="J264" s="224"/>
      <c r="K264" s="224"/>
      <c r="L264" s="230"/>
      <c r="M264" s="231"/>
      <c r="N264" s="232"/>
      <c r="O264" s="232"/>
      <c r="P264" s="232"/>
      <c r="Q264" s="232"/>
      <c r="R264" s="232"/>
      <c r="S264" s="232"/>
      <c r="T264" s="233"/>
      <c r="AT264" s="234" t="s">
        <v>197</v>
      </c>
      <c r="AU264" s="234" t="s">
        <v>88</v>
      </c>
      <c r="AV264" s="13" t="s">
        <v>88</v>
      </c>
      <c r="AW264" s="13" t="s">
        <v>32</v>
      </c>
      <c r="AX264" s="13" t="s">
        <v>77</v>
      </c>
      <c r="AY264" s="234" t="s">
        <v>188</v>
      </c>
    </row>
    <row r="265" spans="1:65" s="16" customFormat="1" ht="11.25">
      <c r="B265" s="256"/>
      <c r="C265" s="257"/>
      <c r="D265" s="225" t="s">
        <v>197</v>
      </c>
      <c r="E265" s="258" t="s">
        <v>612</v>
      </c>
      <c r="F265" s="259" t="s">
        <v>212</v>
      </c>
      <c r="G265" s="257"/>
      <c r="H265" s="260">
        <v>13.375999999999999</v>
      </c>
      <c r="I265" s="261"/>
      <c r="J265" s="257"/>
      <c r="K265" s="257"/>
      <c r="L265" s="262"/>
      <c r="M265" s="263"/>
      <c r="N265" s="264"/>
      <c r="O265" s="264"/>
      <c r="P265" s="264"/>
      <c r="Q265" s="264"/>
      <c r="R265" s="264"/>
      <c r="S265" s="264"/>
      <c r="T265" s="265"/>
      <c r="AT265" s="266" t="s">
        <v>197</v>
      </c>
      <c r="AU265" s="266" t="s">
        <v>88</v>
      </c>
      <c r="AV265" s="16" t="s">
        <v>204</v>
      </c>
      <c r="AW265" s="16" t="s">
        <v>32</v>
      </c>
      <c r="AX265" s="16" t="s">
        <v>77</v>
      </c>
      <c r="AY265" s="266" t="s">
        <v>188</v>
      </c>
    </row>
    <row r="266" spans="1:65" s="14" customFormat="1" ht="11.25">
      <c r="B266" s="235"/>
      <c r="C266" s="236"/>
      <c r="D266" s="225" t="s">
        <v>197</v>
      </c>
      <c r="E266" s="237" t="s">
        <v>1</v>
      </c>
      <c r="F266" s="238" t="s">
        <v>199</v>
      </c>
      <c r="G266" s="236"/>
      <c r="H266" s="239">
        <v>13.375999999999999</v>
      </c>
      <c r="I266" s="240"/>
      <c r="J266" s="236"/>
      <c r="K266" s="236"/>
      <c r="L266" s="241"/>
      <c r="M266" s="242"/>
      <c r="N266" s="243"/>
      <c r="O266" s="243"/>
      <c r="P266" s="243"/>
      <c r="Q266" s="243"/>
      <c r="R266" s="243"/>
      <c r="S266" s="243"/>
      <c r="T266" s="244"/>
      <c r="AT266" s="245" t="s">
        <v>197</v>
      </c>
      <c r="AU266" s="245" t="s">
        <v>88</v>
      </c>
      <c r="AV266" s="14" t="s">
        <v>195</v>
      </c>
      <c r="AW266" s="14" t="s">
        <v>32</v>
      </c>
      <c r="AX266" s="14" t="s">
        <v>85</v>
      </c>
      <c r="AY266" s="245" t="s">
        <v>188</v>
      </c>
    </row>
    <row r="267" spans="1:65" s="2" customFormat="1" ht="24" customHeight="1">
      <c r="A267" s="35"/>
      <c r="B267" s="36"/>
      <c r="C267" s="210" t="s">
        <v>449</v>
      </c>
      <c r="D267" s="210" t="s">
        <v>190</v>
      </c>
      <c r="E267" s="211" t="s">
        <v>690</v>
      </c>
      <c r="F267" s="212" t="s">
        <v>691</v>
      </c>
      <c r="G267" s="213" t="s">
        <v>207</v>
      </c>
      <c r="H267" s="214">
        <v>13.375999999999999</v>
      </c>
      <c r="I267" s="215"/>
      <c r="J267" s="216">
        <f>ROUND(I267*H267,2)</f>
        <v>0</v>
      </c>
      <c r="K267" s="212" t="s">
        <v>194</v>
      </c>
      <c r="L267" s="40"/>
      <c r="M267" s="217" t="s">
        <v>1</v>
      </c>
      <c r="N267" s="218" t="s">
        <v>42</v>
      </c>
      <c r="O267" s="72"/>
      <c r="P267" s="219">
        <f>O267*H267</f>
        <v>0</v>
      </c>
      <c r="Q267" s="219">
        <v>0</v>
      </c>
      <c r="R267" s="219">
        <f>Q267*H267</f>
        <v>0</v>
      </c>
      <c r="S267" s="219">
        <v>0</v>
      </c>
      <c r="T267" s="220">
        <f>S267*H267</f>
        <v>0</v>
      </c>
      <c r="U267" s="35"/>
      <c r="V267" s="35"/>
      <c r="W267" s="35"/>
      <c r="X267" s="35"/>
      <c r="Y267" s="35"/>
      <c r="Z267" s="35"/>
      <c r="AA267" s="35"/>
      <c r="AB267" s="35"/>
      <c r="AC267" s="35"/>
      <c r="AD267" s="35"/>
      <c r="AE267" s="35"/>
      <c r="AR267" s="221" t="s">
        <v>195</v>
      </c>
      <c r="AT267" s="221" t="s">
        <v>190</v>
      </c>
      <c r="AU267" s="221" t="s">
        <v>88</v>
      </c>
      <c r="AY267" s="18" t="s">
        <v>188</v>
      </c>
      <c r="BE267" s="222">
        <f>IF(N267="základní",J267,0)</f>
        <v>0</v>
      </c>
      <c r="BF267" s="222">
        <f>IF(N267="snížená",J267,0)</f>
        <v>0</v>
      </c>
      <c r="BG267" s="222">
        <f>IF(N267="zákl. přenesená",J267,0)</f>
        <v>0</v>
      </c>
      <c r="BH267" s="222">
        <f>IF(N267="sníž. přenesená",J267,0)</f>
        <v>0</v>
      </c>
      <c r="BI267" s="222">
        <f>IF(N267="nulová",J267,0)</f>
        <v>0</v>
      </c>
      <c r="BJ267" s="18" t="s">
        <v>85</v>
      </c>
      <c r="BK267" s="222">
        <f>ROUND(I267*H267,2)</f>
        <v>0</v>
      </c>
      <c r="BL267" s="18" t="s">
        <v>195</v>
      </c>
      <c r="BM267" s="221" t="s">
        <v>692</v>
      </c>
    </row>
    <row r="268" spans="1:65" s="13" customFormat="1" ht="11.25">
      <c r="B268" s="223"/>
      <c r="C268" s="224"/>
      <c r="D268" s="225" t="s">
        <v>197</v>
      </c>
      <c r="E268" s="226" t="s">
        <v>1</v>
      </c>
      <c r="F268" s="227" t="s">
        <v>612</v>
      </c>
      <c r="G268" s="224"/>
      <c r="H268" s="228">
        <v>13.375999999999999</v>
      </c>
      <c r="I268" s="229"/>
      <c r="J268" s="224"/>
      <c r="K268" s="224"/>
      <c r="L268" s="230"/>
      <c r="M268" s="231"/>
      <c r="N268" s="232"/>
      <c r="O268" s="232"/>
      <c r="P268" s="232"/>
      <c r="Q268" s="232"/>
      <c r="R268" s="232"/>
      <c r="S268" s="232"/>
      <c r="T268" s="233"/>
      <c r="AT268" s="234" t="s">
        <v>197</v>
      </c>
      <c r="AU268" s="234" t="s">
        <v>88</v>
      </c>
      <c r="AV268" s="13" t="s">
        <v>88</v>
      </c>
      <c r="AW268" s="13" t="s">
        <v>32</v>
      </c>
      <c r="AX268" s="13" t="s">
        <v>85</v>
      </c>
      <c r="AY268" s="234" t="s">
        <v>188</v>
      </c>
    </row>
    <row r="269" spans="1:65" s="12" customFormat="1" ht="22.9" customHeight="1">
      <c r="B269" s="194"/>
      <c r="C269" s="195"/>
      <c r="D269" s="196" t="s">
        <v>76</v>
      </c>
      <c r="E269" s="208" t="s">
        <v>195</v>
      </c>
      <c r="F269" s="208" t="s">
        <v>438</v>
      </c>
      <c r="G269" s="195"/>
      <c r="H269" s="195"/>
      <c r="I269" s="198"/>
      <c r="J269" s="209">
        <f>BK269</f>
        <v>0</v>
      </c>
      <c r="K269" s="195"/>
      <c r="L269" s="200"/>
      <c r="M269" s="201"/>
      <c r="N269" s="202"/>
      <c r="O269" s="202"/>
      <c r="P269" s="203">
        <f>SUM(P270:P276)</f>
        <v>0</v>
      </c>
      <c r="Q269" s="202"/>
      <c r="R269" s="203">
        <f>SUM(R270:R276)</f>
        <v>0</v>
      </c>
      <c r="S269" s="202"/>
      <c r="T269" s="204">
        <f>SUM(T270:T276)</f>
        <v>0</v>
      </c>
      <c r="AR269" s="205" t="s">
        <v>85</v>
      </c>
      <c r="AT269" s="206" t="s">
        <v>76</v>
      </c>
      <c r="AU269" s="206" t="s">
        <v>85</v>
      </c>
      <c r="AY269" s="205" t="s">
        <v>188</v>
      </c>
      <c r="BK269" s="207">
        <f>SUM(BK270:BK276)</f>
        <v>0</v>
      </c>
    </row>
    <row r="270" spans="1:65" s="2" customFormat="1" ht="16.5" customHeight="1">
      <c r="A270" s="35"/>
      <c r="B270" s="36"/>
      <c r="C270" s="210" t="s">
        <v>451</v>
      </c>
      <c r="D270" s="210" t="s">
        <v>190</v>
      </c>
      <c r="E270" s="211" t="s">
        <v>440</v>
      </c>
      <c r="F270" s="212" t="s">
        <v>441</v>
      </c>
      <c r="G270" s="213" t="s">
        <v>285</v>
      </c>
      <c r="H270" s="214">
        <v>1.1659999999999999</v>
      </c>
      <c r="I270" s="215"/>
      <c r="J270" s="216">
        <f>ROUND(I270*H270,2)</f>
        <v>0</v>
      </c>
      <c r="K270" s="212" t="s">
        <v>202</v>
      </c>
      <c r="L270" s="40"/>
      <c r="M270" s="217" t="s">
        <v>1</v>
      </c>
      <c r="N270" s="218" t="s">
        <v>42</v>
      </c>
      <c r="O270" s="72"/>
      <c r="P270" s="219">
        <f>O270*H270</f>
        <v>0</v>
      </c>
      <c r="Q270" s="219">
        <v>0</v>
      </c>
      <c r="R270" s="219">
        <f>Q270*H270</f>
        <v>0</v>
      </c>
      <c r="S270" s="219">
        <v>0</v>
      </c>
      <c r="T270" s="220">
        <f>S270*H270</f>
        <v>0</v>
      </c>
      <c r="U270" s="35"/>
      <c r="V270" s="35"/>
      <c r="W270" s="35"/>
      <c r="X270" s="35"/>
      <c r="Y270" s="35"/>
      <c r="Z270" s="35"/>
      <c r="AA270" s="35"/>
      <c r="AB270" s="35"/>
      <c r="AC270" s="35"/>
      <c r="AD270" s="35"/>
      <c r="AE270" s="35"/>
      <c r="AR270" s="221" t="s">
        <v>195</v>
      </c>
      <c r="AT270" s="221" t="s">
        <v>190</v>
      </c>
      <c r="AU270" s="221" t="s">
        <v>88</v>
      </c>
      <c r="AY270" s="18" t="s">
        <v>188</v>
      </c>
      <c r="BE270" s="222">
        <f>IF(N270="základní",J270,0)</f>
        <v>0</v>
      </c>
      <c r="BF270" s="222">
        <f>IF(N270="snížená",J270,0)</f>
        <v>0</v>
      </c>
      <c r="BG270" s="222">
        <f>IF(N270="zákl. přenesená",J270,0)</f>
        <v>0</v>
      </c>
      <c r="BH270" s="222">
        <f>IF(N270="sníž. přenesená",J270,0)</f>
        <v>0</v>
      </c>
      <c r="BI270" s="222">
        <f>IF(N270="nulová",J270,0)</f>
        <v>0</v>
      </c>
      <c r="BJ270" s="18" t="s">
        <v>85</v>
      </c>
      <c r="BK270" s="222">
        <f>ROUND(I270*H270,2)</f>
        <v>0</v>
      </c>
      <c r="BL270" s="18" t="s">
        <v>195</v>
      </c>
      <c r="BM270" s="221" t="s">
        <v>442</v>
      </c>
    </row>
    <row r="271" spans="1:65" s="15" customFormat="1" ht="11.25">
      <c r="B271" s="246"/>
      <c r="C271" s="247"/>
      <c r="D271" s="225" t="s">
        <v>197</v>
      </c>
      <c r="E271" s="248" t="s">
        <v>1</v>
      </c>
      <c r="F271" s="249" t="s">
        <v>693</v>
      </c>
      <c r="G271" s="247"/>
      <c r="H271" s="248" t="s">
        <v>1</v>
      </c>
      <c r="I271" s="250"/>
      <c r="J271" s="247"/>
      <c r="K271" s="247"/>
      <c r="L271" s="251"/>
      <c r="M271" s="252"/>
      <c r="N271" s="253"/>
      <c r="O271" s="253"/>
      <c r="P271" s="253"/>
      <c r="Q271" s="253"/>
      <c r="R271" s="253"/>
      <c r="S271" s="253"/>
      <c r="T271" s="254"/>
      <c r="AT271" s="255" t="s">
        <v>197</v>
      </c>
      <c r="AU271" s="255" t="s">
        <v>88</v>
      </c>
      <c r="AV271" s="15" t="s">
        <v>85</v>
      </c>
      <c r="AW271" s="15" t="s">
        <v>32</v>
      </c>
      <c r="AX271" s="15" t="s">
        <v>77</v>
      </c>
      <c r="AY271" s="255" t="s">
        <v>188</v>
      </c>
    </row>
    <row r="272" spans="1:65" s="13" customFormat="1" ht="11.25">
      <c r="B272" s="223"/>
      <c r="C272" s="224"/>
      <c r="D272" s="225" t="s">
        <v>197</v>
      </c>
      <c r="E272" s="226" t="s">
        <v>1</v>
      </c>
      <c r="F272" s="227" t="s">
        <v>694</v>
      </c>
      <c r="G272" s="224"/>
      <c r="H272" s="228">
        <v>1.1659999999999999</v>
      </c>
      <c r="I272" s="229"/>
      <c r="J272" s="224"/>
      <c r="K272" s="224"/>
      <c r="L272" s="230"/>
      <c r="M272" s="231"/>
      <c r="N272" s="232"/>
      <c r="O272" s="232"/>
      <c r="P272" s="232"/>
      <c r="Q272" s="232"/>
      <c r="R272" s="232"/>
      <c r="S272" s="232"/>
      <c r="T272" s="233"/>
      <c r="AT272" s="234" t="s">
        <v>197</v>
      </c>
      <c r="AU272" s="234" t="s">
        <v>88</v>
      </c>
      <c r="AV272" s="13" t="s">
        <v>88</v>
      </c>
      <c r="AW272" s="13" t="s">
        <v>32</v>
      </c>
      <c r="AX272" s="13" t="s">
        <v>77</v>
      </c>
      <c r="AY272" s="234" t="s">
        <v>188</v>
      </c>
    </row>
    <row r="273" spans="1:65" s="14" customFormat="1" ht="11.25">
      <c r="B273" s="235"/>
      <c r="C273" s="236"/>
      <c r="D273" s="225" t="s">
        <v>197</v>
      </c>
      <c r="E273" s="237" t="s">
        <v>136</v>
      </c>
      <c r="F273" s="238" t="s">
        <v>199</v>
      </c>
      <c r="G273" s="236"/>
      <c r="H273" s="239">
        <v>1.1659999999999999</v>
      </c>
      <c r="I273" s="240"/>
      <c r="J273" s="236"/>
      <c r="K273" s="236"/>
      <c r="L273" s="241"/>
      <c r="M273" s="242"/>
      <c r="N273" s="243"/>
      <c r="O273" s="243"/>
      <c r="P273" s="243"/>
      <c r="Q273" s="243"/>
      <c r="R273" s="243"/>
      <c r="S273" s="243"/>
      <c r="T273" s="244"/>
      <c r="AT273" s="245" t="s">
        <v>197</v>
      </c>
      <c r="AU273" s="245" t="s">
        <v>88</v>
      </c>
      <c r="AV273" s="14" t="s">
        <v>195</v>
      </c>
      <c r="AW273" s="14" t="s">
        <v>32</v>
      </c>
      <c r="AX273" s="14" t="s">
        <v>85</v>
      </c>
      <c r="AY273" s="245" t="s">
        <v>188</v>
      </c>
    </row>
    <row r="274" spans="1:65" s="2" customFormat="1" ht="16.5" customHeight="1">
      <c r="A274" s="35"/>
      <c r="B274" s="36"/>
      <c r="C274" s="210" t="s">
        <v>456</v>
      </c>
      <c r="D274" s="210" t="s">
        <v>190</v>
      </c>
      <c r="E274" s="211" t="s">
        <v>412</v>
      </c>
      <c r="F274" s="212" t="s">
        <v>413</v>
      </c>
      <c r="G274" s="213" t="s">
        <v>285</v>
      </c>
      <c r="H274" s="214">
        <v>1.1659999999999999</v>
      </c>
      <c r="I274" s="215"/>
      <c r="J274" s="216">
        <f>ROUND(I274*H274,2)</f>
        <v>0</v>
      </c>
      <c r="K274" s="212" t="s">
        <v>202</v>
      </c>
      <c r="L274" s="40"/>
      <c r="M274" s="217" t="s">
        <v>1</v>
      </c>
      <c r="N274" s="218" t="s">
        <v>42</v>
      </c>
      <c r="O274" s="72"/>
      <c r="P274" s="219">
        <f>O274*H274</f>
        <v>0</v>
      </c>
      <c r="Q274" s="219">
        <v>0</v>
      </c>
      <c r="R274" s="219">
        <f>Q274*H274</f>
        <v>0</v>
      </c>
      <c r="S274" s="219">
        <v>0</v>
      </c>
      <c r="T274" s="220">
        <f>S274*H274</f>
        <v>0</v>
      </c>
      <c r="U274" s="35"/>
      <c r="V274" s="35"/>
      <c r="W274" s="35"/>
      <c r="X274" s="35"/>
      <c r="Y274" s="35"/>
      <c r="Z274" s="35"/>
      <c r="AA274" s="35"/>
      <c r="AB274" s="35"/>
      <c r="AC274" s="35"/>
      <c r="AD274" s="35"/>
      <c r="AE274" s="35"/>
      <c r="AR274" s="221" t="s">
        <v>195</v>
      </c>
      <c r="AT274" s="221" t="s">
        <v>190</v>
      </c>
      <c r="AU274" s="221" t="s">
        <v>88</v>
      </c>
      <c r="AY274" s="18" t="s">
        <v>188</v>
      </c>
      <c r="BE274" s="222">
        <f>IF(N274="základní",J274,0)</f>
        <v>0</v>
      </c>
      <c r="BF274" s="222">
        <f>IF(N274="snížená",J274,0)</f>
        <v>0</v>
      </c>
      <c r="BG274" s="222">
        <f>IF(N274="zákl. přenesená",J274,0)</f>
        <v>0</v>
      </c>
      <c r="BH274" s="222">
        <f>IF(N274="sníž. přenesená",J274,0)</f>
        <v>0</v>
      </c>
      <c r="BI274" s="222">
        <f>IF(N274="nulová",J274,0)</f>
        <v>0</v>
      </c>
      <c r="BJ274" s="18" t="s">
        <v>85</v>
      </c>
      <c r="BK274" s="222">
        <f>ROUND(I274*H274,2)</f>
        <v>0</v>
      </c>
      <c r="BL274" s="18" t="s">
        <v>195</v>
      </c>
      <c r="BM274" s="221" t="s">
        <v>447</v>
      </c>
    </row>
    <row r="275" spans="1:65" s="13" customFormat="1" ht="11.25">
      <c r="B275" s="223"/>
      <c r="C275" s="224"/>
      <c r="D275" s="225" t="s">
        <v>197</v>
      </c>
      <c r="E275" s="226" t="s">
        <v>1</v>
      </c>
      <c r="F275" s="227" t="s">
        <v>448</v>
      </c>
      <c r="G275" s="224"/>
      <c r="H275" s="228">
        <v>1.1659999999999999</v>
      </c>
      <c r="I275" s="229"/>
      <c r="J275" s="224"/>
      <c r="K275" s="224"/>
      <c r="L275" s="230"/>
      <c r="M275" s="231"/>
      <c r="N275" s="232"/>
      <c r="O275" s="232"/>
      <c r="P275" s="232"/>
      <c r="Q275" s="232"/>
      <c r="R275" s="232"/>
      <c r="S275" s="232"/>
      <c r="T275" s="233"/>
      <c r="AT275" s="234" t="s">
        <v>197</v>
      </c>
      <c r="AU275" s="234" t="s">
        <v>88</v>
      </c>
      <c r="AV275" s="13" t="s">
        <v>88</v>
      </c>
      <c r="AW275" s="13" t="s">
        <v>32</v>
      </c>
      <c r="AX275" s="13" t="s">
        <v>85</v>
      </c>
      <c r="AY275" s="234" t="s">
        <v>188</v>
      </c>
    </row>
    <row r="276" spans="1:65" s="2" customFormat="1" ht="16.5" customHeight="1">
      <c r="A276" s="35"/>
      <c r="B276" s="36"/>
      <c r="C276" s="210" t="s">
        <v>460</v>
      </c>
      <c r="D276" s="210" t="s">
        <v>190</v>
      </c>
      <c r="E276" s="211" t="s">
        <v>417</v>
      </c>
      <c r="F276" s="212" t="s">
        <v>418</v>
      </c>
      <c r="G276" s="213" t="s">
        <v>285</v>
      </c>
      <c r="H276" s="214">
        <v>1.1659999999999999</v>
      </c>
      <c r="I276" s="215"/>
      <c r="J276" s="216">
        <f>ROUND(I276*H276,2)</f>
        <v>0</v>
      </c>
      <c r="K276" s="212" t="s">
        <v>202</v>
      </c>
      <c r="L276" s="40"/>
      <c r="M276" s="217" t="s">
        <v>1</v>
      </c>
      <c r="N276" s="218" t="s">
        <v>42</v>
      </c>
      <c r="O276" s="72"/>
      <c r="P276" s="219">
        <f>O276*H276</f>
        <v>0</v>
      </c>
      <c r="Q276" s="219">
        <v>0</v>
      </c>
      <c r="R276" s="219">
        <f>Q276*H276</f>
        <v>0</v>
      </c>
      <c r="S276" s="219">
        <v>0</v>
      </c>
      <c r="T276" s="220">
        <f>S276*H276</f>
        <v>0</v>
      </c>
      <c r="U276" s="35"/>
      <c r="V276" s="35"/>
      <c r="W276" s="35"/>
      <c r="X276" s="35"/>
      <c r="Y276" s="35"/>
      <c r="Z276" s="35"/>
      <c r="AA276" s="35"/>
      <c r="AB276" s="35"/>
      <c r="AC276" s="35"/>
      <c r="AD276" s="35"/>
      <c r="AE276" s="35"/>
      <c r="AR276" s="221" t="s">
        <v>195</v>
      </c>
      <c r="AT276" s="221" t="s">
        <v>190</v>
      </c>
      <c r="AU276" s="221" t="s">
        <v>88</v>
      </c>
      <c r="AY276" s="18" t="s">
        <v>188</v>
      </c>
      <c r="BE276" s="222">
        <f>IF(N276="základní",J276,0)</f>
        <v>0</v>
      </c>
      <c r="BF276" s="222">
        <f>IF(N276="snížená",J276,0)</f>
        <v>0</v>
      </c>
      <c r="BG276" s="222">
        <f>IF(N276="zákl. přenesená",J276,0)</f>
        <v>0</v>
      </c>
      <c r="BH276" s="222">
        <f>IF(N276="sníž. přenesená",J276,0)</f>
        <v>0</v>
      </c>
      <c r="BI276" s="222">
        <f>IF(N276="nulová",J276,0)</f>
        <v>0</v>
      </c>
      <c r="BJ276" s="18" t="s">
        <v>85</v>
      </c>
      <c r="BK276" s="222">
        <f>ROUND(I276*H276,2)</f>
        <v>0</v>
      </c>
      <c r="BL276" s="18" t="s">
        <v>195</v>
      </c>
      <c r="BM276" s="221" t="s">
        <v>450</v>
      </c>
    </row>
    <row r="277" spans="1:65" s="12" customFormat="1" ht="22.9" customHeight="1">
      <c r="B277" s="194"/>
      <c r="C277" s="195"/>
      <c r="D277" s="196" t="s">
        <v>76</v>
      </c>
      <c r="E277" s="208" t="s">
        <v>216</v>
      </c>
      <c r="F277" s="208" t="s">
        <v>472</v>
      </c>
      <c r="G277" s="195"/>
      <c r="H277" s="195"/>
      <c r="I277" s="198"/>
      <c r="J277" s="209">
        <f>BK277</f>
        <v>0</v>
      </c>
      <c r="K277" s="195"/>
      <c r="L277" s="200"/>
      <c r="M277" s="201"/>
      <c r="N277" s="202"/>
      <c r="O277" s="202"/>
      <c r="P277" s="203">
        <f>SUM(P278:P300)</f>
        <v>0</v>
      </c>
      <c r="Q277" s="202"/>
      <c r="R277" s="203">
        <f>SUM(R278:R300)</f>
        <v>2.9933981799999998</v>
      </c>
      <c r="S277" s="202"/>
      <c r="T277" s="204">
        <f>SUM(T278:T300)</f>
        <v>0</v>
      </c>
      <c r="AR277" s="205" t="s">
        <v>85</v>
      </c>
      <c r="AT277" s="206" t="s">
        <v>76</v>
      </c>
      <c r="AU277" s="206" t="s">
        <v>85</v>
      </c>
      <c r="AY277" s="205" t="s">
        <v>188</v>
      </c>
      <c r="BK277" s="207">
        <f>SUM(BK278:BK300)</f>
        <v>0</v>
      </c>
    </row>
    <row r="278" spans="1:65" s="2" customFormat="1" ht="16.5" customHeight="1">
      <c r="A278" s="35"/>
      <c r="B278" s="36"/>
      <c r="C278" s="210" t="s">
        <v>464</v>
      </c>
      <c r="D278" s="210" t="s">
        <v>190</v>
      </c>
      <c r="E278" s="211" t="s">
        <v>482</v>
      </c>
      <c r="F278" s="212" t="s">
        <v>483</v>
      </c>
      <c r="G278" s="213" t="s">
        <v>207</v>
      </c>
      <c r="H278" s="214">
        <v>7.4139999999999997</v>
      </c>
      <c r="I278" s="215"/>
      <c r="J278" s="216">
        <f>ROUND(I278*H278,2)</f>
        <v>0</v>
      </c>
      <c r="K278" s="212" t="s">
        <v>202</v>
      </c>
      <c r="L278" s="40"/>
      <c r="M278" s="217" t="s">
        <v>1</v>
      </c>
      <c r="N278" s="218" t="s">
        <v>42</v>
      </c>
      <c r="O278" s="72"/>
      <c r="P278" s="219">
        <f>O278*H278</f>
        <v>0</v>
      </c>
      <c r="Q278" s="219">
        <v>0</v>
      </c>
      <c r="R278" s="219">
        <f>Q278*H278</f>
        <v>0</v>
      </c>
      <c r="S278" s="219">
        <v>0</v>
      </c>
      <c r="T278" s="220">
        <f>S278*H278</f>
        <v>0</v>
      </c>
      <c r="U278" s="35"/>
      <c r="V278" s="35"/>
      <c r="W278" s="35"/>
      <c r="X278" s="35"/>
      <c r="Y278" s="35"/>
      <c r="Z278" s="35"/>
      <c r="AA278" s="35"/>
      <c r="AB278" s="35"/>
      <c r="AC278" s="35"/>
      <c r="AD278" s="35"/>
      <c r="AE278" s="35"/>
      <c r="AR278" s="221" t="s">
        <v>195</v>
      </c>
      <c r="AT278" s="221" t="s">
        <v>190</v>
      </c>
      <c r="AU278" s="221" t="s">
        <v>88</v>
      </c>
      <c r="AY278" s="18" t="s">
        <v>188</v>
      </c>
      <c r="BE278" s="222">
        <f>IF(N278="základní",J278,0)</f>
        <v>0</v>
      </c>
      <c r="BF278" s="222">
        <f>IF(N278="snížená",J278,0)</f>
        <v>0</v>
      </c>
      <c r="BG278" s="222">
        <f>IF(N278="zákl. přenesená",J278,0)</f>
        <v>0</v>
      </c>
      <c r="BH278" s="222">
        <f>IF(N278="sníž. přenesená",J278,0)</f>
        <v>0</v>
      </c>
      <c r="BI278" s="222">
        <f>IF(N278="nulová",J278,0)</f>
        <v>0</v>
      </c>
      <c r="BJ278" s="18" t="s">
        <v>85</v>
      </c>
      <c r="BK278" s="222">
        <f>ROUND(I278*H278,2)</f>
        <v>0</v>
      </c>
      <c r="BL278" s="18" t="s">
        <v>195</v>
      </c>
      <c r="BM278" s="221" t="s">
        <v>484</v>
      </c>
    </row>
    <row r="279" spans="1:65" s="13" customFormat="1" ht="11.25">
      <c r="B279" s="223"/>
      <c r="C279" s="224"/>
      <c r="D279" s="225" t="s">
        <v>197</v>
      </c>
      <c r="E279" s="226" t="s">
        <v>1</v>
      </c>
      <c r="F279" s="227" t="s">
        <v>485</v>
      </c>
      <c r="G279" s="224"/>
      <c r="H279" s="228">
        <v>7.4139999999999997</v>
      </c>
      <c r="I279" s="229"/>
      <c r="J279" s="224"/>
      <c r="K279" s="224"/>
      <c r="L279" s="230"/>
      <c r="M279" s="231"/>
      <c r="N279" s="232"/>
      <c r="O279" s="232"/>
      <c r="P279" s="232"/>
      <c r="Q279" s="232"/>
      <c r="R279" s="232"/>
      <c r="S279" s="232"/>
      <c r="T279" s="233"/>
      <c r="AT279" s="234" t="s">
        <v>197</v>
      </c>
      <c r="AU279" s="234" t="s">
        <v>88</v>
      </c>
      <c r="AV279" s="13" t="s">
        <v>88</v>
      </c>
      <c r="AW279" s="13" t="s">
        <v>32</v>
      </c>
      <c r="AX279" s="13" t="s">
        <v>85</v>
      </c>
      <c r="AY279" s="234" t="s">
        <v>188</v>
      </c>
    </row>
    <row r="280" spans="1:65" s="2" customFormat="1" ht="16.5" customHeight="1">
      <c r="A280" s="35"/>
      <c r="B280" s="36"/>
      <c r="C280" s="210" t="s">
        <v>468</v>
      </c>
      <c r="D280" s="210" t="s">
        <v>190</v>
      </c>
      <c r="E280" s="211" t="s">
        <v>412</v>
      </c>
      <c r="F280" s="212" t="s">
        <v>413</v>
      </c>
      <c r="G280" s="213" t="s">
        <v>285</v>
      </c>
      <c r="H280" s="214">
        <v>1.1120000000000001</v>
      </c>
      <c r="I280" s="215"/>
      <c r="J280" s="216">
        <f>ROUND(I280*H280,2)</f>
        <v>0</v>
      </c>
      <c r="K280" s="212" t="s">
        <v>202</v>
      </c>
      <c r="L280" s="40"/>
      <c r="M280" s="217" t="s">
        <v>1</v>
      </c>
      <c r="N280" s="218" t="s">
        <v>42</v>
      </c>
      <c r="O280" s="72"/>
      <c r="P280" s="219">
        <f>O280*H280</f>
        <v>0</v>
      </c>
      <c r="Q280" s="219">
        <v>0</v>
      </c>
      <c r="R280" s="219">
        <f>Q280*H280</f>
        <v>0</v>
      </c>
      <c r="S280" s="219">
        <v>0</v>
      </c>
      <c r="T280" s="220">
        <f>S280*H280</f>
        <v>0</v>
      </c>
      <c r="U280" s="35"/>
      <c r="V280" s="35"/>
      <c r="W280" s="35"/>
      <c r="X280" s="35"/>
      <c r="Y280" s="35"/>
      <c r="Z280" s="35"/>
      <c r="AA280" s="35"/>
      <c r="AB280" s="35"/>
      <c r="AC280" s="35"/>
      <c r="AD280" s="35"/>
      <c r="AE280" s="35"/>
      <c r="AR280" s="221" t="s">
        <v>195</v>
      </c>
      <c r="AT280" s="221" t="s">
        <v>190</v>
      </c>
      <c r="AU280" s="221" t="s">
        <v>88</v>
      </c>
      <c r="AY280" s="18" t="s">
        <v>188</v>
      </c>
      <c r="BE280" s="222">
        <f>IF(N280="základní",J280,0)</f>
        <v>0</v>
      </c>
      <c r="BF280" s="222">
        <f>IF(N280="snížená",J280,0)</f>
        <v>0</v>
      </c>
      <c r="BG280" s="222">
        <f>IF(N280="zákl. přenesená",J280,0)</f>
        <v>0</v>
      </c>
      <c r="BH280" s="222">
        <f>IF(N280="sníž. přenesená",J280,0)</f>
        <v>0</v>
      </c>
      <c r="BI280" s="222">
        <f>IF(N280="nulová",J280,0)</f>
        <v>0</v>
      </c>
      <c r="BJ280" s="18" t="s">
        <v>85</v>
      </c>
      <c r="BK280" s="222">
        <f>ROUND(I280*H280,2)</f>
        <v>0</v>
      </c>
      <c r="BL280" s="18" t="s">
        <v>195</v>
      </c>
      <c r="BM280" s="221" t="s">
        <v>487</v>
      </c>
    </row>
    <row r="281" spans="1:65" s="15" customFormat="1" ht="11.25">
      <c r="B281" s="246"/>
      <c r="C281" s="247"/>
      <c r="D281" s="225" t="s">
        <v>197</v>
      </c>
      <c r="E281" s="248" t="s">
        <v>1</v>
      </c>
      <c r="F281" s="249" t="s">
        <v>488</v>
      </c>
      <c r="G281" s="247"/>
      <c r="H281" s="248" t="s">
        <v>1</v>
      </c>
      <c r="I281" s="250"/>
      <c r="J281" s="247"/>
      <c r="K281" s="247"/>
      <c r="L281" s="251"/>
      <c r="M281" s="252"/>
      <c r="N281" s="253"/>
      <c r="O281" s="253"/>
      <c r="P281" s="253"/>
      <c r="Q281" s="253"/>
      <c r="R281" s="253"/>
      <c r="S281" s="253"/>
      <c r="T281" s="254"/>
      <c r="AT281" s="255" t="s">
        <v>197</v>
      </c>
      <c r="AU281" s="255" t="s">
        <v>88</v>
      </c>
      <c r="AV281" s="15" t="s">
        <v>85</v>
      </c>
      <c r="AW281" s="15" t="s">
        <v>32</v>
      </c>
      <c r="AX281" s="15" t="s">
        <v>77</v>
      </c>
      <c r="AY281" s="255" t="s">
        <v>188</v>
      </c>
    </row>
    <row r="282" spans="1:65" s="13" customFormat="1" ht="11.25">
      <c r="B282" s="223"/>
      <c r="C282" s="224"/>
      <c r="D282" s="225" t="s">
        <v>197</v>
      </c>
      <c r="E282" s="226" t="s">
        <v>1</v>
      </c>
      <c r="F282" s="227" t="s">
        <v>490</v>
      </c>
      <c r="G282" s="224"/>
      <c r="H282" s="228">
        <v>1.1120000000000001</v>
      </c>
      <c r="I282" s="229"/>
      <c r="J282" s="224"/>
      <c r="K282" s="224"/>
      <c r="L282" s="230"/>
      <c r="M282" s="231"/>
      <c r="N282" s="232"/>
      <c r="O282" s="232"/>
      <c r="P282" s="232"/>
      <c r="Q282" s="232"/>
      <c r="R282" s="232"/>
      <c r="S282" s="232"/>
      <c r="T282" s="233"/>
      <c r="AT282" s="234" t="s">
        <v>197</v>
      </c>
      <c r="AU282" s="234" t="s">
        <v>88</v>
      </c>
      <c r="AV282" s="13" t="s">
        <v>88</v>
      </c>
      <c r="AW282" s="13" t="s">
        <v>32</v>
      </c>
      <c r="AX282" s="13" t="s">
        <v>85</v>
      </c>
      <c r="AY282" s="234" t="s">
        <v>188</v>
      </c>
    </row>
    <row r="283" spans="1:65" s="2" customFormat="1" ht="16.5" customHeight="1">
      <c r="A283" s="35"/>
      <c r="B283" s="36"/>
      <c r="C283" s="210" t="s">
        <v>473</v>
      </c>
      <c r="D283" s="210" t="s">
        <v>190</v>
      </c>
      <c r="E283" s="211" t="s">
        <v>417</v>
      </c>
      <c r="F283" s="212" t="s">
        <v>418</v>
      </c>
      <c r="G283" s="213" t="s">
        <v>285</v>
      </c>
      <c r="H283" s="214">
        <v>1.1120000000000001</v>
      </c>
      <c r="I283" s="215"/>
      <c r="J283" s="216">
        <f>ROUND(I283*H283,2)</f>
        <v>0</v>
      </c>
      <c r="K283" s="212" t="s">
        <v>202</v>
      </c>
      <c r="L283" s="40"/>
      <c r="M283" s="217" t="s">
        <v>1</v>
      </c>
      <c r="N283" s="218" t="s">
        <v>42</v>
      </c>
      <c r="O283" s="72"/>
      <c r="P283" s="219">
        <f>O283*H283</f>
        <v>0</v>
      </c>
      <c r="Q283" s="219">
        <v>0</v>
      </c>
      <c r="R283" s="219">
        <f>Q283*H283</f>
        <v>0</v>
      </c>
      <c r="S283" s="219">
        <v>0</v>
      </c>
      <c r="T283" s="220">
        <f>S283*H283</f>
        <v>0</v>
      </c>
      <c r="U283" s="35"/>
      <c r="V283" s="35"/>
      <c r="W283" s="35"/>
      <c r="X283" s="35"/>
      <c r="Y283" s="35"/>
      <c r="Z283" s="35"/>
      <c r="AA283" s="35"/>
      <c r="AB283" s="35"/>
      <c r="AC283" s="35"/>
      <c r="AD283" s="35"/>
      <c r="AE283" s="35"/>
      <c r="AR283" s="221" t="s">
        <v>195</v>
      </c>
      <c r="AT283" s="221" t="s">
        <v>190</v>
      </c>
      <c r="AU283" s="221" t="s">
        <v>88</v>
      </c>
      <c r="AY283" s="18" t="s">
        <v>188</v>
      </c>
      <c r="BE283" s="222">
        <f>IF(N283="základní",J283,0)</f>
        <v>0</v>
      </c>
      <c r="BF283" s="222">
        <f>IF(N283="snížená",J283,0)</f>
        <v>0</v>
      </c>
      <c r="BG283" s="222">
        <f>IF(N283="zákl. přenesená",J283,0)</f>
        <v>0</v>
      </c>
      <c r="BH283" s="222">
        <f>IF(N283="sníž. přenesená",J283,0)</f>
        <v>0</v>
      </c>
      <c r="BI283" s="222">
        <f>IF(N283="nulová",J283,0)</f>
        <v>0</v>
      </c>
      <c r="BJ283" s="18" t="s">
        <v>85</v>
      </c>
      <c r="BK283" s="222">
        <f>ROUND(I283*H283,2)</f>
        <v>0</v>
      </c>
      <c r="BL283" s="18" t="s">
        <v>195</v>
      </c>
      <c r="BM283" s="221" t="s">
        <v>492</v>
      </c>
    </row>
    <row r="284" spans="1:65" s="2" customFormat="1" ht="16.5" customHeight="1">
      <c r="A284" s="35"/>
      <c r="B284" s="36"/>
      <c r="C284" s="210" t="s">
        <v>477</v>
      </c>
      <c r="D284" s="210" t="s">
        <v>190</v>
      </c>
      <c r="E284" s="211" t="s">
        <v>499</v>
      </c>
      <c r="F284" s="212" t="s">
        <v>500</v>
      </c>
      <c r="G284" s="213" t="s">
        <v>207</v>
      </c>
      <c r="H284" s="214">
        <v>14.154</v>
      </c>
      <c r="I284" s="215"/>
      <c r="J284" s="216">
        <f>ROUND(I284*H284,2)</f>
        <v>0</v>
      </c>
      <c r="K284" s="212" t="s">
        <v>202</v>
      </c>
      <c r="L284" s="40"/>
      <c r="M284" s="217" t="s">
        <v>1</v>
      </c>
      <c r="N284" s="218" t="s">
        <v>42</v>
      </c>
      <c r="O284" s="72"/>
      <c r="P284" s="219">
        <f>O284*H284</f>
        <v>0</v>
      </c>
      <c r="Q284" s="219">
        <v>0.12966</v>
      </c>
      <c r="R284" s="219">
        <f>Q284*H284</f>
        <v>1.8352076399999999</v>
      </c>
      <c r="S284" s="219">
        <v>0</v>
      </c>
      <c r="T284" s="220">
        <f>S284*H284</f>
        <v>0</v>
      </c>
      <c r="U284" s="35"/>
      <c r="V284" s="35"/>
      <c r="W284" s="35"/>
      <c r="X284" s="35"/>
      <c r="Y284" s="35"/>
      <c r="Z284" s="35"/>
      <c r="AA284" s="35"/>
      <c r="AB284" s="35"/>
      <c r="AC284" s="35"/>
      <c r="AD284" s="35"/>
      <c r="AE284" s="35"/>
      <c r="AR284" s="221" t="s">
        <v>195</v>
      </c>
      <c r="AT284" s="221" t="s">
        <v>190</v>
      </c>
      <c r="AU284" s="221" t="s">
        <v>88</v>
      </c>
      <c r="AY284" s="18" t="s">
        <v>188</v>
      </c>
      <c r="BE284" s="222">
        <f>IF(N284="základní",J284,0)</f>
        <v>0</v>
      </c>
      <c r="BF284" s="222">
        <f>IF(N284="snížená",J284,0)</f>
        <v>0</v>
      </c>
      <c r="BG284" s="222">
        <f>IF(N284="zákl. přenesená",J284,0)</f>
        <v>0</v>
      </c>
      <c r="BH284" s="222">
        <f>IF(N284="sníž. přenesená",J284,0)</f>
        <v>0</v>
      </c>
      <c r="BI284" s="222">
        <f>IF(N284="nulová",J284,0)</f>
        <v>0</v>
      </c>
      <c r="BJ284" s="18" t="s">
        <v>85</v>
      </c>
      <c r="BK284" s="222">
        <f>ROUND(I284*H284,2)</f>
        <v>0</v>
      </c>
      <c r="BL284" s="18" t="s">
        <v>195</v>
      </c>
      <c r="BM284" s="221" t="s">
        <v>501</v>
      </c>
    </row>
    <row r="285" spans="1:65" s="15" customFormat="1" ht="11.25">
      <c r="B285" s="246"/>
      <c r="C285" s="247"/>
      <c r="D285" s="225" t="s">
        <v>197</v>
      </c>
      <c r="E285" s="248" t="s">
        <v>1</v>
      </c>
      <c r="F285" s="249" t="s">
        <v>695</v>
      </c>
      <c r="G285" s="247"/>
      <c r="H285" s="248" t="s">
        <v>1</v>
      </c>
      <c r="I285" s="250"/>
      <c r="J285" s="247"/>
      <c r="K285" s="247"/>
      <c r="L285" s="251"/>
      <c r="M285" s="252"/>
      <c r="N285" s="253"/>
      <c r="O285" s="253"/>
      <c r="P285" s="253"/>
      <c r="Q285" s="253"/>
      <c r="R285" s="253"/>
      <c r="S285" s="253"/>
      <c r="T285" s="254"/>
      <c r="AT285" s="255" t="s">
        <v>197</v>
      </c>
      <c r="AU285" s="255" t="s">
        <v>88</v>
      </c>
      <c r="AV285" s="15" t="s">
        <v>85</v>
      </c>
      <c r="AW285" s="15" t="s">
        <v>32</v>
      </c>
      <c r="AX285" s="15" t="s">
        <v>77</v>
      </c>
      <c r="AY285" s="255" t="s">
        <v>188</v>
      </c>
    </row>
    <row r="286" spans="1:65" s="13" customFormat="1" ht="11.25">
      <c r="B286" s="223"/>
      <c r="C286" s="224"/>
      <c r="D286" s="225" t="s">
        <v>197</v>
      </c>
      <c r="E286" s="226" t="s">
        <v>1</v>
      </c>
      <c r="F286" s="227" t="s">
        <v>696</v>
      </c>
      <c r="G286" s="224"/>
      <c r="H286" s="228">
        <v>7.077</v>
      </c>
      <c r="I286" s="229"/>
      <c r="J286" s="224"/>
      <c r="K286" s="224"/>
      <c r="L286" s="230"/>
      <c r="M286" s="231"/>
      <c r="N286" s="232"/>
      <c r="O286" s="232"/>
      <c r="P286" s="232"/>
      <c r="Q286" s="232"/>
      <c r="R286" s="232"/>
      <c r="S286" s="232"/>
      <c r="T286" s="233"/>
      <c r="AT286" s="234" t="s">
        <v>197</v>
      </c>
      <c r="AU286" s="234" t="s">
        <v>88</v>
      </c>
      <c r="AV286" s="13" t="s">
        <v>88</v>
      </c>
      <c r="AW286" s="13" t="s">
        <v>32</v>
      </c>
      <c r="AX286" s="13" t="s">
        <v>77</v>
      </c>
      <c r="AY286" s="234" t="s">
        <v>188</v>
      </c>
    </row>
    <row r="287" spans="1:65" s="16" customFormat="1" ht="11.25">
      <c r="B287" s="256"/>
      <c r="C287" s="257"/>
      <c r="D287" s="225" t="s">
        <v>197</v>
      </c>
      <c r="E287" s="258" t="s">
        <v>130</v>
      </c>
      <c r="F287" s="259" t="s">
        <v>212</v>
      </c>
      <c r="G287" s="257"/>
      <c r="H287" s="260">
        <v>7.077</v>
      </c>
      <c r="I287" s="261"/>
      <c r="J287" s="257"/>
      <c r="K287" s="257"/>
      <c r="L287" s="262"/>
      <c r="M287" s="263"/>
      <c r="N287" s="264"/>
      <c r="O287" s="264"/>
      <c r="P287" s="264"/>
      <c r="Q287" s="264"/>
      <c r="R287" s="264"/>
      <c r="S287" s="264"/>
      <c r="T287" s="265"/>
      <c r="AT287" s="266" t="s">
        <v>197</v>
      </c>
      <c r="AU287" s="266" t="s">
        <v>88</v>
      </c>
      <c r="AV287" s="16" t="s">
        <v>204</v>
      </c>
      <c r="AW287" s="16" t="s">
        <v>32</v>
      </c>
      <c r="AX287" s="16" t="s">
        <v>77</v>
      </c>
      <c r="AY287" s="266" t="s">
        <v>188</v>
      </c>
    </row>
    <row r="288" spans="1:65" s="14" customFormat="1" ht="11.25">
      <c r="B288" s="235"/>
      <c r="C288" s="236"/>
      <c r="D288" s="225" t="s">
        <v>197</v>
      </c>
      <c r="E288" s="237" t="s">
        <v>1</v>
      </c>
      <c r="F288" s="238" t="s">
        <v>199</v>
      </c>
      <c r="G288" s="236"/>
      <c r="H288" s="239">
        <v>7.077</v>
      </c>
      <c r="I288" s="240"/>
      <c r="J288" s="236"/>
      <c r="K288" s="236"/>
      <c r="L288" s="241"/>
      <c r="M288" s="242"/>
      <c r="N288" s="243"/>
      <c r="O288" s="243"/>
      <c r="P288" s="243"/>
      <c r="Q288" s="243"/>
      <c r="R288" s="243"/>
      <c r="S288" s="243"/>
      <c r="T288" s="244"/>
      <c r="AT288" s="245" t="s">
        <v>197</v>
      </c>
      <c r="AU288" s="245" t="s">
        <v>88</v>
      </c>
      <c r="AV288" s="14" t="s">
        <v>195</v>
      </c>
      <c r="AW288" s="14" t="s">
        <v>32</v>
      </c>
      <c r="AX288" s="14" t="s">
        <v>77</v>
      </c>
      <c r="AY288" s="245" t="s">
        <v>188</v>
      </c>
    </row>
    <row r="289" spans="1:65" s="15" customFormat="1" ht="11.25">
      <c r="B289" s="246"/>
      <c r="C289" s="247"/>
      <c r="D289" s="225" t="s">
        <v>197</v>
      </c>
      <c r="E289" s="248" t="s">
        <v>1</v>
      </c>
      <c r="F289" s="249" t="s">
        <v>503</v>
      </c>
      <c r="G289" s="247"/>
      <c r="H289" s="248" t="s">
        <v>1</v>
      </c>
      <c r="I289" s="250"/>
      <c r="J289" s="247"/>
      <c r="K289" s="247"/>
      <c r="L289" s="251"/>
      <c r="M289" s="252"/>
      <c r="N289" s="253"/>
      <c r="O289" s="253"/>
      <c r="P289" s="253"/>
      <c r="Q289" s="253"/>
      <c r="R289" s="253"/>
      <c r="S289" s="253"/>
      <c r="T289" s="254"/>
      <c r="AT289" s="255" t="s">
        <v>197</v>
      </c>
      <c r="AU289" s="255" t="s">
        <v>88</v>
      </c>
      <c r="AV289" s="15" t="s">
        <v>85</v>
      </c>
      <c r="AW289" s="15" t="s">
        <v>32</v>
      </c>
      <c r="AX289" s="15" t="s">
        <v>77</v>
      </c>
      <c r="AY289" s="255" t="s">
        <v>188</v>
      </c>
    </row>
    <row r="290" spans="1:65" s="13" customFormat="1" ht="11.25">
      <c r="B290" s="223"/>
      <c r="C290" s="224"/>
      <c r="D290" s="225" t="s">
        <v>197</v>
      </c>
      <c r="E290" s="226" t="s">
        <v>1</v>
      </c>
      <c r="F290" s="227" t="s">
        <v>504</v>
      </c>
      <c r="G290" s="224"/>
      <c r="H290" s="228">
        <v>14.154</v>
      </c>
      <c r="I290" s="229"/>
      <c r="J290" s="224"/>
      <c r="K290" s="224"/>
      <c r="L290" s="230"/>
      <c r="M290" s="231"/>
      <c r="N290" s="232"/>
      <c r="O290" s="232"/>
      <c r="P290" s="232"/>
      <c r="Q290" s="232"/>
      <c r="R290" s="232"/>
      <c r="S290" s="232"/>
      <c r="T290" s="233"/>
      <c r="AT290" s="234" t="s">
        <v>197</v>
      </c>
      <c r="AU290" s="234" t="s">
        <v>88</v>
      </c>
      <c r="AV290" s="13" t="s">
        <v>88</v>
      </c>
      <c r="AW290" s="13" t="s">
        <v>32</v>
      </c>
      <c r="AX290" s="13" t="s">
        <v>85</v>
      </c>
      <c r="AY290" s="234" t="s">
        <v>188</v>
      </c>
    </row>
    <row r="291" spans="1:65" s="2" customFormat="1" ht="16.5" customHeight="1">
      <c r="A291" s="35"/>
      <c r="B291" s="36"/>
      <c r="C291" s="210" t="s">
        <v>481</v>
      </c>
      <c r="D291" s="210" t="s">
        <v>190</v>
      </c>
      <c r="E291" s="211" t="s">
        <v>506</v>
      </c>
      <c r="F291" s="212" t="s">
        <v>507</v>
      </c>
      <c r="G291" s="213" t="s">
        <v>207</v>
      </c>
      <c r="H291" s="214">
        <v>7.077</v>
      </c>
      <c r="I291" s="215"/>
      <c r="J291" s="216">
        <f>ROUND(I291*H291,2)</f>
        <v>0</v>
      </c>
      <c r="K291" s="212" t="s">
        <v>202</v>
      </c>
      <c r="L291" s="40"/>
      <c r="M291" s="217" t="s">
        <v>1</v>
      </c>
      <c r="N291" s="218" t="s">
        <v>42</v>
      </c>
      <c r="O291" s="72"/>
      <c r="P291" s="219">
        <f>O291*H291</f>
        <v>0</v>
      </c>
      <c r="Q291" s="219">
        <v>2.1000000000000001E-4</v>
      </c>
      <c r="R291" s="219">
        <f>Q291*H291</f>
        <v>1.48617E-3</v>
      </c>
      <c r="S291" s="219">
        <v>0</v>
      </c>
      <c r="T291" s="220">
        <f>S291*H291</f>
        <v>0</v>
      </c>
      <c r="U291" s="35"/>
      <c r="V291" s="35"/>
      <c r="W291" s="35"/>
      <c r="X291" s="35"/>
      <c r="Y291" s="35"/>
      <c r="Z291" s="35"/>
      <c r="AA291" s="35"/>
      <c r="AB291" s="35"/>
      <c r="AC291" s="35"/>
      <c r="AD291" s="35"/>
      <c r="AE291" s="35"/>
      <c r="AR291" s="221" t="s">
        <v>195</v>
      </c>
      <c r="AT291" s="221" t="s">
        <v>190</v>
      </c>
      <c r="AU291" s="221" t="s">
        <v>88</v>
      </c>
      <c r="AY291" s="18" t="s">
        <v>188</v>
      </c>
      <c r="BE291" s="222">
        <f>IF(N291="základní",J291,0)</f>
        <v>0</v>
      </c>
      <c r="BF291" s="222">
        <f>IF(N291="snížená",J291,0)</f>
        <v>0</v>
      </c>
      <c r="BG291" s="222">
        <f>IF(N291="zákl. přenesená",J291,0)</f>
        <v>0</v>
      </c>
      <c r="BH291" s="222">
        <f>IF(N291="sníž. přenesená",J291,0)</f>
        <v>0</v>
      </c>
      <c r="BI291" s="222">
        <f>IF(N291="nulová",J291,0)</f>
        <v>0</v>
      </c>
      <c r="BJ291" s="18" t="s">
        <v>85</v>
      </c>
      <c r="BK291" s="222">
        <f>ROUND(I291*H291,2)</f>
        <v>0</v>
      </c>
      <c r="BL291" s="18" t="s">
        <v>195</v>
      </c>
      <c r="BM291" s="221" t="s">
        <v>508</v>
      </c>
    </row>
    <row r="292" spans="1:65" s="13" customFormat="1" ht="11.25">
      <c r="B292" s="223"/>
      <c r="C292" s="224"/>
      <c r="D292" s="225" t="s">
        <v>197</v>
      </c>
      <c r="E292" s="226" t="s">
        <v>1</v>
      </c>
      <c r="F292" s="227" t="s">
        <v>130</v>
      </c>
      <c r="G292" s="224"/>
      <c r="H292" s="228">
        <v>7.077</v>
      </c>
      <c r="I292" s="229"/>
      <c r="J292" s="224"/>
      <c r="K292" s="224"/>
      <c r="L292" s="230"/>
      <c r="M292" s="231"/>
      <c r="N292" s="232"/>
      <c r="O292" s="232"/>
      <c r="P292" s="232"/>
      <c r="Q292" s="232"/>
      <c r="R292" s="232"/>
      <c r="S292" s="232"/>
      <c r="T292" s="233"/>
      <c r="AT292" s="234" t="s">
        <v>197</v>
      </c>
      <c r="AU292" s="234" t="s">
        <v>88</v>
      </c>
      <c r="AV292" s="13" t="s">
        <v>88</v>
      </c>
      <c r="AW292" s="13" t="s">
        <v>32</v>
      </c>
      <c r="AX292" s="13" t="s">
        <v>85</v>
      </c>
      <c r="AY292" s="234" t="s">
        <v>188</v>
      </c>
    </row>
    <row r="293" spans="1:65" s="2" customFormat="1" ht="16.5" customHeight="1">
      <c r="A293" s="35"/>
      <c r="B293" s="36"/>
      <c r="C293" s="210" t="s">
        <v>486</v>
      </c>
      <c r="D293" s="210" t="s">
        <v>190</v>
      </c>
      <c r="E293" s="211" t="s">
        <v>510</v>
      </c>
      <c r="F293" s="212" t="s">
        <v>511</v>
      </c>
      <c r="G293" s="213" t="s">
        <v>207</v>
      </c>
      <c r="H293" s="214">
        <v>7.077</v>
      </c>
      <c r="I293" s="215"/>
      <c r="J293" s="216">
        <f>ROUND(I293*H293,2)</f>
        <v>0</v>
      </c>
      <c r="K293" s="212" t="s">
        <v>194</v>
      </c>
      <c r="L293" s="40"/>
      <c r="M293" s="217" t="s">
        <v>1</v>
      </c>
      <c r="N293" s="218" t="s">
        <v>42</v>
      </c>
      <c r="O293" s="72"/>
      <c r="P293" s="219">
        <f>O293*H293</f>
        <v>0</v>
      </c>
      <c r="Q293" s="219">
        <v>5.6100000000000004E-3</v>
      </c>
      <c r="R293" s="219">
        <f>Q293*H293</f>
        <v>3.9701970000000003E-2</v>
      </c>
      <c r="S293" s="219">
        <v>0</v>
      </c>
      <c r="T293" s="220">
        <f>S293*H293</f>
        <v>0</v>
      </c>
      <c r="U293" s="35"/>
      <c r="V293" s="35"/>
      <c r="W293" s="35"/>
      <c r="X293" s="35"/>
      <c r="Y293" s="35"/>
      <c r="Z293" s="35"/>
      <c r="AA293" s="35"/>
      <c r="AB293" s="35"/>
      <c r="AC293" s="35"/>
      <c r="AD293" s="35"/>
      <c r="AE293" s="35"/>
      <c r="AR293" s="221" t="s">
        <v>195</v>
      </c>
      <c r="AT293" s="221" t="s">
        <v>190</v>
      </c>
      <c r="AU293" s="221" t="s">
        <v>88</v>
      </c>
      <c r="AY293" s="18" t="s">
        <v>188</v>
      </c>
      <c r="BE293" s="222">
        <f>IF(N293="základní",J293,0)</f>
        <v>0</v>
      </c>
      <c r="BF293" s="222">
        <f>IF(N293="snížená",J293,0)</f>
        <v>0</v>
      </c>
      <c r="BG293" s="222">
        <f>IF(N293="zákl. přenesená",J293,0)</f>
        <v>0</v>
      </c>
      <c r="BH293" s="222">
        <f>IF(N293="sníž. přenesená",J293,0)</f>
        <v>0</v>
      </c>
      <c r="BI293" s="222">
        <f>IF(N293="nulová",J293,0)</f>
        <v>0</v>
      </c>
      <c r="BJ293" s="18" t="s">
        <v>85</v>
      </c>
      <c r="BK293" s="222">
        <f>ROUND(I293*H293,2)</f>
        <v>0</v>
      </c>
      <c r="BL293" s="18" t="s">
        <v>195</v>
      </c>
      <c r="BM293" s="221" t="s">
        <v>512</v>
      </c>
    </row>
    <row r="294" spans="1:65" s="13" customFormat="1" ht="11.25">
      <c r="B294" s="223"/>
      <c r="C294" s="224"/>
      <c r="D294" s="225" t="s">
        <v>197</v>
      </c>
      <c r="E294" s="226" t="s">
        <v>1</v>
      </c>
      <c r="F294" s="227" t="s">
        <v>130</v>
      </c>
      <c r="G294" s="224"/>
      <c r="H294" s="228">
        <v>7.077</v>
      </c>
      <c r="I294" s="229"/>
      <c r="J294" s="224"/>
      <c r="K294" s="224"/>
      <c r="L294" s="230"/>
      <c r="M294" s="231"/>
      <c r="N294" s="232"/>
      <c r="O294" s="232"/>
      <c r="P294" s="232"/>
      <c r="Q294" s="232"/>
      <c r="R294" s="232"/>
      <c r="S294" s="232"/>
      <c r="T294" s="233"/>
      <c r="AT294" s="234" t="s">
        <v>197</v>
      </c>
      <c r="AU294" s="234" t="s">
        <v>88</v>
      </c>
      <c r="AV294" s="13" t="s">
        <v>88</v>
      </c>
      <c r="AW294" s="13" t="s">
        <v>32</v>
      </c>
      <c r="AX294" s="13" t="s">
        <v>85</v>
      </c>
      <c r="AY294" s="234" t="s">
        <v>188</v>
      </c>
    </row>
    <row r="295" spans="1:65" s="2" customFormat="1" ht="16.5" customHeight="1">
      <c r="A295" s="35"/>
      <c r="B295" s="36"/>
      <c r="C295" s="210" t="s">
        <v>491</v>
      </c>
      <c r="D295" s="210" t="s">
        <v>190</v>
      </c>
      <c r="E295" s="211" t="s">
        <v>514</v>
      </c>
      <c r="F295" s="212" t="s">
        <v>515</v>
      </c>
      <c r="G295" s="213" t="s">
        <v>193</v>
      </c>
      <c r="H295" s="214">
        <v>8.84</v>
      </c>
      <c r="I295" s="215"/>
      <c r="J295" s="216">
        <f>ROUND(I295*H295,2)</f>
        <v>0</v>
      </c>
      <c r="K295" s="212" t="s">
        <v>202</v>
      </c>
      <c r="L295" s="40"/>
      <c r="M295" s="217" t="s">
        <v>1</v>
      </c>
      <c r="N295" s="218" t="s">
        <v>42</v>
      </c>
      <c r="O295" s="72"/>
      <c r="P295" s="219">
        <f>O295*H295</f>
        <v>0</v>
      </c>
      <c r="Q295" s="219">
        <v>6.0999999999999997E-4</v>
      </c>
      <c r="R295" s="219">
        <f>Q295*H295</f>
        <v>5.3923999999999995E-3</v>
      </c>
      <c r="S295" s="219">
        <v>0</v>
      </c>
      <c r="T295" s="220">
        <f>S295*H295</f>
        <v>0</v>
      </c>
      <c r="U295" s="35"/>
      <c r="V295" s="35"/>
      <c r="W295" s="35"/>
      <c r="X295" s="35"/>
      <c r="Y295" s="35"/>
      <c r="Z295" s="35"/>
      <c r="AA295" s="35"/>
      <c r="AB295" s="35"/>
      <c r="AC295" s="35"/>
      <c r="AD295" s="35"/>
      <c r="AE295" s="35"/>
      <c r="AR295" s="221" t="s">
        <v>195</v>
      </c>
      <c r="AT295" s="221" t="s">
        <v>190</v>
      </c>
      <c r="AU295" s="221" t="s">
        <v>88</v>
      </c>
      <c r="AY295" s="18" t="s">
        <v>188</v>
      </c>
      <c r="BE295" s="222">
        <f>IF(N295="základní",J295,0)</f>
        <v>0</v>
      </c>
      <c r="BF295" s="222">
        <f>IF(N295="snížená",J295,0)</f>
        <v>0</v>
      </c>
      <c r="BG295" s="222">
        <f>IF(N295="zákl. přenesená",J295,0)</f>
        <v>0</v>
      </c>
      <c r="BH295" s="222">
        <f>IF(N295="sníž. přenesená",J295,0)</f>
        <v>0</v>
      </c>
      <c r="BI295" s="222">
        <f>IF(N295="nulová",J295,0)</f>
        <v>0</v>
      </c>
      <c r="BJ295" s="18" t="s">
        <v>85</v>
      </c>
      <c r="BK295" s="222">
        <f>ROUND(I295*H295,2)</f>
        <v>0</v>
      </c>
      <c r="BL295" s="18" t="s">
        <v>195</v>
      </c>
      <c r="BM295" s="221" t="s">
        <v>516</v>
      </c>
    </row>
    <row r="296" spans="1:65" s="13" customFormat="1" ht="11.25">
      <c r="B296" s="223"/>
      <c r="C296" s="224"/>
      <c r="D296" s="225" t="s">
        <v>197</v>
      </c>
      <c r="E296" s="226" t="s">
        <v>1</v>
      </c>
      <c r="F296" s="227" t="s">
        <v>697</v>
      </c>
      <c r="G296" s="224"/>
      <c r="H296" s="228">
        <v>8.84</v>
      </c>
      <c r="I296" s="229"/>
      <c r="J296" s="224"/>
      <c r="K296" s="224"/>
      <c r="L296" s="230"/>
      <c r="M296" s="231"/>
      <c r="N296" s="232"/>
      <c r="O296" s="232"/>
      <c r="P296" s="232"/>
      <c r="Q296" s="232"/>
      <c r="R296" s="232"/>
      <c r="S296" s="232"/>
      <c r="T296" s="233"/>
      <c r="AT296" s="234" t="s">
        <v>197</v>
      </c>
      <c r="AU296" s="234" t="s">
        <v>88</v>
      </c>
      <c r="AV296" s="13" t="s">
        <v>88</v>
      </c>
      <c r="AW296" s="13" t="s">
        <v>32</v>
      </c>
      <c r="AX296" s="13" t="s">
        <v>85</v>
      </c>
      <c r="AY296" s="234" t="s">
        <v>188</v>
      </c>
    </row>
    <row r="297" spans="1:65" s="2" customFormat="1" ht="16.5" customHeight="1">
      <c r="A297" s="35"/>
      <c r="B297" s="36"/>
      <c r="C297" s="210" t="s">
        <v>493</v>
      </c>
      <c r="D297" s="210" t="s">
        <v>190</v>
      </c>
      <c r="E297" s="211" t="s">
        <v>518</v>
      </c>
      <c r="F297" s="212" t="s">
        <v>519</v>
      </c>
      <c r="G297" s="213" t="s">
        <v>207</v>
      </c>
      <c r="H297" s="214">
        <v>3.7069999999999999</v>
      </c>
      <c r="I297" s="215"/>
      <c r="J297" s="216">
        <f>ROUND(I297*H297,2)</f>
        <v>0</v>
      </c>
      <c r="K297" s="212" t="s">
        <v>194</v>
      </c>
      <c r="L297" s="40"/>
      <c r="M297" s="217" t="s">
        <v>1</v>
      </c>
      <c r="N297" s="218" t="s">
        <v>42</v>
      </c>
      <c r="O297" s="72"/>
      <c r="P297" s="219">
        <f>O297*H297</f>
        <v>0</v>
      </c>
      <c r="Q297" s="219">
        <v>0.23</v>
      </c>
      <c r="R297" s="219">
        <f>Q297*H297</f>
        <v>0.85260999999999998</v>
      </c>
      <c r="S297" s="219">
        <v>0</v>
      </c>
      <c r="T297" s="220">
        <f>S297*H297</f>
        <v>0</v>
      </c>
      <c r="U297" s="35"/>
      <c r="V297" s="35"/>
      <c r="W297" s="35"/>
      <c r="X297" s="35"/>
      <c r="Y297" s="35"/>
      <c r="Z297" s="35"/>
      <c r="AA297" s="35"/>
      <c r="AB297" s="35"/>
      <c r="AC297" s="35"/>
      <c r="AD297" s="35"/>
      <c r="AE297" s="35"/>
      <c r="AR297" s="221" t="s">
        <v>195</v>
      </c>
      <c r="AT297" s="221" t="s">
        <v>190</v>
      </c>
      <c r="AU297" s="221" t="s">
        <v>88</v>
      </c>
      <c r="AY297" s="18" t="s">
        <v>188</v>
      </c>
      <c r="BE297" s="222">
        <f>IF(N297="základní",J297,0)</f>
        <v>0</v>
      </c>
      <c r="BF297" s="222">
        <f>IF(N297="snížená",J297,0)</f>
        <v>0</v>
      </c>
      <c r="BG297" s="222">
        <f>IF(N297="zákl. přenesená",J297,0)</f>
        <v>0</v>
      </c>
      <c r="BH297" s="222">
        <f>IF(N297="sníž. přenesená",J297,0)</f>
        <v>0</v>
      </c>
      <c r="BI297" s="222">
        <f>IF(N297="nulová",J297,0)</f>
        <v>0</v>
      </c>
      <c r="BJ297" s="18" t="s">
        <v>85</v>
      </c>
      <c r="BK297" s="222">
        <f>ROUND(I297*H297,2)</f>
        <v>0</v>
      </c>
      <c r="BL297" s="18" t="s">
        <v>195</v>
      </c>
      <c r="BM297" s="221" t="s">
        <v>520</v>
      </c>
    </row>
    <row r="298" spans="1:65" s="13" customFormat="1" ht="11.25">
      <c r="B298" s="223"/>
      <c r="C298" s="224"/>
      <c r="D298" s="225" t="s">
        <v>197</v>
      </c>
      <c r="E298" s="226" t="s">
        <v>1</v>
      </c>
      <c r="F298" s="227" t="s">
        <v>134</v>
      </c>
      <c r="G298" s="224"/>
      <c r="H298" s="228">
        <v>3.7069999999999999</v>
      </c>
      <c r="I298" s="229"/>
      <c r="J298" s="224"/>
      <c r="K298" s="224"/>
      <c r="L298" s="230"/>
      <c r="M298" s="231"/>
      <c r="N298" s="232"/>
      <c r="O298" s="232"/>
      <c r="P298" s="232"/>
      <c r="Q298" s="232"/>
      <c r="R298" s="232"/>
      <c r="S298" s="232"/>
      <c r="T298" s="233"/>
      <c r="AT298" s="234" t="s">
        <v>197</v>
      </c>
      <c r="AU298" s="234" t="s">
        <v>88</v>
      </c>
      <c r="AV298" s="13" t="s">
        <v>88</v>
      </c>
      <c r="AW298" s="13" t="s">
        <v>32</v>
      </c>
      <c r="AX298" s="13" t="s">
        <v>85</v>
      </c>
      <c r="AY298" s="234" t="s">
        <v>188</v>
      </c>
    </row>
    <row r="299" spans="1:65" s="2" customFormat="1" ht="16.5" customHeight="1">
      <c r="A299" s="35"/>
      <c r="B299" s="36"/>
      <c r="C299" s="210" t="s">
        <v>498</v>
      </c>
      <c r="D299" s="210" t="s">
        <v>190</v>
      </c>
      <c r="E299" s="211" t="s">
        <v>522</v>
      </c>
      <c r="F299" s="212" t="s">
        <v>523</v>
      </c>
      <c r="G299" s="213" t="s">
        <v>193</v>
      </c>
      <c r="H299" s="214">
        <v>2</v>
      </c>
      <c r="I299" s="215"/>
      <c r="J299" s="216">
        <f>ROUND(I299*H299,2)</f>
        <v>0</v>
      </c>
      <c r="K299" s="212" t="s">
        <v>202</v>
      </c>
      <c r="L299" s="40"/>
      <c r="M299" s="217" t="s">
        <v>1</v>
      </c>
      <c r="N299" s="218" t="s">
        <v>42</v>
      </c>
      <c r="O299" s="72"/>
      <c r="P299" s="219">
        <f>O299*H299</f>
        <v>0</v>
      </c>
      <c r="Q299" s="219">
        <v>0.1295</v>
      </c>
      <c r="R299" s="219">
        <f>Q299*H299</f>
        <v>0.25900000000000001</v>
      </c>
      <c r="S299" s="219">
        <v>0</v>
      </c>
      <c r="T299" s="220">
        <f>S299*H299</f>
        <v>0</v>
      </c>
      <c r="U299" s="35"/>
      <c r="V299" s="35"/>
      <c r="W299" s="35"/>
      <c r="X299" s="35"/>
      <c r="Y299" s="35"/>
      <c r="Z299" s="35"/>
      <c r="AA299" s="35"/>
      <c r="AB299" s="35"/>
      <c r="AC299" s="35"/>
      <c r="AD299" s="35"/>
      <c r="AE299" s="35"/>
      <c r="AR299" s="221" t="s">
        <v>195</v>
      </c>
      <c r="AT299" s="221" t="s">
        <v>190</v>
      </c>
      <c r="AU299" s="221" t="s">
        <v>88</v>
      </c>
      <c r="AY299" s="18" t="s">
        <v>188</v>
      </c>
      <c r="BE299" s="222">
        <f>IF(N299="základní",J299,0)</f>
        <v>0</v>
      </c>
      <c r="BF299" s="222">
        <f>IF(N299="snížená",J299,0)</f>
        <v>0</v>
      </c>
      <c r="BG299" s="222">
        <f>IF(N299="zákl. přenesená",J299,0)</f>
        <v>0</v>
      </c>
      <c r="BH299" s="222">
        <f>IF(N299="sníž. přenesená",J299,0)</f>
        <v>0</v>
      </c>
      <c r="BI299" s="222">
        <f>IF(N299="nulová",J299,0)</f>
        <v>0</v>
      </c>
      <c r="BJ299" s="18" t="s">
        <v>85</v>
      </c>
      <c r="BK299" s="222">
        <f>ROUND(I299*H299,2)</f>
        <v>0</v>
      </c>
      <c r="BL299" s="18" t="s">
        <v>195</v>
      </c>
      <c r="BM299" s="221" t="s">
        <v>524</v>
      </c>
    </row>
    <row r="300" spans="1:65" s="13" customFormat="1" ht="11.25">
      <c r="B300" s="223"/>
      <c r="C300" s="224"/>
      <c r="D300" s="225" t="s">
        <v>197</v>
      </c>
      <c r="E300" s="226" t="s">
        <v>1</v>
      </c>
      <c r="F300" s="227" t="s">
        <v>138</v>
      </c>
      <c r="G300" s="224"/>
      <c r="H300" s="228">
        <v>2</v>
      </c>
      <c r="I300" s="229"/>
      <c r="J300" s="224"/>
      <c r="K300" s="224"/>
      <c r="L300" s="230"/>
      <c r="M300" s="231"/>
      <c r="N300" s="232"/>
      <c r="O300" s="232"/>
      <c r="P300" s="232"/>
      <c r="Q300" s="232"/>
      <c r="R300" s="232"/>
      <c r="S300" s="232"/>
      <c r="T300" s="233"/>
      <c r="AT300" s="234" t="s">
        <v>197</v>
      </c>
      <c r="AU300" s="234" t="s">
        <v>88</v>
      </c>
      <c r="AV300" s="13" t="s">
        <v>88</v>
      </c>
      <c r="AW300" s="13" t="s">
        <v>32</v>
      </c>
      <c r="AX300" s="13" t="s">
        <v>85</v>
      </c>
      <c r="AY300" s="234" t="s">
        <v>188</v>
      </c>
    </row>
    <row r="301" spans="1:65" s="12" customFormat="1" ht="22.9" customHeight="1">
      <c r="B301" s="194"/>
      <c r="C301" s="195"/>
      <c r="D301" s="196" t="s">
        <v>76</v>
      </c>
      <c r="E301" s="208" t="s">
        <v>229</v>
      </c>
      <c r="F301" s="208" t="s">
        <v>525</v>
      </c>
      <c r="G301" s="195"/>
      <c r="H301" s="195"/>
      <c r="I301" s="198"/>
      <c r="J301" s="209">
        <f>BK301</f>
        <v>0</v>
      </c>
      <c r="K301" s="195"/>
      <c r="L301" s="200"/>
      <c r="M301" s="201"/>
      <c r="N301" s="202"/>
      <c r="O301" s="202"/>
      <c r="P301" s="203">
        <f>SUM(P302:P311)</f>
        <v>0</v>
      </c>
      <c r="Q301" s="202"/>
      <c r="R301" s="203">
        <f>SUM(R302:R311)</f>
        <v>8.2265720000000001E-2</v>
      </c>
      <c r="S301" s="202"/>
      <c r="T301" s="204">
        <f>SUM(T302:T311)</f>
        <v>0</v>
      </c>
      <c r="AR301" s="205" t="s">
        <v>85</v>
      </c>
      <c r="AT301" s="206" t="s">
        <v>76</v>
      </c>
      <c r="AU301" s="206" t="s">
        <v>85</v>
      </c>
      <c r="AY301" s="205" t="s">
        <v>188</v>
      </c>
      <c r="BK301" s="207">
        <f>SUM(BK302:BK311)</f>
        <v>0</v>
      </c>
    </row>
    <row r="302" spans="1:65" s="2" customFormat="1" ht="16.5" customHeight="1">
      <c r="A302" s="35"/>
      <c r="B302" s="36"/>
      <c r="C302" s="210" t="s">
        <v>505</v>
      </c>
      <c r="D302" s="210" t="s">
        <v>190</v>
      </c>
      <c r="E302" s="211" t="s">
        <v>698</v>
      </c>
      <c r="F302" s="212" t="s">
        <v>699</v>
      </c>
      <c r="G302" s="213" t="s">
        <v>193</v>
      </c>
      <c r="H302" s="214">
        <v>10.75</v>
      </c>
      <c r="I302" s="215"/>
      <c r="J302" s="216">
        <f>ROUND(I302*H302,2)</f>
        <v>0</v>
      </c>
      <c r="K302" s="212" t="s">
        <v>202</v>
      </c>
      <c r="L302" s="40"/>
      <c r="M302" s="217" t="s">
        <v>1</v>
      </c>
      <c r="N302" s="218" t="s">
        <v>42</v>
      </c>
      <c r="O302" s="72"/>
      <c r="P302" s="219">
        <f>O302*H302</f>
        <v>0</v>
      </c>
      <c r="Q302" s="219">
        <v>2.0000000000000002E-5</v>
      </c>
      <c r="R302" s="219">
        <f>Q302*H302</f>
        <v>2.1500000000000002E-4</v>
      </c>
      <c r="S302" s="219">
        <v>0</v>
      </c>
      <c r="T302" s="220">
        <f>S302*H302</f>
        <v>0</v>
      </c>
      <c r="U302" s="35"/>
      <c r="V302" s="35"/>
      <c r="W302" s="35"/>
      <c r="X302" s="35"/>
      <c r="Y302" s="35"/>
      <c r="Z302" s="35"/>
      <c r="AA302" s="35"/>
      <c r="AB302" s="35"/>
      <c r="AC302" s="35"/>
      <c r="AD302" s="35"/>
      <c r="AE302" s="35"/>
      <c r="AR302" s="221" t="s">
        <v>195</v>
      </c>
      <c r="AT302" s="221" t="s">
        <v>190</v>
      </c>
      <c r="AU302" s="221" t="s">
        <v>88</v>
      </c>
      <c r="AY302" s="18" t="s">
        <v>188</v>
      </c>
      <c r="BE302" s="222">
        <f>IF(N302="základní",J302,0)</f>
        <v>0</v>
      </c>
      <c r="BF302" s="222">
        <f>IF(N302="snížená",J302,0)</f>
        <v>0</v>
      </c>
      <c r="BG302" s="222">
        <f>IF(N302="zákl. přenesená",J302,0)</f>
        <v>0</v>
      </c>
      <c r="BH302" s="222">
        <f>IF(N302="sníž. přenesená",J302,0)</f>
        <v>0</v>
      </c>
      <c r="BI302" s="222">
        <f>IF(N302="nulová",J302,0)</f>
        <v>0</v>
      </c>
      <c r="BJ302" s="18" t="s">
        <v>85</v>
      </c>
      <c r="BK302" s="222">
        <f>ROUND(I302*H302,2)</f>
        <v>0</v>
      </c>
      <c r="BL302" s="18" t="s">
        <v>195</v>
      </c>
      <c r="BM302" s="221" t="s">
        <v>529</v>
      </c>
    </row>
    <row r="303" spans="1:65" s="13" customFormat="1" ht="11.25">
      <c r="B303" s="223"/>
      <c r="C303" s="224"/>
      <c r="D303" s="225" t="s">
        <v>197</v>
      </c>
      <c r="E303" s="226" t="s">
        <v>1</v>
      </c>
      <c r="F303" s="227" t="s">
        <v>700</v>
      </c>
      <c r="G303" s="224"/>
      <c r="H303" s="228">
        <v>11.5</v>
      </c>
      <c r="I303" s="229"/>
      <c r="J303" s="224"/>
      <c r="K303" s="224"/>
      <c r="L303" s="230"/>
      <c r="M303" s="231"/>
      <c r="N303" s="232"/>
      <c r="O303" s="232"/>
      <c r="P303" s="232"/>
      <c r="Q303" s="232"/>
      <c r="R303" s="232"/>
      <c r="S303" s="232"/>
      <c r="T303" s="233"/>
      <c r="AT303" s="234" t="s">
        <v>197</v>
      </c>
      <c r="AU303" s="234" t="s">
        <v>88</v>
      </c>
      <c r="AV303" s="13" t="s">
        <v>88</v>
      </c>
      <c r="AW303" s="13" t="s">
        <v>32</v>
      </c>
      <c r="AX303" s="13" t="s">
        <v>77</v>
      </c>
      <c r="AY303" s="234" t="s">
        <v>188</v>
      </c>
    </row>
    <row r="304" spans="1:65" s="14" customFormat="1" ht="11.25">
      <c r="B304" s="235"/>
      <c r="C304" s="236"/>
      <c r="D304" s="225" t="s">
        <v>197</v>
      </c>
      <c r="E304" s="237" t="s">
        <v>531</v>
      </c>
      <c r="F304" s="238" t="s">
        <v>199</v>
      </c>
      <c r="G304" s="236"/>
      <c r="H304" s="239">
        <v>11.5</v>
      </c>
      <c r="I304" s="240"/>
      <c r="J304" s="236"/>
      <c r="K304" s="236"/>
      <c r="L304" s="241"/>
      <c r="M304" s="242"/>
      <c r="N304" s="243"/>
      <c r="O304" s="243"/>
      <c r="P304" s="243"/>
      <c r="Q304" s="243"/>
      <c r="R304" s="243"/>
      <c r="S304" s="243"/>
      <c r="T304" s="244"/>
      <c r="AT304" s="245" t="s">
        <v>197</v>
      </c>
      <c r="AU304" s="245" t="s">
        <v>88</v>
      </c>
      <c r="AV304" s="14" t="s">
        <v>195</v>
      </c>
      <c r="AW304" s="14" t="s">
        <v>32</v>
      </c>
      <c r="AX304" s="14" t="s">
        <v>77</v>
      </c>
      <c r="AY304" s="245" t="s">
        <v>188</v>
      </c>
    </row>
    <row r="305" spans="1:65" s="13" customFormat="1" ht="11.25">
      <c r="B305" s="223"/>
      <c r="C305" s="224"/>
      <c r="D305" s="225" t="s">
        <v>197</v>
      </c>
      <c r="E305" s="226" t="s">
        <v>1</v>
      </c>
      <c r="F305" s="227" t="s">
        <v>701</v>
      </c>
      <c r="G305" s="224"/>
      <c r="H305" s="228">
        <v>10.6</v>
      </c>
      <c r="I305" s="229"/>
      <c r="J305" s="224"/>
      <c r="K305" s="224"/>
      <c r="L305" s="230"/>
      <c r="M305" s="231"/>
      <c r="N305" s="232"/>
      <c r="O305" s="232"/>
      <c r="P305" s="232"/>
      <c r="Q305" s="232"/>
      <c r="R305" s="232"/>
      <c r="S305" s="232"/>
      <c r="T305" s="233"/>
      <c r="AT305" s="234" t="s">
        <v>197</v>
      </c>
      <c r="AU305" s="234" t="s">
        <v>88</v>
      </c>
      <c r="AV305" s="13" t="s">
        <v>88</v>
      </c>
      <c r="AW305" s="13" t="s">
        <v>32</v>
      </c>
      <c r="AX305" s="13" t="s">
        <v>77</v>
      </c>
      <c r="AY305" s="234" t="s">
        <v>188</v>
      </c>
    </row>
    <row r="306" spans="1:65" s="14" customFormat="1" ht="11.25">
      <c r="B306" s="235"/>
      <c r="C306" s="236"/>
      <c r="D306" s="225" t="s">
        <v>197</v>
      </c>
      <c r="E306" s="237" t="s">
        <v>608</v>
      </c>
      <c r="F306" s="238" t="s">
        <v>199</v>
      </c>
      <c r="G306" s="236"/>
      <c r="H306" s="239">
        <v>10.6</v>
      </c>
      <c r="I306" s="240"/>
      <c r="J306" s="236"/>
      <c r="K306" s="236"/>
      <c r="L306" s="241"/>
      <c r="M306" s="242"/>
      <c r="N306" s="243"/>
      <c r="O306" s="243"/>
      <c r="P306" s="243"/>
      <c r="Q306" s="243"/>
      <c r="R306" s="243"/>
      <c r="S306" s="243"/>
      <c r="T306" s="244"/>
      <c r="AT306" s="245" t="s">
        <v>197</v>
      </c>
      <c r="AU306" s="245" t="s">
        <v>88</v>
      </c>
      <c r="AV306" s="14" t="s">
        <v>195</v>
      </c>
      <c r="AW306" s="14" t="s">
        <v>32</v>
      </c>
      <c r="AX306" s="14" t="s">
        <v>77</v>
      </c>
      <c r="AY306" s="245" t="s">
        <v>188</v>
      </c>
    </row>
    <row r="307" spans="1:65" s="13" customFormat="1" ht="11.25">
      <c r="B307" s="223"/>
      <c r="C307" s="224"/>
      <c r="D307" s="225" t="s">
        <v>197</v>
      </c>
      <c r="E307" s="226" t="s">
        <v>1</v>
      </c>
      <c r="F307" s="227" t="s">
        <v>702</v>
      </c>
      <c r="G307" s="224"/>
      <c r="H307" s="228">
        <v>10.75</v>
      </c>
      <c r="I307" s="229"/>
      <c r="J307" s="224"/>
      <c r="K307" s="224"/>
      <c r="L307" s="230"/>
      <c r="M307" s="231"/>
      <c r="N307" s="232"/>
      <c r="O307" s="232"/>
      <c r="P307" s="232"/>
      <c r="Q307" s="232"/>
      <c r="R307" s="232"/>
      <c r="S307" s="232"/>
      <c r="T307" s="233"/>
      <c r="AT307" s="234" t="s">
        <v>197</v>
      </c>
      <c r="AU307" s="234" t="s">
        <v>88</v>
      </c>
      <c r="AV307" s="13" t="s">
        <v>88</v>
      </c>
      <c r="AW307" s="13" t="s">
        <v>32</v>
      </c>
      <c r="AX307" s="13" t="s">
        <v>77</v>
      </c>
      <c r="AY307" s="234" t="s">
        <v>188</v>
      </c>
    </row>
    <row r="308" spans="1:65" s="14" customFormat="1" ht="11.25">
      <c r="B308" s="235"/>
      <c r="C308" s="236"/>
      <c r="D308" s="225" t="s">
        <v>197</v>
      </c>
      <c r="E308" s="237" t="s">
        <v>610</v>
      </c>
      <c r="F308" s="238" t="s">
        <v>199</v>
      </c>
      <c r="G308" s="236"/>
      <c r="H308" s="239">
        <v>10.75</v>
      </c>
      <c r="I308" s="240"/>
      <c r="J308" s="236"/>
      <c r="K308" s="236"/>
      <c r="L308" s="241"/>
      <c r="M308" s="242"/>
      <c r="N308" s="243"/>
      <c r="O308" s="243"/>
      <c r="P308" s="243"/>
      <c r="Q308" s="243"/>
      <c r="R308" s="243"/>
      <c r="S308" s="243"/>
      <c r="T308" s="244"/>
      <c r="AT308" s="245" t="s">
        <v>197</v>
      </c>
      <c r="AU308" s="245" t="s">
        <v>88</v>
      </c>
      <c r="AV308" s="14" t="s">
        <v>195</v>
      </c>
      <c r="AW308" s="14" t="s">
        <v>32</v>
      </c>
      <c r="AX308" s="14" t="s">
        <v>85</v>
      </c>
      <c r="AY308" s="245" t="s">
        <v>188</v>
      </c>
    </row>
    <row r="309" spans="1:65" s="2" customFormat="1" ht="16.5" customHeight="1">
      <c r="A309" s="35"/>
      <c r="B309" s="36"/>
      <c r="C309" s="267" t="s">
        <v>509</v>
      </c>
      <c r="D309" s="267" t="s">
        <v>406</v>
      </c>
      <c r="E309" s="268" t="s">
        <v>703</v>
      </c>
      <c r="F309" s="269" t="s">
        <v>704</v>
      </c>
      <c r="G309" s="270" t="s">
        <v>193</v>
      </c>
      <c r="H309" s="271">
        <v>10.911</v>
      </c>
      <c r="I309" s="272"/>
      <c r="J309" s="273">
        <f>ROUND(I309*H309,2)</f>
        <v>0</v>
      </c>
      <c r="K309" s="269" t="s">
        <v>1</v>
      </c>
      <c r="L309" s="274"/>
      <c r="M309" s="275" t="s">
        <v>1</v>
      </c>
      <c r="N309" s="276" t="s">
        <v>42</v>
      </c>
      <c r="O309" s="72"/>
      <c r="P309" s="219">
        <f>O309*H309</f>
        <v>0</v>
      </c>
      <c r="Q309" s="219">
        <v>7.5199999999999998E-3</v>
      </c>
      <c r="R309" s="219">
        <f>Q309*H309</f>
        <v>8.2050719999999994E-2</v>
      </c>
      <c r="S309" s="219">
        <v>0</v>
      </c>
      <c r="T309" s="220">
        <f>S309*H309</f>
        <v>0</v>
      </c>
      <c r="U309" s="35"/>
      <c r="V309" s="35"/>
      <c r="W309" s="35"/>
      <c r="X309" s="35"/>
      <c r="Y309" s="35"/>
      <c r="Z309" s="35"/>
      <c r="AA309" s="35"/>
      <c r="AB309" s="35"/>
      <c r="AC309" s="35"/>
      <c r="AD309" s="35"/>
      <c r="AE309" s="35"/>
      <c r="AR309" s="221" t="s">
        <v>229</v>
      </c>
      <c r="AT309" s="221" t="s">
        <v>406</v>
      </c>
      <c r="AU309" s="221" t="s">
        <v>88</v>
      </c>
      <c r="AY309" s="18" t="s">
        <v>188</v>
      </c>
      <c r="BE309" s="222">
        <f>IF(N309="základní",J309,0)</f>
        <v>0</v>
      </c>
      <c r="BF309" s="222">
        <f>IF(N309="snížená",J309,0)</f>
        <v>0</v>
      </c>
      <c r="BG309" s="222">
        <f>IF(N309="zákl. přenesená",J309,0)</f>
        <v>0</v>
      </c>
      <c r="BH309" s="222">
        <f>IF(N309="sníž. přenesená",J309,0)</f>
        <v>0</v>
      </c>
      <c r="BI309" s="222">
        <f>IF(N309="nulová",J309,0)</f>
        <v>0</v>
      </c>
      <c r="BJ309" s="18" t="s">
        <v>85</v>
      </c>
      <c r="BK309" s="222">
        <f>ROUND(I309*H309,2)</f>
        <v>0</v>
      </c>
      <c r="BL309" s="18" t="s">
        <v>195</v>
      </c>
      <c r="BM309" s="221" t="s">
        <v>705</v>
      </c>
    </row>
    <row r="310" spans="1:65" s="13" customFormat="1" ht="11.25">
      <c r="B310" s="223"/>
      <c r="C310" s="224"/>
      <c r="D310" s="225" t="s">
        <v>197</v>
      </c>
      <c r="E310" s="226" t="s">
        <v>1</v>
      </c>
      <c r="F310" s="227" t="s">
        <v>706</v>
      </c>
      <c r="G310" s="224"/>
      <c r="H310" s="228">
        <v>10.911</v>
      </c>
      <c r="I310" s="229"/>
      <c r="J310" s="224"/>
      <c r="K310" s="224"/>
      <c r="L310" s="230"/>
      <c r="M310" s="231"/>
      <c r="N310" s="232"/>
      <c r="O310" s="232"/>
      <c r="P310" s="232"/>
      <c r="Q310" s="232"/>
      <c r="R310" s="232"/>
      <c r="S310" s="232"/>
      <c r="T310" s="233"/>
      <c r="AT310" s="234" t="s">
        <v>197</v>
      </c>
      <c r="AU310" s="234" t="s">
        <v>88</v>
      </c>
      <c r="AV310" s="13" t="s">
        <v>88</v>
      </c>
      <c r="AW310" s="13" t="s">
        <v>32</v>
      </c>
      <c r="AX310" s="13" t="s">
        <v>85</v>
      </c>
      <c r="AY310" s="234" t="s">
        <v>188</v>
      </c>
    </row>
    <row r="311" spans="1:65" s="2" customFormat="1" ht="16.5" customHeight="1">
      <c r="A311" s="35"/>
      <c r="B311" s="36"/>
      <c r="C311" s="210" t="s">
        <v>513</v>
      </c>
      <c r="D311" s="210" t="s">
        <v>190</v>
      </c>
      <c r="E311" s="211" t="s">
        <v>540</v>
      </c>
      <c r="F311" s="212" t="s">
        <v>541</v>
      </c>
      <c r="G311" s="213" t="s">
        <v>454</v>
      </c>
      <c r="H311" s="214">
        <v>1</v>
      </c>
      <c r="I311" s="215"/>
      <c r="J311" s="216">
        <f>ROUND(I311*H311,2)</f>
        <v>0</v>
      </c>
      <c r="K311" s="212" t="s">
        <v>194</v>
      </c>
      <c r="L311" s="40"/>
      <c r="M311" s="217" t="s">
        <v>1</v>
      </c>
      <c r="N311" s="218" t="s">
        <v>42</v>
      </c>
      <c r="O311" s="72"/>
      <c r="P311" s="219">
        <f>O311*H311</f>
        <v>0</v>
      </c>
      <c r="Q311" s="219">
        <v>0</v>
      </c>
      <c r="R311" s="219">
        <f>Q311*H311</f>
        <v>0</v>
      </c>
      <c r="S311" s="219">
        <v>0</v>
      </c>
      <c r="T311" s="220">
        <f>S311*H311</f>
        <v>0</v>
      </c>
      <c r="U311" s="35"/>
      <c r="V311" s="35"/>
      <c r="W311" s="35"/>
      <c r="X311" s="35"/>
      <c r="Y311" s="35"/>
      <c r="Z311" s="35"/>
      <c r="AA311" s="35"/>
      <c r="AB311" s="35"/>
      <c r="AC311" s="35"/>
      <c r="AD311" s="35"/>
      <c r="AE311" s="35"/>
      <c r="AR311" s="221" t="s">
        <v>195</v>
      </c>
      <c r="AT311" s="221" t="s">
        <v>190</v>
      </c>
      <c r="AU311" s="221" t="s">
        <v>88</v>
      </c>
      <c r="AY311" s="18" t="s">
        <v>188</v>
      </c>
      <c r="BE311" s="222">
        <f>IF(N311="základní",J311,0)</f>
        <v>0</v>
      </c>
      <c r="BF311" s="222">
        <f>IF(N311="snížená",J311,0)</f>
        <v>0</v>
      </c>
      <c r="BG311" s="222">
        <f>IF(N311="zákl. přenesená",J311,0)</f>
        <v>0</v>
      </c>
      <c r="BH311" s="222">
        <f>IF(N311="sníž. přenesená",J311,0)</f>
        <v>0</v>
      </c>
      <c r="BI311" s="222">
        <f>IF(N311="nulová",J311,0)</f>
        <v>0</v>
      </c>
      <c r="BJ311" s="18" t="s">
        <v>85</v>
      </c>
      <c r="BK311" s="222">
        <f>ROUND(I311*H311,2)</f>
        <v>0</v>
      </c>
      <c r="BL311" s="18" t="s">
        <v>195</v>
      </c>
      <c r="BM311" s="221" t="s">
        <v>707</v>
      </c>
    </row>
    <row r="312" spans="1:65" s="12" customFormat="1" ht="22.9" customHeight="1">
      <c r="B312" s="194"/>
      <c r="C312" s="195"/>
      <c r="D312" s="196" t="s">
        <v>76</v>
      </c>
      <c r="E312" s="208" t="s">
        <v>587</v>
      </c>
      <c r="F312" s="208" t="s">
        <v>588</v>
      </c>
      <c r="G312" s="195"/>
      <c r="H312" s="195"/>
      <c r="I312" s="198"/>
      <c r="J312" s="209">
        <f>BK312</f>
        <v>0</v>
      </c>
      <c r="K312" s="195"/>
      <c r="L312" s="200"/>
      <c r="M312" s="201"/>
      <c r="N312" s="202"/>
      <c r="O312" s="202"/>
      <c r="P312" s="203">
        <f>P313</f>
        <v>0</v>
      </c>
      <c r="Q312" s="202"/>
      <c r="R312" s="203">
        <f>R313</f>
        <v>0</v>
      </c>
      <c r="S312" s="202"/>
      <c r="T312" s="204">
        <f>T313</f>
        <v>0</v>
      </c>
      <c r="AR312" s="205" t="s">
        <v>85</v>
      </c>
      <c r="AT312" s="206" t="s">
        <v>76</v>
      </c>
      <c r="AU312" s="206" t="s">
        <v>85</v>
      </c>
      <c r="AY312" s="205" t="s">
        <v>188</v>
      </c>
      <c r="BK312" s="207">
        <f>BK313</f>
        <v>0</v>
      </c>
    </row>
    <row r="313" spans="1:65" s="2" customFormat="1" ht="16.5" customHeight="1">
      <c r="A313" s="35"/>
      <c r="B313" s="36"/>
      <c r="C313" s="210" t="s">
        <v>517</v>
      </c>
      <c r="D313" s="210" t="s">
        <v>190</v>
      </c>
      <c r="E313" s="211" t="s">
        <v>590</v>
      </c>
      <c r="F313" s="212" t="s">
        <v>591</v>
      </c>
      <c r="G313" s="213" t="s">
        <v>246</v>
      </c>
      <c r="H313" s="214">
        <v>3.286</v>
      </c>
      <c r="I313" s="215"/>
      <c r="J313" s="216">
        <f>ROUND(I313*H313,2)</f>
        <v>0</v>
      </c>
      <c r="K313" s="212" t="s">
        <v>202</v>
      </c>
      <c r="L313" s="40"/>
      <c r="M313" s="277" t="s">
        <v>1</v>
      </c>
      <c r="N313" s="278" t="s">
        <v>42</v>
      </c>
      <c r="O313" s="279"/>
      <c r="P313" s="280">
        <f>O313*H313</f>
        <v>0</v>
      </c>
      <c r="Q313" s="280">
        <v>0</v>
      </c>
      <c r="R313" s="280">
        <f>Q313*H313</f>
        <v>0</v>
      </c>
      <c r="S313" s="280">
        <v>0</v>
      </c>
      <c r="T313" s="281">
        <f>S313*H313</f>
        <v>0</v>
      </c>
      <c r="U313" s="35"/>
      <c r="V313" s="35"/>
      <c r="W313" s="35"/>
      <c r="X313" s="35"/>
      <c r="Y313" s="35"/>
      <c r="Z313" s="35"/>
      <c r="AA313" s="35"/>
      <c r="AB313" s="35"/>
      <c r="AC313" s="35"/>
      <c r="AD313" s="35"/>
      <c r="AE313" s="35"/>
      <c r="AR313" s="221" t="s">
        <v>195</v>
      </c>
      <c r="AT313" s="221" t="s">
        <v>190</v>
      </c>
      <c r="AU313" s="221" t="s">
        <v>88</v>
      </c>
      <c r="AY313" s="18" t="s">
        <v>188</v>
      </c>
      <c r="BE313" s="222">
        <f>IF(N313="základní",J313,0)</f>
        <v>0</v>
      </c>
      <c r="BF313" s="222">
        <f>IF(N313="snížená",J313,0)</f>
        <v>0</v>
      </c>
      <c r="BG313" s="222">
        <f>IF(N313="zákl. přenesená",J313,0)</f>
        <v>0</v>
      </c>
      <c r="BH313" s="222">
        <f>IF(N313="sníž. přenesená",J313,0)</f>
        <v>0</v>
      </c>
      <c r="BI313" s="222">
        <f>IF(N313="nulová",J313,0)</f>
        <v>0</v>
      </c>
      <c r="BJ313" s="18" t="s">
        <v>85</v>
      </c>
      <c r="BK313" s="222">
        <f>ROUND(I313*H313,2)</f>
        <v>0</v>
      </c>
      <c r="BL313" s="18" t="s">
        <v>195</v>
      </c>
      <c r="BM313" s="221" t="s">
        <v>592</v>
      </c>
    </row>
    <row r="314" spans="1:65" s="2" customFormat="1" ht="6.95" customHeight="1">
      <c r="A314" s="35"/>
      <c r="B314" s="55"/>
      <c r="C314" s="56"/>
      <c r="D314" s="56"/>
      <c r="E314" s="56"/>
      <c r="F314" s="56"/>
      <c r="G314" s="56"/>
      <c r="H314" s="56"/>
      <c r="I314" s="160"/>
      <c r="J314" s="56"/>
      <c r="K314" s="56"/>
      <c r="L314" s="40"/>
      <c r="M314" s="35"/>
      <c r="O314" s="35"/>
      <c r="P314" s="35"/>
      <c r="Q314" s="35"/>
      <c r="R314" s="35"/>
      <c r="S314" s="35"/>
      <c r="T314" s="35"/>
      <c r="U314" s="35"/>
      <c r="V314" s="35"/>
      <c r="W314" s="35"/>
      <c r="X314" s="35"/>
      <c r="Y314" s="35"/>
      <c r="Z314" s="35"/>
      <c r="AA314" s="35"/>
      <c r="AB314" s="35"/>
      <c r="AC314" s="35"/>
      <c r="AD314" s="35"/>
      <c r="AE314" s="35"/>
    </row>
  </sheetData>
  <sheetProtection algorithmName="SHA-512" hashValue="y2uJ02pIChgG1uvaSq5yfZ/UheU7C2RfEYmvz3QUiTtaLFPXOWGpNf/Pk6TiOi7NZHxnhnomKiyTMsII9Ph5Mg==" saltValue="d8B+amLARR7RmEvEN9fS6j7Wv9MHuFf0CDF6RkxtAb8dPJ59F3sK3KWq+86xDhK3HkCvvxVb61dUaop2PboUAw==" spinCount="100000" sheet="1" objects="1" scenarios="1" formatColumns="0" formatRows="0" autoFilter="0"/>
  <autoFilter ref="C121:K313"/>
  <mergeCells count="9">
    <mergeCell ref="E87:H87"/>
    <mergeCell ref="E112:H112"/>
    <mergeCell ref="E114:H114"/>
    <mergeCell ref="L2:V2"/>
    <mergeCell ref="E7:H7"/>
    <mergeCell ref="E9:H9"/>
    <mergeCell ref="E18:H18"/>
    <mergeCell ref="E27:H27"/>
    <mergeCell ref="E85:H85"/>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626"/>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98</v>
      </c>
      <c r="AZ2" s="117" t="s">
        <v>708</v>
      </c>
      <c r="BA2" s="117" t="s">
        <v>1</v>
      </c>
      <c r="BB2" s="117" t="s">
        <v>1</v>
      </c>
      <c r="BC2" s="117" t="s">
        <v>709</v>
      </c>
      <c r="BD2" s="117" t="s">
        <v>88</v>
      </c>
    </row>
    <row r="3" spans="1:56" s="1" customFormat="1" ht="6.95" customHeight="1">
      <c r="B3" s="118"/>
      <c r="C3" s="119"/>
      <c r="D3" s="119"/>
      <c r="E3" s="119"/>
      <c r="F3" s="119"/>
      <c r="G3" s="119"/>
      <c r="H3" s="119"/>
      <c r="I3" s="120"/>
      <c r="J3" s="119"/>
      <c r="K3" s="119"/>
      <c r="L3" s="21"/>
      <c r="AT3" s="18" t="s">
        <v>88</v>
      </c>
      <c r="AZ3" s="117" t="s">
        <v>710</v>
      </c>
      <c r="BA3" s="117" t="s">
        <v>1</v>
      </c>
      <c r="BB3" s="117" t="s">
        <v>1</v>
      </c>
      <c r="BC3" s="117" t="s">
        <v>711</v>
      </c>
      <c r="BD3" s="117" t="s">
        <v>88</v>
      </c>
    </row>
    <row r="4" spans="1:56" s="1" customFormat="1" ht="24.95" customHeight="1">
      <c r="B4" s="21"/>
      <c r="D4" s="121" t="s">
        <v>133</v>
      </c>
      <c r="I4" s="116"/>
      <c r="L4" s="21"/>
      <c r="M4" s="122" t="s">
        <v>10</v>
      </c>
      <c r="AT4" s="18" t="s">
        <v>4</v>
      </c>
      <c r="AZ4" s="117" t="s">
        <v>712</v>
      </c>
      <c r="BA4" s="117" t="s">
        <v>1</v>
      </c>
      <c r="BB4" s="117" t="s">
        <v>1</v>
      </c>
      <c r="BC4" s="117" t="s">
        <v>713</v>
      </c>
      <c r="BD4" s="117" t="s">
        <v>88</v>
      </c>
    </row>
    <row r="5" spans="1:56" s="1" customFormat="1" ht="6.95" customHeight="1">
      <c r="B5" s="21"/>
      <c r="I5" s="116"/>
      <c r="L5" s="21"/>
      <c r="AZ5" s="117" t="s">
        <v>136</v>
      </c>
      <c r="BA5" s="117" t="s">
        <v>1</v>
      </c>
      <c r="BB5" s="117" t="s">
        <v>1</v>
      </c>
      <c r="BC5" s="117" t="s">
        <v>714</v>
      </c>
      <c r="BD5" s="117" t="s">
        <v>88</v>
      </c>
    </row>
    <row r="6" spans="1:56" s="1" customFormat="1" ht="12" customHeight="1">
      <c r="B6" s="21"/>
      <c r="D6" s="123" t="s">
        <v>16</v>
      </c>
      <c r="I6" s="116"/>
      <c r="L6" s="21"/>
      <c r="AZ6" s="117" t="s">
        <v>139</v>
      </c>
      <c r="BA6" s="117" t="s">
        <v>1</v>
      </c>
      <c r="BB6" s="117" t="s">
        <v>1</v>
      </c>
      <c r="BC6" s="117" t="s">
        <v>715</v>
      </c>
      <c r="BD6" s="117" t="s">
        <v>88</v>
      </c>
    </row>
    <row r="7" spans="1:56" s="1" customFormat="1" ht="16.5" customHeight="1">
      <c r="B7" s="21"/>
      <c r="E7" s="333" t="str">
        <f>'Rekapitulace stavby'!K6</f>
        <v>HOSPODAŘENÍ SE SRÁŽKOVÝMI VODAMI - ZŠ NA VÝSLUNÍ Č.P. 2047</v>
      </c>
      <c r="F7" s="334"/>
      <c r="G7" s="334"/>
      <c r="H7" s="334"/>
      <c r="I7" s="116"/>
      <c r="L7" s="21"/>
      <c r="AZ7" s="117" t="s">
        <v>716</v>
      </c>
      <c r="BA7" s="117" t="s">
        <v>1</v>
      </c>
      <c r="BB7" s="117" t="s">
        <v>1</v>
      </c>
      <c r="BC7" s="117" t="s">
        <v>717</v>
      </c>
      <c r="BD7" s="117" t="s">
        <v>88</v>
      </c>
    </row>
    <row r="8" spans="1:56" s="1" customFormat="1" ht="12" customHeight="1">
      <c r="B8" s="21"/>
      <c r="D8" s="123" t="s">
        <v>141</v>
      </c>
      <c r="I8" s="116"/>
      <c r="L8" s="21"/>
      <c r="AZ8" s="117" t="s">
        <v>718</v>
      </c>
      <c r="BA8" s="117" t="s">
        <v>1</v>
      </c>
      <c r="BB8" s="117" t="s">
        <v>1</v>
      </c>
      <c r="BC8" s="117" t="s">
        <v>719</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603</v>
      </c>
      <c r="BA9" s="117" t="s">
        <v>1</v>
      </c>
      <c r="BB9" s="117" t="s">
        <v>1</v>
      </c>
      <c r="BC9" s="117" t="s">
        <v>721</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723</v>
      </c>
      <c r="BA10" s="117" t="s">
        <v>1</v>
      </c>
      <c r="BB10" s="117" t="s">
        <v>1</v>
      </c>
      <c r="BC10" s="117" t="s">
        <v>724</v>
      </c>
      <c r="BD10" s="117" t="s">
        <v>88</v>
      </c>
    </row>
    <row r="11" spans="1:56" s="2" customFormat="1" ht="16.5" customHeight="1">
      <c r="A11" s="35"/>
      <c r="B11" s="40"/>
      <c r="C11" s="35"/>
      <c r="D11" s="35"/>
      <c r="E11" s="335" t="s">
        <v>725</v>
      </c>
      <c r="F11" s="336"/>
      <c r="G11" s="336"/>
      <c r="H11" s="336"/>
      <c r="I11" s="124"/>
      <c r="J11" s="35"/>
      <c r="K11" s="35"/>
      <c r="L11" s="52"/>
      <c r="S11" s="35"/>
      <c r="T11" s="35"/>
      <c r="U11" s="35"/>
      <c r="V11" s="35"/>
      <c r="W11" s="35"/>
      <c r="X11" s="35"/>
      <c r="Y11" s="35"/>
      <c r="Z11" s="35"/>
      <c r="AA11" s="35"/>
      <c r="AB11" s="35"/>
      <c r="AC11" s="35"/>
      <c r="AD11" s="35"/>
      <c r="AE11" s="35"/>
      <c r="AZ11" s="117" t="s">
        <v>726</v>
      </c>
      <c r="BA11" s="117" t="s">
        <v>1</v>
      </c>
      <c r="BB11" s="117" t="s">
        <v>1</v>
      </c>
      <c r="BC11" s="117" t="s">
        <v>711</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727</v>
      </c>
      <c r="BA12" s="117" t="s">
        <v>1</v>
      </c>
      <c r="BB12" s="117" t="s">
        <v>1</v>
      </c>
      <c r="BC12" s="117" t="s">
        <v>728</v>
      </c>
      <c r="BD12" s="117" t="s">
        <v>88</v>
      </c>
    </row>
    <row r="13" spans="1:56" s="2" customFormat="1" ht="12" customHeight="1">
      <c r="A13" s="35"/>
      <c r="B13" s="40"/>
      <c r="C13" s="35"/>
      <c r="D13" s="123" t="s">
        <v>18</v>
      </c>
      <c r="E13" s="35"/>
      <c r="F13" s="111" t="s">
        <v>87</v>
      </c>
      <c r="G13" s="35"/>
      <c r="H13" s="35"/>
      <c r="I13" s="125" t="s">
        <v>19</v>
      </c>
      <c r="J13" s="111" t="s">
        <v>1</v>
      </c>
      <c r="K13" s="35"/>
      <c r="L13" s="52"/>
      <c r="S13" s="35"/>
      <c r="T13" s="35"/>
      <c r="U13" s="35"/>
      <c r="V13" s="35"/>
      <c r="W13" s="35"/>
      <c r="X13" s="35"/>
      <c r="Y13" s="35"/>
      <c r="Z13" s="35"/>
      <c r="AA13" s="35"/>
      <c r="AB13" s="35"/>
      <c r="AC13" s="35"/>
      <c r="AD13" s="35"/>
      <c r="AE13" s="35"/>
      <c r="AZ13" s="117" t="s">
        <v>729</v>
      </c>
      <c r="BA13" s="117" t="s">
        <v>1</v>
      </c>
      <c r="BB13" s="117" t="s">
        <v>1</v>
      </c>
      <c r="BC13" s="117" t="s">
        <v>730</v>
      </c>
      <c r="BD13" s="117" t="s">
        <v>88</v>
      </c>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c r="AZ14" s="117" t="s">
        <v>731</v>
      </c>
      <c r="BA14" s="117" t="s">
        <v>1</v>
      </c>
      <c r="BB14" s="117" t="s">
        <v>1</v>
      </c>
      <c r="BC14" s="117" t="s">
        <v>732</v>
      </c>
      <c r="BD14" s="117" t="s">
        <v>88</v>
      </c>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c r="AZ15" s="117" t="s">
        <v>612</v>
      </c>
      <c r="BA15" s="117" t="s">
        <v>1</v>
      </c>
      <c r="BB15" s="117" t="s">
        <v>1</v>
      </c>
      <c r="BC15" s="117" t="s">
        <v>733</v>
      </c>
      <c r="BD15" s="117" t="s">
        <v>88</v>
      </c>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c r="AZ16" s="117" t="s">
        <v>734</v>
      </c>
      <c r="BA16" s="117" t="s">
        <v>1</v>
      </c>
      <c r="BB16" s="117" t="s">
        <v>1</v>
      </c>
      <c r="BC16" s="117" t="s">
        <v>735</v>
      </c>
      <c r="BD16" s="117" t="s">
        <v>88</v>
      </c>
    </row>
    <row r="17" spans="1:56"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c r="AZ17" s="117" t="s">
        <v>153</v>
      </c>
      <c r="BA17" s="117" t="s">
        <v>1</v>
      </c>
      <c r="BB17" s="117" t="s">
        <v>1</v>
      </c>
      <c r="BC17" s="117" t="s">
        <v>736</v>
      </c>
      <c r="BD17" s="117" t="s">
        <v>88</v>
      </c>
    </row>
    <row r="18" spans="1:56"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c r="AZ18" s="117" t="s">
        <v>737</v>
      </c>
      <c r="BA18" s="117" t="s">
        <v>1</v>
      </c>
      <c r="BB18" s="117" t="s">
        <v>1</v>
      </c>
      <c r="BC18" s="117" t="s">
        <v>738</v>
      </c>
      <c r="BD18" s="117" t="s">
        <v>88</v>
      </c>
    </row>
    <row r="19" spans="1:56"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c r="AZ19" s="117" t="s">
        <v>739</v>
      </c>
      <c r="BA19" s="117" t="s">
        <v>1</v>
      </c>
      <c r="BB19" s="117" t="s">
        <v>1</v>
      </c>
      <c r="BC19" s="117" t="s">
        <v>740</v>
      </c>
      <c r="BD19" s="117" t="s">
        <v>88</v>
      </c>
    </row>
    <row r="20" spans="1:56"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c r="AZ20" s="117" t="s">
        <v>741</v>
      </c>
      <c r="BA20" s="117" t="s">
        <v>1</v>
      </c>
      <c r="BB20" s="117" t="s">
        <v>1</v>
      </c>
      <c r="BC20" s="117" t="s">
        <v>742</v>
      </c>
      <c r="BD20" s="117" t="s">
        <v>88</v>
      </c>
    </row>
    <row r="21" spans="1:56"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c r="AZ21" s="117" t="s">
        <v>743</v>
      </c>
      <c r="BA21" s="117" t="s">
        <v>1</v>
      </c>
      <c r="BB21" s="117" t="s">
        <v>1</v>
      </c>
      <c r="BC21" s="117" t="s">
        <v>744</v>
      </c>
      <c r="BD21" s="117" t="s">
        <v>88</v>
      </c>
    </row>
    <row r="22" spans="1:56"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c r="AZ22" s="117" t="s">
        <v>745</v>
      </c>
      <c r="BA22" s="117" t="s">
        <v>1</v>
      </c>
      <c r="BB22" s="117" t="s">
        <v>1</v>
      </c>
      <c r="BC22" s="117" t="s">
        <v>746</v>
      </c>
      <c r="BD22" s="117" t="s">
        <v>88</v>
      </c>
    </row>
    <row r="23" spans="1:56"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c r="AZ23" s="117" t="s">
        <v>747</v>
      </c>
      <c r="BA23" s="117" t="s">
        <v>1</v>
      </c>
      <c r="BB23" s="117" t="s">
        <v>1</v>
      </c>
      <c r="BC23" s="117" t="s">
        <v>748</v>
      </c>
      <c r="BD23" s="117" t="s">
        <v>88</v>
      </c>
    </row>
    <row r="24" spans="1:56"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c r="AZ24" s="117" t="s">
        <v>749</v>
      </c>
      <c r="BA24" s="117" t="s">
        <v>1</v>
      </c>
      <c r="BB24" s="117" t="s">
        <v>1</v>
      </c>
      <c r="BC24" s="117" t="s">
        <v>750</v>
      </c>
      <c r="BD24" s="117" t="s">
        <v>88</v>
      </c>
    </row>
    <row r="25" spans="1:56"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c r="AZ25" s="117" t="s">
        <v>751</v>
      </c>
      <c r="BA25" s="117" t="s">
        <v>1</v>
      </c>
      <c r="BB25" s="117" t="s">
        <v>1</v>
      </c>
      <c r="BC25" s="117" t="s">
        <v>752</v>
      </c>
      <c r="BD25" s="117" t="s">
        <v>88</v>
      </c>
    </row>
    <row r="26" spans="1:56"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c r="AZ26" s="117" t="s">
        <v>753</v>
      </c>
      <c r="BA26" s="117" t="s">
        <v>1</v>
      </c>
      <c r="BB26" s="117" t="s">
        <v>1</v>
      </c>
      <c r="BC26" s="117" t="s">
        <v>754</v>
      </c>
      <c r="BD26" s="117" t="s">
        <v>88</v>
      </c>
    </row>
    <row r="27" spans="1:56"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c r="AZ27" s="117" t="s">
        <v>755</v>
      </c>
      <c r="BA27" s="117" t="s">
        <v>1</v>
      </c>
      <c r="BB27" s="117" t="s">
        <v>1</v>
      </c>
      <c r="BC27" s="117" t="s">
        <v>756</v>
      </c>
      <c r="BD27" s="117" t="s">
        <v>88</v>
      </c>
    </row>
    <row r="28" spans="1:56"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c r="AZ28" s="117" t="s">
        <v>757</v>
      </c>
      <c r="BA28" s="117" t="s">
        <v>1</v>
      </c>
      <c r="BB28" s="117" t="s">
        <v>1</v>
      </c>
      <c r="BC28" s="117" t="s">
        <v>758</v>
      </c>
      <c r="BD28" s="117" t="s">
        <v>88</v>
      </c>
    </row>
    <row r="29" spans="1:56"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c r="AZ29" s="282" t="s">
        <v>759</v>
      </c>
      <c r="BA29" s="282" t="s">
        <v>1</v>
      </c>
      <c r="BB29" s="282" t="s">
        <v>1</v>
      </c>
      <c r="BC29" s="282" t="s">
        <v>760</v>
      </c>
      <c r="BD29" s="282" t="s">
        <v>88</v>
      </c>
    </row>
    <row r="30" spans="1:56"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c r="AZ30" s="117" t="s">
        <v>761</v>
      </c>
      <c r="BA30" s="117" t="s">
        <v>1</v>
      </c>
      <c r="BB30" s="117" t="s">
        <v>1</v>
      </c>
      <c r="BC30" s="117" t="s">
        <v>762</v>
      </c>
      <c r="BD30" s="117" t="s">
        <v>88</v>
      </c>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c r="AZ31" s="117" t="s">
        <v>763</v>
      </c>
      <c r="BA31" s="117" t="s">
        <v>1</v>
      </c>
      <c r="BB31" s="117" t="s">
        <v>1</v>
      </c>
      <c r="BC31" s="117" t="s">
        <v>764</v>
      </c>
      <c r="BD31" s="117" t="s">
        <v>88</v>
      </c>
    </row>
    <row r="32" spans="1:56" s="2" customFormat="1" ht="25.35" customHeight="1">
      <c r="A32" s="35"/>
      <c r="B32" s="40"/>
      <c r="C32" s="35"/>
      <c r="D32" s="133" t="s">
        <v>37</v>
      </c>
      <c r="E32" s="35"/>
      <c r="F32" s="35"/>
      <c r="G32" s="35"/>
      <c r="H32" s="35"/>
      <c r="I32" s="124"/>
      <c r="J32" s="134">
        <f>ROUND(J128, 2)</f>
        <v>0</v>
      </c>
      <c r="K32" s="35"/>
      <c r="L32" s="52"/>
      <c r="S32" s="35"/>
      <c r="T32" s="35"/>
      <c r="U32" s="35"/>
      <c r="V32" s="35"/>
      <c r="W32" s="35"/>
      <c r="X32" s="35"/>
      <c r="Y32" s="35"/>
      <c r="Z32" s="35"/>
      <c r="AA32" s="35"/>
      <c r="AB32" s="35"/>
      <c r="AC32" s="35"/>
      <c r="AD32" s="35"/>
      <c r="AE32" s="35"/>
      <c r="AZ32" s="117" t="s">
        <v>765</v>
      </c>
      <c r="BA32" s="117" t="s">
        <v>1</v>
      </c>
      <c r="BB32" s="117" t="s">
        <v>1</v>
      </c>
      <c r="BC32" s="117" t="s">
        <v>766</v>
      </c>
      <c r="BD32" s="117" t="s">
        <v>88</v>
      </c>
    </row>
    <row r="33" spans="1:56"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c r="AZ33" s="117" t="s">
        <v>767</v>
      </c>
      <c r="BA33" s="117" t="s">
        <v>1</v>
      </c>
      <c r="BB33" s="117" t="s">
        <v>1</v>
      </c>
      <c r="BC33" s="117" t="s">
        <v>768</v>
      </c>
      <c r="BD33" s="117" t="s">
        <v>88</v>
      </c>
    </row>
    <row r="34" spans="1:56"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c r="AZ34" s="117" t="s">
        <v>769</v>
      </c>
      <c r="BA34" s="117" t="s">
        <v>1</v>
      </c>
      <c r="BB34" s="117" t="s">
        <v>1</v>
      </c>
      <c r="BC34" s="117" t="s">
        <v>770</v>
      </c>
      <c r="BD34" s="117" t="s">
        <v>88</v>
      </c>
    </row>
    <row r="35" spans="1:56" s="2" customFormat="1" ht="14.45" customHeight="1">
      <c r="A35" s="35"/>
      <c r="B35" s="40"/>
      <c r="C35" s="35"/>
      <c r="D35" s="137" t="s">
        <v>41</v>
      </c>
      <c r="E35" s="123" t="s">
        <v>42</v>
      </c>
      <c r="F35" s="138">
        <f>ROUND((SUM(BE128:BE625)),  2)</f>
        <v>0</v>
      </c>
      <c r="G35" s="35"/>
      <c r="H35" s="35"/>
      <c r="I35" s="139">
        <v>0.21</v>
      </c>
      <c r="J35" s="138">
        <f>ROUND(((SUM(BE128:BE625))*I35),  2)</f>
        <v>0</v>
      </c>
      <c r="K35" s="35"/>
      <c r="L35" s="52"/>
      <c r="S35" s="35"/>
      <c r="T35" s="35"/>
      <c r="U35" s="35"/>
      <c r="V35" s="35"/>
      <c r="W35" s="35"/>
      <c r="X35" s="35"/>
      <c r="Y35" s="35"/>
      <c r="Z35" s="35"/>
      <c r="AA35" s="35"/>
      <c r="AB35" s="35"/>
      <c r="AC35" s="35"/>
      <c r="AD35" s="35"/>
      <c r="AE35" s="35"/>
      <c r="AZ35" s="117" t="s">
        <v>771</v>
      </c>
      <c r="BA35" s="117" t="s">
        <v>1</v>
      </c>
      <c r="BB35" s="117" t="s">
        <v>1</v>
      </c>
      <c r="BC35" s="117" t="s">
        <v>772</v>
      </c>
      <c r="BD35" s="117" t="s">
        <v>88</v>
      </c>
    </row>
    <row r="36" spans="1:56" s="2" customFormat="1" ht="14.45" customHeight="1">
      <c r="A36" s="35"/>
      <c r="B36" s="40"/>
      <c r="C36" s="35"/>
      <c r="D36" s="35"/>
      <c r="E36" s="123" t="s">
        <v>43</v>
      </c>
      <c r="F36" s="138">
        <f>ROUND((SUM(BF128:BF625)),  2)</f>
        <v>0</v>
      </c>
      <c r="G36" s="35"/>
      <c r="H36" s="35"/>
      <c r="I36" s="139">
        <v>0.15</v>
      </c>
      <c r="J36" s="138">
        <f>ROUND(((SUM(BF128:BF625))*I36),  2)</f>
        <v>0</v>
      </c>
      <c r="K36" s="35"/>
      <c r="L36" s="52"/>
      <c r="S36" s="35"/>
      <c r="T36" s="35"/>
      <c r="U36" s="35"/>
      <c r="V36" s="35"/>
      <c r="W36" s="35"/>
      <c r="X36" s="35"/>
      <c r="Y36" s="35"/>
      <c r="Z36" s="35"/>
      <c r="AA36" s="35"/>
      <c r="AB36" s="35"/>
      <c r="AC36" s="35"/>
      <c r="AD36" s="35"/>
      <c r="AE36" s="35"/>
      <c r="AZ36" s="117" t="s">
        <v>773</v>
      </c>
      <c r="BA36" s="117" t="s">
        <v>1</v>
      </c>
      <c r="BB36" s="117" t="s">
        <v>1</v>
      </c>
      <c r="BC36" s="117" t="s">
        <v>774</v>
      </c>
      <c r="BD36" s="117" t="s">
        <v>88</v>
      </c>
    </row>
    <row r="37" spans="1:56" s="2" customFormat="1" ht="14.45" hidden="1" customHeight="1">
      <c r="A37" s="35"/>
      <c r="B37" s="40"/>
      <c r="C37" s="35"/>
      <c r="D37" s="35"/>
      <c r="E37" s="123" t="s">
        <v>44</v>
      </c>
      <c r="F37" s="138">
        <f>ROUND((SUM(BG128:BG625)),  2)</f>
        <v>0</v>
      </c>
      <c r="G37" s="35"/>
      <c r="H37" s="35"/>
      <c r="I37" s="139">
        <v>0.21</v>
      </c>
      <c r="J37" s="138">
        <f>0</f>
        <v>0</v>
      </c>
      <c r="K37" s="35"/>
      <c r="L37" s="52"/>
      <c r="S37" s="35"/>
      <c r="T37" s="35"/>
      <c r="U37" s="35"/>
      <c r="V37" s="35"/>
      <c r="W37" s="35"/>
      <c r="X37" s="35"/>
      <c r="Y37" s="35"/>
      <c r="Z37" s="35"/>
      <c r="AA37" s="35"/>
      <c r="AB37" s="35"/>
      <c r="AC37" s="35"/>
      <c r="AD37" s="35"/>
      <c r="AE37" s="35"/>
      <c r="AZ37" s="117" t="s">
        <v>775</v>
      </c>
      <c r="BA37" s="117" t="s">
        <v>1</v>
      </c>
      <c r="BB37" s="117" t="s">
        <v>1</v>
      </c>
      <c r="BC37" s="117" t="s">
        <v>776</v>
      </c>
      <c r="BD37" s="117" t="s">
        <v>88</v>
      </c>
    </row>
    <row r="38" spans="1:56" s="2" customFormat="1" ht="14.45" hidden="1" customHeight="1">
      <c r="A38" s="35"/>
      <c r="B38" s="40"/>
      <c r="C38" s="35"/>
      <c r="D38" s="35"/>
      <c r="E38" s="123" t="s">
        <v>45</v>
      </c>
      <c r="F38" s="138">
        <f>ROUND((SUM(BH128:BH625)),  2)</f>
        <v>0</v>
      </c>
      <c r="G38" s="35"/>
      <c r="H38" s="35"/>
      <c r="I38" s="139">
        <v>0.15</v>
      </c>
      <c r="J38" s="138">
        <f>0</f>
        <v>0</v>
      </c>
      <c r="K38" s="35"/>
      <c r="L38" s="52"/>
      <c r="S38" s="35"/>
      <c r="T38" s="35"/>
      <c r="U38" s="35"/>
      <c r="V38" s="35"/>
      <c r="W38" s="35"/>
      <c r="X38" s="35"/>
      <c r="Y38" s="35"/>
      <c r="Z38" s="35"/>
      <c r="AA38" s="35"/>
      <c r="AB38" s="35"/>
      <c r="AC38" s="35"/>
      <c r="AD38" s="35"/>
      <c r="AE38" s="35"/>
      <c r="AZ38" s="117" t="s">
        <v>777</v>
      </c>
      <c r="BA38" s="117" t="s">
        <v>1</v>
      </c>
      <c r="BB38" s="117" t="s">
        <v>1</v>
      </c>
      <c r="BC38" s="117" t="s">
        <v>778</v>
      </c>
      <c r="BD38" s="117" t="s">
        <v>88</v>
      </c>
    </row>
    <row r="39" spans="1:56" s="2" customFormat="1" ht="14.45" hidden="1" customHeight="1">
      <c r="A39" s="35"/>
      <c r="B39" s="40"/>
      <c r="C39" s="35"/>
      <c r="D39" s="35"/>
      <c r="E39" s="123" t="s">
        <v>46</v>
      </c>
      <c r="F39" s="138">
        <f>ROUND((SUM(BI128:BI625)),  2)</f>
        <v>0</v>
      </c>
      <c r="G39" s="35"/>
      <c r="H39" s="35"/>
      <c r="I39" s="139">
        <v>0</v>
      </c>
      <c r="J39" s="138">
        <f>0</f>
        <v>0</v>
      </c>
      <c r="K39" s="35"/>
      <c r="L39" s="52"/>
      <c r="S39" s="35"/>
      <c r="T39" s="35"/>
      <c r="U39" s="35"/>
      <c r="V39" s="35"/>
      <c r="W39" s="35"/>
      <c r="X39" s="35"/>
      <c r="Y39" s="35"/>
      <c r="Z39" s="35"/>
      <c r="AA39" s="35"/>
      <c r="AB39" s="35"/>
      <c r="AC39" s="35"/>
      <c r="AD39" s="35"/>
      <c r="AE39" s="35"/>
      <c r="AZ39" s="117" t="s">
        <v>779</v>
      </c>
      <c r="BA39" s="117" t="s">
        <v>1</v>
      </c>
      <c r="BB39" s="117" t="s">
        <v>1</v>
      </c>
      <c r="BC39" s="117" t="s">
        <v>780</v>
      </c>
      <c r="BD39" s="117" t="s">
        <v>88</v>
      </c>
    </row>
    <row r="40" spans="1:56"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c r="AZ40" s="117" t="s">
        <v>781</v>
      </c>
      <c r="BA40" s="117" t="s">
        <v>1</v>
      </c>
      <c r="BB40" s="117" t="s">
        <v>1</v>
      </c>
      <c r="BC40" s="117" t="s">
        <v>782</v>
      </c>
      <c r="BD40" s="117" t="s">
        <v>88</v>
      </c>
    </row>
    <row r="41" spans="1:56"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c r="AZ41" s="117" t="s">
        <v>783</v>
      </c>
      <c r="BA41" s="117" t="s">
        <v>1</v>
      </c>
      <c r="BB41" s="117" t="s">
        <v>1</v>
      </c>
      <c r="BC41" s="117" t="s">
        <v>784</v>
      </c>
      <c r="BD41" s="117" t="s">
        <v>88</v>
      </c>
    </row>
    <row r="42" spans="1:56"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c r="AZ42" s="117" t="s">
        <v>785</v>
      </c>
      <c r="BA42" s="117" t="s">
        <v>1</v>
      </c>
      <c r="BB42" s="117" t="s">
        <v>1</v>
      </c>
      <c r="BC42" s="117" t="s">
        <v>786</v>
      </c>
      <c r="BD42" s="117" t="s">
        <v>88</v>
      </c>
    </row>
    <row r="43" spans="1:56" s="1" customFormat="1" ht="14.45" customHeight="1">
      <c r="B43" s="21"/>
      <c r="I43" s="116"/>
      <c r="L43" s="21"/>
      <c r="AZ43" s="117" t="s">
        <v>787</v>
      </c>
      <c r="BA43" s="117" t="s">
        <v>1</v>
      </c>
      <c r="BB43" s="117" t="s">
        <v>1</v>
      </c>
      <c r="BC43" s="117" t="s">
        <v>788</v>
      </c>
      <c r="BD43" s="117" t="s">
        <v>88</v>
      </c>
    </row>
    <row r="44" spans="1:56" s="1" customFormat="1" ht="14.45" customHeight="1">
      <c r="B44" s="21"/>
      <c r="I44" s="116"/>
      <c r="L44" s="21"/>
      <c r="AZ44" s="117" t="s">
        <v>789</v>
      </c>
      <c r="BA44" s="117" t="s">
        <v>1</v>
      </c>
      <c r="BB44" s="117" t="s">
        <v>1</v>
      </c>
      <c r="BC44" s="117" t="s">
        <v>790</v>
      </c>
      <c r="BD44" s="117" t="s">
        <v>88</v>
      </c>
    </row>
    <row r="45" spans="1:56" s="1" customFormat="1" ht="14.45" customHeight="1">
      <c r="B45" s="21"/>
      <c r="I45" s="116"/>
      <c r="L45" s="21"/>
      <c r="AZ45" s="117" t="s">
        <v>791</v>
      </c>
      <c r="BA45" s="117" t="s">
        <v>1</v>
      </c>
      <c r="BB45" s="117" t="s">
        <v>1</v>
      </c>
      <c r="BC45" s="117" t="s">
        <v>792</v>
      </c>
      <c r="BD45" s="117" t="s">
        <v>88</v>
      </c>
    </row>
    <row r="46" spans="1:56" s="1" customFormat="1" ht="14.45" customHeight="1">
      <c r="B46" s="21"/>
      <c r="I46" s="116"/>
      <c r="L46" s="21"/>
      <c r="AZ46" s="117" t="s">
        <v>793</v>
      </c>
      <c r="BA46" s="117" t="s">
        <v>1</v>
      </c>
      <c r="BB46" s="117" t="s">
        <v>1</v>
      </c>
      <c r="BC46" s="117" t="s">
        <v>794</v>
      </c>
      <c r="BD46" s="117" t="s">
        <v>88</v>
      </c>
    </row>
    <row r="47" spans="1:56" s="1" customFormat="1" ht="14.45" customHeight="1">
      <c r="B47" s="21"/>
      <c r="I47" s="116"/>
      <c r="L47" s="21"/>
      <c r="AZ47" s="117" t="s">
        <v>795</v>
      </c>
      <c r="BA47" s="117" t="s">
        <v>1</v>
      </c>
      <c r="BB47" s="117" t="s">
        <v>1</v>
      </c>
      <c r="BC47" s="117" t="s">
        <v>796</v>
      </c>
      <c r="BD47" s="117" t="s">
        <v>88</v>
      </c>
    </row>
    <row r="48" spans="1:56" s="1" customFormat="1" ht="14.45" customHeight="1">
      <c r="B48" s="21"/>
      <c r="I48" s="116"/>
      <c r="L48" s="21"/>
      <c r="AZ48" s="117" t="s">
        <v>797</v>
      </c>
      <c r="BA48" s="117" t="s">
        <v>1</v>
      </c>
      <c r="BB48" s="117" t="s">
        <v>1</v>
      </c>
      <c r="BC48" s="117" t="s">
        <v>792</v>
      </c>
      <c r="BD48" s="117" t="s">
        <v>88</v>
      </c>
    </row>
    <row r="49" spans="1:56" s="1" customFormat="1" ht="14.45" customHeight="1">
      <c r="B49" s="21"/>
      <c r="I49" s="116"/>
      <c r="L49" s="21"/>
      <c r="AZ49" s="117" t="s">
        <v>798</v>
      </c>
      <c r="BA49" s="117" t="s">
        <v>1</v>
      </c>
      <c r="BB49" s="117" t="s">
        <v>1</v>
      </c>
      <c r="BC49" s="117" t="s">
        <v>799</v>
      </c>
      <c r="BD49" s="117" t="s">
        <v>88</v>
      </c>
    </row>
    <row r="50" spans="1:56" s="2" customFormat="1" ht="14.45" customHeight="1">
      <c r="B50" s="52"/>
      <c r="D50" s="148" t="s">
        <v>50</v>
      </c>
      <c r="E50" s="149"/>
      <c r="F50" s="149"/>
      <c r="G50" s="148" t="s">
        <v>51</v>
      </c>
      <c r="H50" s="149"/>
      <c r="I50" s="150"/>
      <c r="J50" s="149"/>
      <c r="K50" s="149"/>
      <c r="L50" s="52"/>
      <c r="AZ50" s="117" t="s">
        <v>800</v>
      </c>
      <c r="BA50" s="117" t="s">
        <v>1</v>
      </c>
      <c r="BB50" s="117" t="s">
        <v>1</v>
      </c>
      <c r="BC50" s="117" t="s">
        <v>801</v>
      </c>
      <c r="BD50" s="117" t="s">
        <v>88</v>
      </c>
    </row>
    <row r="51" spans="1:56" ht="11.25">
      <c r="B51" s="21"/>
      <c r="L51" s="21"/>
      <c r="AZ51" s="117" t="s">
        <v>802</v>
      </c>
      <c r="BA51" s="117" t="s">
        <v>1</v>
      </c>
      <c r="BB51" s="117" t="s">
        <v>1</v>
      </c>
      <c r="BC51" s="117" t="s">
        <v>803</v>
      </c>
      <c r="BD51" s="117" t="s">
        <v>88</v>
      </c>
    </row>
    <row r="52" spans="1:56" ht="11.25">
      <c r="B52" s="21"/>
      <c r="L52" s="21"/>
      <c r="AZ52" s="117" t="s">
        <v>804</v>
      </c>
      <c r="BA52" s="117" t="s">
        <v>1</v>
      </c>
      <c r="BB52" s="117" t="s">
        <v>1</v>
      </c>
      <c r="BC52" s="117" t="s">
        <v>805</v>
      </c>
      <c r="BD52" s="117" t="s">
        <v>88</v>
      </c>
    </row>
    <row r="53" spans="1:56" ht="11.25">
      <c r="B53" s="21"/>
      <c r="L53" s="21"/>
      <c r="AZ53" s="117" t="s">
        <v>806</v>
      </c>
      <c r="BA53" s="117" t="s">
        <v>1</v>
      </c>
      <c r="BB53" s="117" t="s">
        <v>1</v>
      </c>
      <c r="BC53" s="117" t="s">
        <v>807</v>
      </c>
      <c r="BD53" s="117" t="s">
        <v>88</v>
      </c>
    </row>
    <row r="54" spans="1:56" ht="11.25">
      <c r="B54" s="21"/>
      <c r="L54" s="21"/>
      <c r="AZ54" s="117" t="s">
        <v>808</v>
      </c>
      <c r="BA54" s="117" t="s">
        <v>1</v>
      </c>
      <c r="BB54" s="117" t="s">
        <v>1</v>
      </c>
      <c r="BC54" s="117" t="s">
        <v>809</v>
      </c>
      <c r="BD54" s="117" t="s">
        <v>88</v>
      </c>
    </row>
    <row r="55" spans="1:56" ht="11.25">
      <c r="B55" s="21"/>
      <c r="L55" s="21"/>
      <c r="AZ55" s="117" t="s">
        <v>810</v>
      </c>
      <c r="BA55" s="117" t="s">
        <v>1</v>
      </c>
      <c r="BB55" s="117" t="s">
        <v>1</v>
      </c>
      <c r="BC55" s="117" t="s">
        <v>811</v>
      </c>
      <c r="BD55" s="117" t="s">
        <v>88</v>
      </c>
    </row>
    <row r="56" spans="1:56" ht="11.25">
      <c r="B56" s="21"/>
      <c r="L56" s="21"/>
      <c r="AZ56" s="117" t="s">
        <v>812</v>
      </c>
      <c r="BA56" s="117" t="s">
        <v>1</v>
      </c>
      <c r="BB56" s="117" t="s">
        <v>1</v>
      </c>
      <c r="BC56" s="117" t="s">
        <v>813</v>
      </c>
      <c r="BD56" s="117" t="s">
        <v>88</v>
      </c>
    </row>
    <row r="57" spans="1:56" ht="11.25">
      <c r="B57" s="21"/>
      <c r="L57" s="21"/>
      <c r="AZ57" s="117" t="s">
        <v>814</v>
      </c>
      <c r="BA57" s="117" t="s">
        <v>1</v>
      </c>
      <c r="BB57" s="117" t="s">
        <v>1</v>
      </c>
      <c r="BC57" s="117" t="s">
        <v>493</v>
      </c>
      <c r="BD57" s="117" t="s">
        <v>88</v>
      </c>
    </row>
    <row r="58" spans="1:56" ht="11.25">
      <c r="B58" s="21"/>
      <c r="L58" s="21"/>
      <c r="AZ58" s="117" t="s">
        <v>815</v>
      </c>
      <c r="BA58" s="117" t="s">
        <v>1</v>
      </c>
      <c r="BB58" s="117" t="s">
        <v>1</v>
      </c>
      <c r="BC58" s="117" t="s">
        <v>816</v>
      </c>
      <c r="BD58" s="117" t="s">
        <v>88</v>
      </c>
    </row>
    <row r="59" spans="1:56" ht="11.25">
      <c r="B59" s="21"/>
      <c r="L59" s="21"/>
      <c r="AZ59" s="117" t="s">
        <v>817</v>
      </c>
      <c r="BA59" s="117" t="s">
        <v>1</v>
      </c>
      <c r="BB59" s="117" t="s">
        <v>1</v>
      </c>
      <c r="BC59" s="117" t="s">
        <v>818</v>
      </c>
      <c r="BD59" s="117" t="s">
        <v>88</v>
      </c>
    </row>
    <row r="60" spans="1:56" ht="11.25">
      <c r="B60" s="21"/>
      <c r="L60" s="21"/>
      <c r="AZ60" s="117" t="s">
        <v>819</v>
      </c>
      <c r="BA60" s="117" t="s">
        <v>1</v>
      </c>
      <c r="BB60" s="117" t="s">
        <v>1</v>
      </c>
      <c r="BC60" s="117" t="s">
        <v>820</v>
      </c>
      <c r="BD60" s="117" t="s">
        <v>88</v>
      </c>
    </row>
    <row r="61" spans="1:56"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c r="AZ61" s="117" t="s">
        <v>821</v>
      </c>
      <c r="BA61" s="117" t="s">
        <v>1</v>
      </c>
      <c r="BB61" s="117" t="s">
        <v>1</v>
      </c>
      <c r="BC61" s="117" t="s">
        <v>822</v>
      </c>
      <c r="BD61" s="117" t="s">
        <v>88</v>
      </c>
    </row>
    <row r="62" spans="1:56" ht="11.25">
      <c r="B62" s="21"/>
      <c r="L62" s="21"/>
      <c r="AZ62" s="117" t="s">
        <v>823</v>
      </c>
      <c r="BA62" s="117" t="s">
        <v>1</v>
      </c>
      <c r="BB62" s="117" t="s">
        <v>1</v>
      </c>
      <c r="BC62" s="117" t="s">
        <v>824</v>
      </c>
      <c r="BD62" s="117" t="s">
        <v>88</v>
      </c>
    </row>
    <row r="63" spans="1:56" ht="11.25">
      <c r="B63" s="21"/>
      <c r="L63" s="21"/>
      <c r="AZ63" s="117" t="s">
        <v>825</v>
      </c>
      <c r="BA63" s="117" t="s">
        <v>1</v>
      </c>
      <c r="BB63" s="117" t="s">
        <v>1</v>
      </c>
      <c r="BC63" s="117" t="s">
        <v>826</v>
      </c>
      <c r="BD63" s="117" t="s">
        <v>88</v>
      </c>
    </row>
    <row r="64" spans="1:56" ht="11.25">
      <c r="B64" s="21"/>
      <c r="L64" s="21"/>
      <c r="AZ64" s="117" t="s">
        <v>827</v>
      </c>
      <c r="BA64" s="117" t="s">
        <v>1</v>
      </c>
      <c r="BB64" s="117" t="s">
        <v>1</v>
      </c>
      <c r="BC64" s="117" t="s">
        <v>828</v>
      </c>
      <c r="BD64" s="117" t="s">
        <v>88</v>
      </c>
    </row>
    <row r="65" spans="1:56"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c r="AZ65" s="117" t="s">
        <v>829</v>
      </c>
      <c r="BA65" s="117" t="s">
        <v>1</v>
      </c>
      <c r="BB65" s="117" t="s">
        <v>1</v>
      </c>
      <c r="BC65" s="117" t="s">
        <v>830</v>
      </c>
      <c r="BD65" s="117" t="s">
        <v>88</v>
      </c>
    </row>
    <row r="66" spans="1:56" ht="11.25">
      <c r="B66" s="21"/>
      <c r="L66" s="21"/>
    </row>
    <row r="67" spans="1:56" ht="11.25">
      <c r="B67" s="21"/>
      <c r="L67" s="21"/>
    </row>
    <row r="68" spans="1:56" ht="11.25">
      <c r="B68" s="21"/>
      <c r="L68" s="21"/>
    </row>
    <row r="69" spans="1:56" ht="11.25">
      <c r="B69" s="21"/>
      <c r="L69" s="21"/>
    </row>
    <row r="70" spans="1:56" ht="11.25">
      <c r="B70" s="21"/>
      <c r="L70" s="21"/>
    </row>
    <row r="71" spans="1:56" ht="11.25">
      <c r="B71" s="21"/>
      <c r="L71" s="21"/>
    </row>
    <row r="72" spans="1:56" ht="11.25">
      <c r="B72" s="21"/>
      <c r="L72" s="21"/>
    </row>
    <row r="73" spans="1:56" ht="11.25">
      <c r="B73" s="21"/>
      <c r="L73" s="21"/>
    </row>
    <row r="74" spans="1:56" ht="11.25">
      <c r="B74" s="21"/>
      <c r="L74" s="21"/>
    </row>
    <row r="75" spans="1:56" ht="11.25">
      <c r="B75" s="21"/>
      <c r="L75" s="21"/>
    </row>
    <row r="76" spans="1:56"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56"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03.11 - zasakovací průlehy</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J128</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J129</f>
        <v>0</v>
      </c>
      <c r="K99" s="170"/>
      <c r="L99" s="175"/>
    </row>
    <row r="100" spans="1:47" s="10" customFormat="1" ht="19.899999999999999" customHeight="1">
      <c r="B100" s="176"/>
      <c r="C100" s="105"/>
      <c r="D100" s="177" t="s">
        <v>168</v>
      </c>
      <c r="E100" s="178"/>
      <c r="F100" s="178"/>
      <c r="G100" s="178"/>
      <c r="H100" s="178"/>
      <c r="I100" s="179"/>
      <c r="J100" s="180">
        <f>J130</f>
        <v>0</v>
      </c>
      <c r="K100" s="105"/>
      <c r="L100" s="181"/>
    </row>
    <row r="101" spans="1:47" s="10" customFormat="1" ht="19.899999999999999" customHeight="1">
      <c r="B101" s="176"/>
      <c r="C101" s="105"/>
      <c r="D101" s="177" t="s">
        <v>831</v>
      </c>
      <c r="E101" s="178"/>
      <c r="F101" s="178"/>
      <c r="G101" s="178"/>
      <c r="H101" s="178"/>
      <c r="I101" s="179"/>
      <c r="J101" s="180">
        <f>J494</f>
        <v>0</v>
      </c>
      <c r="K101" s="105"/>
      <c r="L101" s="181"/>
    </row>
    <row r="102" spans="1:47" s="10" customFormat="1" ht="19.899999999999999" customHeight="1">
      <c r="B102" s="176"/>
      <c r="C102" s="105"/>
      <c r="D102" s="177" t="s">
        <v>169</v>
      </c>
      <c r="E102" s="178"/>
      <c r="F102" s="178"/>
      <c r="G102" s="178"/>
      <c r="H102" s="178"/>
      <c r="I102" s="179"/>
      <c r="J102" s="180">
        <f>J518</f>
        <v>0</v>
      </c>
      <c r="K102" s="105"/>
      <c r="L102" s="181"/>
    </row>
    <row r="103" spans="1:47" s="10" customFormat="1" ht="19.899999999999999" customHeight="1">
      <c r="B103" s="176"/>
      <c r="C103" s="105"/>
      <c r="D103" s="177" t="s">
        <v>832</v>
      </c>
      <c r="E103" s="178"/>
      <c r="F103" s="178"/>
      <c r="G103" s="178"/>
      <c r="H103" s="178"/>
      <c r="I103" s="179"/>
      <c r="J103" s="180">
        <f>J534</f>
        <v>0</v>
      </c>
      <c r="K103" s="105"/>
      <c r="L103" s="181"/>
    </row>
    <row r="104" spans="1:47" s="10" customFormat="1" ht="19.899999999999999" customHeight="1">
      <c r="B104" s="176"/>
      <c r="C104" s="105"/>
      <c r="D104" s="177" t="s">
        <v>171</v>
      </c>
      <c r="E104" s="178"/>
      <c r="F104" s="178"/>
      <c r="G104" s="178"/>
      <c r="H104" s="178"/>
      <c r="I104" s="179"/>
      <c r="J104" s="180">
        <f>J555</f>
        <v>0</v>
      </c>
      <c r="K104" s="105"/>
      <c r="L104" s="181"/>
    </row>
    <row r="105" spans="1:47" s="10" customFormat="1" ht="19.899999999999999" customHeight="1">
      <c r="B105" s="176"/>
      <c r="C105" s="105"/>
      <c r="D105" s="177" t="s">
        <v>833</v>
      </c>
      <c r="E105" s="178"/>
      <c r="F105" s="178"/>
      <c r="G105" s="178"/>
      <c r="H105" s="178"/>
      <c r="I105" s="179"/>
      <c r="J105" s="180">
        <f>J596</f>
        <v>0</v>
      </c>
      <c r="K105" s="105"/>
      <c r="L105" s="181"/>
    </row>
    <row r="106" spans="1:47" s="10" customFormat="1" ht="19.899999999999999" customHeight="1">
      <c r="B106" s="176"/>
      <c r="C106" s="105"/>
      <c r="D106" s="177" t="s">
        <v>172</v>
      </c>
      <c r="E106" s="178"/>
      <c r="F106" s="178"/>
      <c r="G106" s="178"/>
      <c r="H106" s="178"/>
      <c r="I106" s="179"/>
      <c r="J106" s="180">
        <f>J624</f>
        <v>0</v>
      </c>
      <c r="K106" s="105"/>
      <c r="L106" s="181"/>
    </row>
    <row r="107" spans="1:47" s="2" customFormat="1" ht="21.75" customHeight="1">
      <c r="A107" s="35"/>
      <c r="B107" s="36"/>
      <c r="C107" s="37"/>
      <c r="D107" s="37"/>
      <c r="E107" s="37"/>
      <c r="F107" s="37"/>
      <c r="G107" s="37"/>
      <c r="H107" s="37"/>
      <c r="I107" s="124"/>
      <c r="J107" s="37"/>
      <c r="K107" s="37"/>
      <c r="L107" s="52"/>
      <c r="S107" s="35"/>
      <c r="T107" s="35"/>
      <c r="U107" s="35"/>
      <c r="V107" s="35"/>
      <c r="W107" s="35"/>
      <c r="X107" s="35"/>
      <c r="Y107" s="35"/>
      <c r="Z107" s="35"/>
      <c r="AA107" s="35"/>
      <c r="AB107" s="35"/>
      <c r="AC107" s="35"/>
      <c r="AD107" s="35"/>
      <c r="AE107" s="35"/>
    </row>
    <row r="108" spans="1:47" s="2" customFormat="1" ht="6.95" customHeight="1">
      <c r="A108" s="35"/>
      <c r="B108" s="55"/>
      <c r="C108" s="56"/>
      <c r="D108" s="56"/>
      <c r="E108" s="56"/>
      <c r="F108" s="56"/>
      <c r="G108" s="56"/>
      <c r="H108" s="56"/>
      <c r="I108" s="160"/>
      <c r="J108" s="56"/>
      <c r="K108" s="56"/>
      <c r="L108" s="52"/>
      <c r="S108" s="35"/>
      <c r="T108" s="35"/>
      <c r="U108" s="35"/>
      <c r="V108" s="35"/>
      <c r="W108" s="35"/>
      <c r="X108" s="35"/>
      <c r="Y108" s="35"/>
      <c r="Z108" s="35"/>
      <c r="AA108" s="35"/>
      <c r="AB108" s="35"/>
      <c r="AC108" s="35"/>
      <c r="AD108" s="35"/>
      <c r="AE108" s="35"/>
    </row>
    <row r="112" spans="1:47" s="2" customFormat="1" ht="6.95" customHeight="1">
      <c r="A112" s="35"/>
      <c r="B112" s="57"/>
      <c r="C112" s="58"/>
      <c r="D112" s="58"/>
      <c r="E112" s="58"/>
      <c r="F112" s="58"/>
      <c r="G112" s="58"/>
      <c r="H112" s="58"/>
      <c r="I112" s="163"/>
      <c r="J112" s="58"/>
      <c r="K112" s="58"/>
      <c r="L112" s="52"/>
      <c r="S112" s="35"/>
      <c r="T112" s="35"/>
      <c r="U112" s="35"/>
      <c r="V112" s="35"/>
      <c r="W112" s="35"/>
      <c r="X112" s="35"/>
      <c r="Y112" s="35"/>
      <c r="Z112" s="35"/>
      <c r="AA112" s="35"/>
      <c r="AB112" s="35"/>
      <c r="AC112" s="35"/>
      <c r="AD112" s="35"/>
      <c r="AE112" s="35"/>
    </row>
    <row r="113" spans="1:63" s="2" customFormat="1" ht="24.95" customHeight="1">
      <c r="A113" s="35"/>
      <c r="B113" s="36"/>
      <c r="C113" s="24" t="s">
        <v>173</v>
      </c>
      <c r="D113" s="37"/>
      <c r="E113" s="37"/>
      <c r="F113" s="37"/>
      <c r="G113" s="37"/>
      <c r="H113" s="37"/>
      <c r="I113" s="124"/>
      <c r="J113" s="37"/>
      <c r="K113" s="37"/>
      <c r="L113" s="52"/>
      <c r="S113" s="35"/>
      <c r="T113" s="35"/>
      <c r="U113" s="35"/>
      <c r="V113" s="35"/>
      <c r="W113" s="35"/>
      <c r="X113" s="35"/>
      <c r="Y113" s="35"/>
      <c r="Z113" s="35"/>
      <c r="AA113" s="35"/>
      <c r="AB113" s="35"/>
      <c r="AC113" s="35"/>
      <c r="AD113" s="35"/>
      <c r="AE113" s="35"/>
    </row>
    <row r="114" spans="1:63" s="2" customFormat="1" ht="6.95" customHeight="1">
      <c r="A114" s="35"/>
      <c r="B114" s="36"/>
      <c r="C114" s="37"/>
      <c r="D114" s="37"/>
      <c r="E114" s="37"/>
      <c r="F114" s="37"/>
      <c r="G114" s="37"/>
      <c r="H114" s="37"/>
      <c r="I114" s="124"/>
      <c r="J114" s="37"/>
      <c r="K114" s="37"/>
      <c r="L114" s="52"/>
      <c r="S114" s="35"/>
      <c r="T114" s="35"/>
      <c r="U114" s="35"/>
      <c r="V114" s="35"/>
      <c r="W114" s="35"/>
      <c r="X114" s="35"/>
      <c r="Y114" s="35"/>
      <c r="Z114" s="35"/>
      <c r="AA114" s="35"/>
      <c r="AB114" s="35"/>
      <c r="AC114" s="35"/>
      <c r="AD114" s="35"/>
      <c r="AE114" s="35"/>
    </row>
    <row r="115" spans="1:63" s="2" customFormat="1" ht="12" customHeight="1">
      <c r="A115" s="35"/>
      <c r="B115" s="36"/>
      <c r="C115" s="30" t="s">
        <v>16</v>
      </c>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63" s="2" customFormat="1" ht="16.5" customHeight="1">
      <c r="A116" s="35"/>
      <c r="B116" s="36"/>
      <c r="C116" s="37"/>
      <c r="D116" s="37"/>
      <c r="E116" s="340" t="str">
        <f>E7</f>
        <v>HOSPODAŘENÍ SE SRÁŽKOVÝMI VODAMI - ZŠ NA VÝSLUNÍ Č.P. 2047</v>
      </c>
      <c r="F116" s="341"/>
      <c r="G116" s="341"/>
      <c r="H116" s="341"/>
      <c r="I116" s="124"/>
      <c r="J116" s="37"/>
      <c r="K116" s="37"/>
      <c r="L116" s="52"/>
      <c r="S116" s="35"/>
      <c r="T116" s="35"/>
      <c r="U116" s="35"/>
      <c r="V116" s="35"/>
      <c r="W116" s="35"/>
      <c r="X116" s="35"/>
      <c r="Y116" s="35"/>
      <c r="Z116" s="35"/>
      <c r="AA116" s="35"/>
      <c r="AB116" s="35"/>
      <c r="AC116" s="35"/>
      <c r="AD116" s="35"/>
      <c r="AE116" s="35"/>
    </row>
    <row r="117" spans="1:63" s="1" customFormat="1" ht="12" customHeight="1">
      <c r="B117" s="22"/>
      <c r="C117" s="30" t="s">
        <v>141</v>
      </c>
      <c r="D117" s="23"/>
      <c r="E117" s="23"/>
      <c r="F117" s="23"/>
      <c r="G117" s="23"/>
      <c r="H117" s="23"/>
      <c r="I117" s="116"/>
      <c r="J117" s="23"/>
      <c r="K117" s="23"/>
      <c r="L117" s="21"/>
    </row>
    <row r="118" spans="1:63" s="2" customFormat="1" ht="16.5" customHeight="1">
      <c r="A118" s="35"/>
      <c r="B118" s="36"/>
      <c r="C118" s="37"/>
      <c r="D118" s="37"/>
      <c r="E118" s="340" t="s">
        <v>720</v>
      </c>
      <c r="F118" s="342"/>
      <c r="G118" s="342"/>
      <c r="H118" s="342"/>
      <c r="I118" s="124"/>
      <c r="J118" s="37"/>
      <c r="K118" s="37"/>
      <c r="L118" s="52"/>
      <c r="S118" s="35"/>
      <c r="T118" s="35"/>
      <c r="U118" s="35"/>
      <c r="V118" s="35"/>
      <c r="W118" s="35"/>
      <c r="X118" s="35"/>
      <c r="Y118" s="35"/>
      <c r="Z118" s="35"/>
      <c r="AA118" s="35"/>
      <c r="AB118" s="35"/>
      <c r="AC118" s="35"/>
      <c r="AD118" s="35"/>
      <c r="AE118" s="35"/>
    </row>
    <row r="119" spans="1:63" s="2" customFormat="1" ht="12" customHeight="1">
      <c r="A119" s="35"/>
      <c r="B119" s="36"/>
      <c r="C119" s="30" t="s">
        <v>722</v>
      </c>
      <c r="D119" s="37"/>
      <c r="E119" s="37"/>
      <c r="F119" s="37"/>
      <c r="G119" s="37"/>
      <c r="H119" s="37"/>
      <c r="I119" s="124"/>
      <c r="J119" s="37"/>
      <c r="K119" s="37"/>
      <c r="L119" s="52"/>
      <c r="S119" s="35"/>
      <c r="T119" s="35"/>
      <c r="U119" s="35"/>
      <c r="V119" s="35"/>
      <c r="W119" s="35"/>
      <c r="X119" s="35"/>
      <c r="Y119" s="35"/>
      <c r="Z119" s="35"/>
      <c r="AA119" s="35"/>
      <c r="AB119" s="35"/>
      <c r="AC119" s="35"/>
      <c r="AD119" s="35"/>
      <c r="AE119" s="35"/>
    </row>
    <row r="120" spans="1:63" s="2" customFormat="1" ht="16.5" customHeight="1">
      <c r="A120" s="35"/>
      <c r="B120" s="36"/>
      <c r="C120" s="37"/>
      <c r="D120" s="37"/>
      <c r="E120" s="308" t="str">
        <f>E11</f>
        <v>SO 03.11 - zasakovací průlehy</v>
      </c>
      <c r="F120" s="342"/>
      <c r="G120" s="342"/>
      <c r="H120" s="342"/>
      <c r="I120" s="124"/>
      <c r="J120" s="37"/>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124"/>
      <c r="J121" s="37"/>
      <c r="K121" s="37"/>
      <c r="L121" s="52"/>
      <c r="S121" s="35"/>
      <c r="T121" s="35"/>
      <c r="U121" s="35"/>
      <c r="V121" s="35"/>
      <c r="W121" s="35"/>
      <c r="X121" s="35"/>
      <c r="Y121" s="35"/>
      <c r="Z121" s="35"/>
      <c r="AA121" s="35"/>
      <c r="AB121" s="35"/>
      <c r="AC121" s="35"/>
      <c r="AD121" s="35"/>
      <c r="AE121" s="35"/>
    </row>
    <row r="122" spans="1:63" s="2" customFormat="1" ht="12" customHeight="1">
      <c r="A122" s="35"/>
      <c r="B122" s="36"/>
      <c r="C122" s="30" t="s">
        <v>20</v>
      </c>
      <c r="D122" s="37"/>
      <c r="E122" s="37"/>
      <c r="F122" s="28" t="str">
        <f>F14</f>
        <v>UHERSKÝ BROD</v>
      </c>
      <c r="G122" s="37"/>
      <c r="H122" s="37"/>
      <c r="I122" s="125" t="s">
        <v>22</v>
      </c>
      <c r="J122" s="67" t="str">
        <f>IF(J14="","",J14)</f>
        <v>23. 7. 2019</v>
      </c>
      <c r="K122" s="37"/>
      <c r="L122" s="52"/>
      <c r="S122" s="35"/>
      <c r="T122" s="35"/>
      <c r="U122" s="35"/>
      <c r="V122" s="35"/>
      <c r="W122" s="35"/>
      <c r="X122" s="35"/>
      <c r="Y122" s="35"/>
      <c r="Z122" s="35"/>
      <c r="AA122" s="35"/>
      <c r="AB122" s="35"/>
      <c r="AC122" s="35"/>
      <c r="AD122" s="35"/>
      <c r="AE122" s="35"/>
    </row>
    <row r="123" spans="1:63" s="2" customFormat="1" ht="6.95" customHeight="1">
      <c r="A123" s="35"/>
      <c r="B123" s="36"/>
      <c r="C123" s="37"/>
      <c r="D123" s="37"/>
      <c r="E123" s="37"/>
      <c r="F123" s="37"/>
      <c r="G123" s="37"/>
      <c r="H123" s="37"/>
      <c r="I123" s="124"/>
      <c r="J123" s="37"/>
      <c r="K123" s="37"/>
      <c r="L123" s="52"/>
      <c r="S123" s="35"/>
      <c r="T123" s="35"/>
      <c r="U123" s="35"/>
      <c r="V123" s="35"/>
      <c r="W123" s="35"/>
      <c r="X123" s="35"/>
      <c r="Y123" s="35"/>
      <c r="Z123" s="35"/>
      <c r="AA123" s="35"/>
      <c r="AB123" s="35"/>
      <c r="AC123" s="35"/>
      <c r="AD123" s="35"/>
      <c r="AE123" s="35"/>
    </row>
    <row r="124" spans="1:63" s="2" customFormat="1" ht="27.95" customHeight="1">
      <c r="A124" s="35"/>
      <c r="B124" s="36"/>
      <c r="C124" s="30" t="s">
        <v>24</v>
      </c>
      <c r="D124" s="37"/>
      <c r="E124" s="37"/>
      <c r="F124" s="28" t="str">
        <f>E17</f>
        <v>MĚSTO UHERSKÝ BROD</v>
      </c>
      <c r="G124" s="37"/>
      <c r="H124" s="37"/>
      <c r="I124" s="125" t="s">
        <v>30</v>
      </c>
      <c r="J124" s="33" t="str">
        <f>E23</f>
        <v>JV PROJEKT V.H. s.r.o.   Brno</v>
      </c>
      <c r="K124" s="37"/>
      <c r="L124" s="52"/>
      <c r="S124" s="35"/>
      <c r="T124" s="35"/>
      <c r="U124" s="35"/>
      <c r="V124" s="35"/>
      <c r="W124" s="35"/>
      <c r="X124" s="35"/>
      <c r="Y124" s="35"/>
      <c r="Z124" s="35"/>
      <c r="AA124" s="35"/>
      <c r="AB124" s="35"/>
      <c r="AC124" s="35"/>
      <c r="AD124" s="35"/>
      <c r="AE124" s="35"/>
    </row>
    <row r="125" spans="1:63" s="2" customFormat="1" ht="15.2" customHeight="1">
      <c r="A125" s="35"/>
      <c r="B125" s="36"/>
      <c r="C125" s="30" t="s">
        <v>28</v>
      </c>
      <c r="D125" s="37"/>
      <c r="E125" s="37"/>
      <c r="F125" s="28" t="str">
        <f>IF(E20="","",E20)</f>
        <v>Vyplň údaj</v>
      </c>
      <c r="G125" s="37"/>
      <c r="H125" s="37"/>
      <c r="I125" s="125" t="s">
        <v>33</v>
      </c>
      <c r="J125" s="33" t="str">
        <f>E26</f>
        <v>Obrtel M.</v>
      </c>
      <c r="K125" s="37"/>
      <c r="L125" s="52"/>
      <c r="S125" s="35"/>
      <c r="T125" s="35"/>
      <c r="U125" s="35"/>
      <c r="V125" s="35"/>
      <c r="W125" s="35"/>
      <c r="X125" s="35"/>
      <c r="Y125" s="35"/>
      <c r="Z125" s="35"/>
      <c r="AA125" s="35"/>
      <c r="AB125" s="35"/>
      <c r="AC125" s="35"/>
      <c r="AD125" s="35"/>
      <c r="AE125" s="35"/>
    </row>
    <row r="126" spans="1:63" s="2" customFormat="1" ht="10.35" customHeight="1">
      <c r="A126" s="35"/>
      <c r="B126" s="36"/>
      <c r="C126" s="37"/>
      <c r="D126" s="37"/>
      <c r="E126" s="37"/>
      <c r="F126" s="37"/>
      <c r="G126" s="37"/>
      <c r="H126" s="37"/>
      <c r="I126" s="124"/>
      <c r="J126" s="37"/>
      <c r="K126" s="37"/>
      <c r="L126" s="52"/>
      <c r="S126" s="35"/>
      <c r="T126" s="35"/>
      <c r="U126" s="35"/>
      <c r="V126" s="35"/>
      <c r="W126" s="35"/>
      <c r="X126" s="35"/>
      <c r="Y126" s="35"/>
      <c r="Z126" s="35"/>
      <c r="AA126" s="35"/>
      <c r="AB126" s="35"/>
      <c r="AC126" s="35"/>
      <c r="AD126" s="35"/>
      <c r="AE126" s="35"/>
    </row>
    <row r="127" spans="1:63" s="11" customFormat="1" ht="29.25" customHeight="1">
      <c r="A127" s="182"/>
      <c r="B127" s="183"/>
      <c r="C127" s="184" t="s">
        <v>174</v>
      </c>
      <c r="D127" s="185" t="s">
        <v>62</v>
      </c>
      <c r="E127" s="185" t="s">
        <v>58</v>
      </c>
      <c r="F127" s="185" t="s">
        <v>59</v>
      </c>
      <c r="G127" s="185" t="s">
        <v>175</v>
      </c>
      <c r="H127" s="185" t="s">
        <v>176</v>
      </c>
      <c r="I127" s="186" t="s">
        <v>177</v>
      </c>
      <c r="J127" s="185" t="s">
        <v>164</v>
      </c>
      <c r="K127" s="187" t="s">
        <v>178</v>
      </c>
      <c r="L127" s="188"/>
      <c r="M127" s="76" t="s">
        <v>1</v>
      </c>
      <c r="N127" s="77" t="s">
        <v>41</v>
      </c>
      <c r="O127" s="77" t="s">
        <v>179</v>
      </c>
      <c r="P127" s="77" t="s">
        <v>180</v>
      </c>
      <c r="Q127" s="77" t="s">
        <v>181</v>
      </c>
      <c r="R127" s="77" t="s">
        <v>182</v>
      </c>
      <c r="S127" s="77" t="s">
        <v>183</v>
      </c>
      <c r="T127" s="78" t="s">
        <v>184</v>
      </c>
      <c r="U127" s="182"/>
      <c r="V127" s="182"/>
      <c r="W127" s="182"/>
      <c r="X127" s="182"/>
      <c r="Y127" s="182"/>
      <c r="Z127" s="182"/>
      <c r="AA127" s="182"/>
      <c r="AB127" s="182"/>
      <c r="AC127" s="182"/>
      <c r="AD127" s="182"/>
      <c r="AE127" s="182"/>
    </row>
    <row r="128" spans="1:63" s="2" customFormat="1" ht="22.9" customHeight="1">
      <c r="A128" s="35"/>
      <c r="B128" s="36"/>
      <c r="C128" s="83" t="s">
        <v>185</v>
      </c>
      <c r="D128" s="37"/>
      <c r="E128" s="37"/>
      <c r="F128" s="37"/>
      <c r="G128" s="37"/>
      <c r="H128" s="37"/>
      <c r="I128" s="124"/>
      <c r="J128" s="189">
        <f>BK128</f>
        <v>0</v>
      </c>
      <c r="K128" s="37"/>
      <c r="L128" s="40"/>
      <c r="M128" s="79"/>
      <c r="N128" s="190"/>
      <c r="O128" s="80"/>
      <c r="P128" s="191">
        <f>P129</f>
        <v>0</v>
      </c>
      <c r="Q128" s="80"/>
      <c r="R128" s="191">
        <f>R129</f>
        <v>29.084477660000005</v>
      </c>
      <c r="S128" s="80"/>
      <c r="T128" s="192">
        <f>T129</f>
        <v>0</v>
      </c>
      <c r="U128" s="35"/>
      <c r="V128" s="35"/>
      <c r="W128" s="35"/>
      <c r="X128" s="35"/>
      <c r="Y128" s="35"/>
      <c r="Z128" s="35"/>
      <c r="AA128" s="35"/>
      <c r="AB128" s="35"/>
      <c r="AC128" s="35"/>
      <c r="AD128" s="35"/>
      <c r="AE128" s="35"/>
      <c r="AT128" s="18" t="s">
        <v>76</v>
      </c>
      <c r="AU128" s="18" t="s">
        <v>166</v>
      </c>
      <c r="BK128" s="193">
        <f>BK129</f>
        <v>0</v>
      </c>
    </row>
    <row r="129" spans="1:65" s="12" customFormat="1" ht="25.9" customHeight="1">
      <c r="B129" s="194"/>
      <c r="C129" s="195"/>
      <c r="D129" s="196" t="s">
        <v>76</v>
      </c>
      <c r="E129" s="197" t="s">
        <v>186</v>
      </c>
      <c r="F129" s="197" t="s">
        <v>187</v>
      </c>
      <c r="G129" s="195"/>
      <c r="H129" s="195"/>
      <c r="I129" s="198"/>
      <c r="J129" s="199">
        <f>BK129</f>
        <v>0</v>
      </c>
      <c r="K129" s="195"/>
      <c r="L129" s="200"/>
      <c r="M129" s="201"/>
      <c r="N129" s="202"/>
      <c r="O129" s="202"/>
      <c r="P129" s="203">
        <f>P130+P494+P518+P534+P555+P596+P624</f>
        <v>0</v>
      </c>
      <c r="Q129" s="202"/>
      <c r="R129" s="203">
        <f>R130+R494+R518+R534+R555+R596+R624</f>
        <v>29.084477660000005</v>
      </c>
      <c r="S129" s="202"/>
      <c r="T129" s="204">
        <f>T130+T494+T518+T534+T555+T596+T624</f>
        <v>0</v>
      </c>
      <c r="AR129" s="205" t="s">
        <v>85</v>
      </c>
      <c r="AT129" s="206" t="s">
        <v>76</v>
      </c>
      <c r="AU129" s="206" t="s">
        <v>77</v>
      </c>
      <c r="AY129" s="205" t="s">
        <v>188</v>
      </c>
      <c r="BK129" s="207">
        <f>BK130+BK494+BK518+BK534+BK555+BK596+BK624</f>
        <v>0</v>
      </c>
    </row>
    <row r="130" spans="1:65" s="12" customFormat="1" ht="22.9" customHeight="1">
      <c r="B130" s="194"/>
      <c r="C130" s="195"/>
      <c r="D130" s="196" t="s">
        <v>76</v>
      </c>
      <c r="E130" s="208" t="s">
        <v>85</v>
      </c>
      <c r="F130" s="208" t="s">
        <v>189</v>
      </c>
      <c r="G130" s="195"/>
      <c r="H130" s="195"/>
      <c r="I130" s="198"/>
      <c r="J130" s="209">
        <f>BK130</f>
        <v>0</v>
      </c>
      <c r="K130" s="195"/>
      <c r="L130" s="200"/>
      <c r="M130" s="201"/>
      <c r="N130" s="202"/>
      <c r="O130" s="202"/>
      <c r="P130" s="203">
        <f>SUM(P131:P493)</f>
        <v>0</v>
      </c>
      <c r="Q130" s="202"/>
      <c r="R130" s="203">
        <f>SUM(R131:R493)</f>
        <v>0.20913340000000002</v>
      </c>
      <c r="S130" s="202"/>
      <c r="T130" s="204">
        <f>SUM(T131:T493)</f>
        <v>0</v>
      </c>
      <c r="AR130" s="205" t="s">
        <v>85</v>
      </c>
      <c r="AT130" s="206" t="s">
        <v>76</v>
      </c>
      <c r="AU130" s="206" t="s">
        <v>85</v>
      </c>
      <c r="AY130" s="205" t="s">
        <v>188</v>
      </c>
      <c r="BK130" s="207">
        <f>SUM(BK131:BK493)</f>
        <v>0</v>
      </c>
    </row>
    <row r="131" spans="1:65" s="2" customFormat="1" ht="16.5" customHeight="1">
      <c r="A131" s="35"/>
      <c r="B131" s="36"/>
      <c r="C131" s="210" t="s">
        <v>85</v>
      </c>
      <c r="D131" s="210" t="s">
        <v>190</v>
      </c>
      <c r="E131" s="211" t="s">
        <v>632</v>
      </c>
      <c r="F131" s="212" t="s">
        <v>633</v>
      </c>
      <c r="G131" s="213" t="s">
        <v>285</v>
      </c>
      <c r="H131" s="214">
        <v>71.096000000000004</v>
      </c>
      <c r="I131" s="215"/>
      <c r="J131" s="216">
        <f>ROUND(I131*H131,2)</f>
        <v>0</v>
      </c>
      <c r="K131" s="212" t="s">
        <v>202</v>
      </c>
      <c r="L131" s="40"/>
      <c r="M131" s="217" t="s">
        <v>1</v>
      </c>
      <c r="N131" s="218" t="s">
        <v>42</v>
      </c>
      <c r="O131" s="72"/>
      <c r="P131" s="219">
        <f>O131*H131</f>
        <v>0</v>
      </c>
      <c r="Q131" s="219">
        <v>0</v>
      </c>
      <c r="R131" s="219">
        <f>Q131*H131</f>
        <v>0</v>
      </c>
      <c r="S131" s="219">
        <v>0</v>
      </c>
      <c r="T131" s="220">
        <f>S131*H131</f>
        <v>0</v>
      </c>
      <c r="U131" s="35"/>
      <c r="V131" s="35"/>
      <c r="W131" s="35"/>
      <c r="X131" s="35"/>
      <c r="Y131" s="35"/>
      <c r="Z131" s="35"/>
      <c r="AA131" s="35"/>
      <c r="AB131" s="35"/>
      <c r="AC131" s="35"/>
      <c r="AD131" s="35"/>
      <c r="AE131" s="35"/>
      <c r="AR131" s="221" t="s">
        <v>195</v>
      </c>
      <c r="AT131" s="221" t="s">
        <v>190</v>
      </c>
      <c r="AU131" s="221" t="s">
        <v>88</v>
      </c>
      <c r="AY131" s="18" t="s">
        <v>188</v>
      </c>
      <c r="BE131" s="222">
        <f>IF(N131="základní",J131,0)</f>
        <v>0</v>
      </c>
      <c r="BF131" s="222">
        <f>IF(N131="snížená",J131,0)</f>
        <v>0</v>
      </c>
      <c r="BG131" s="222">
        <f>IF(N131="zákl. přenesená",J131,0)</f>
        <v>0</v>
      </c>
      <c r="BH131" s="222">
        <f>IF(N131="sníž. přenesená",J131,0)</f>
        <v>0</v>
      </c>
      <c r="BI131" s="222">
        <f>IF(N131="nulová",J131,0)</f>
        <v>0</v>
      </c>
      <c r="BJ131" s="18" t="s">
        <v>85</v>
      </c>
      <c r="BK131" s="222">
        <f>ROUND(I131*H131,2)</f>
        <v>0</v>
      </c>
      <c r="BL131" s="18" t="s">
        <v>195</v>
      </c>
      <c r="BM131" s="221" t="s">
        <v>834</v>
      </c>
    </row>
    <row r="132" spans="1:65" s="13" customFormat="1" ht="11.25">
      <c r="B132" s="223"/>
      <c r="C132" s="224"/>
      <c r="D132" s="225" t="s">
        <v>197</v>
      </c>
      <c r="E132" s="226" t="s">
        <v>759</v>
      </c>
      <c r="F132" s="227" t="s">
        <v>835</v>
      </c>
      <c r="G132" s="224"/>
      <c r="H132" s="228">
        <v>151.66999999999999</v>
      </c>
      <c r="I132" s="229"/>
      <c r="J132" s="224"/>
      <c r="K132" s="224"/>
      <c r="L132" s="230"/>
      <c r="M132" s="231"/>
      <c r="N132" s="232"/>
      <c r="O132" s="232"/>
      <c r="P132" s="232"/>
      <c r="Q132" s="232"/>
      <c r="R132" s="232"/>
      <c r="S132" s="232"/>
      <c r="T132" s="233"/>
      <c r="AT132" s="234" t="s">
        <v>197</v>
      </c>
      <c r="AU132" s="234" t="s">
        <v>88</v>
      </c>
      <c r="AV132" s="13" t="s">
        <v>88</v>
      </c>
      <c r="AW132" s="13" t="s">
        <v>32</v>
      </c>
      <c r="AX132" s="13" t="s">
        <v>77</v>
      </c>
      <c r="AY132" s="234" t="s">
        <v>188</v>
      </c>
    </row>
    <row r="133" spans="1:65" s="13" customFormat="1" ht="11.25">
      <c r="B133" s="223"/>
      <c r="C133" s="224"/>
      <c r="D133" s="225" t="s">
        <v>197</v>
      </c>
      <c r="E133" s="226" t="s">
        <v>769</v>
      </c>
      <c r="F133" s="227" t="s">
        <v>836</v>
      </c>
      <c r="G133" s="224"/>
      <c r="H133" s="228">
        <v>107.45</v>
      </c>
      <c r="I133" s="229"/>
      <c r="J133" s="224"/>
      <c r="K133" s="224"/>
      <c r="L133" s="230"/>
      <c r="M133" s="231"/>
      <c r="N133" s="232"/>
      <c r="O133" s="232"/>
      <c r="P133" s="232"/>
      <c r="Q133" s="232"/>
      <c r="R133" s="232"/>
      <c r="S133" s="232"/>
      <c r="T133" s="233"/>
      <c r="AT133" s="234" t="s">
        <v>197</v>
      </c>
      <c r="AU133" s="234" t="s">
        <v>88</v>
      </c>
      <c r="AV133" s="13" t="s">
        <v>88</v>
      </c>
      <c r="AW133" s="13" t="s">
        <v>32</v>
      </c>
      <c r="AX133" s="13" t="s">
        <v>77</v>
      </c>
      <c r="AY133" s="234" t="s">
        <v>188</v>
      </c>
    </row>
    <row r="134" spans="1:65" s="13" customFormat="1" ht="11.25">
      <c r="B134" s="223"/>
      <c r="C134" s="224"/>
      <c r="D134" s="225" t="s">
        <v>197</v>
      </c>
      <c r="E134" s="226" t="s">
        <v>779</v>
      </c>
      <c r="F134" s="227" t="s">
        <v>837</v>
      </c>
      <c r="G134" s="224"/>
      <c r="H134" s="228">
        <v>87.21</v>
      </c>
      <c r="I134" s="229"/>
      <c r="J134" s="224"/>
      <c r="K134" s="224"/>
      <c r="L134" s="230"/>
      <c r="M134" s="231"/>
      <c r="N134" s="232"/>
      <c r="O134" s="232"/>
      <c r="P134" s="232"/>
      <c r="Q134" s="232"/>
      <c r="R134" s="232"/>
      <c r="S134" s="232"/>
      <c r="T134" s="233"/>
      <c r="AT134" s="234" t="s">
        <v>197</v>
      </c>
      <c r="AU134" s="234" t="s">
        <v>88</v>
      </c>
      <c r="AV134" s="13" t="s">
        <v>88</v>
      </c>
      <c r="AW134" s="13" t="s">
        <v>32</v>
      </c>
      <c r="AX134" s="13" t="s">
        <v>77</v>
      </c>
      <c r="AY134" s="234" t="s">
        <v>188</v>
      </c>
    </row>
    <row r="135" spans="1:65" s="13" customFormat="1" ht="11.25">
      <c r="B135" s="223"/>
      <c r="C135" s="224"/>
      <c r="D135" s="225" t="s">
        <v>197</v>
      </c>
      <c r="E135" s="226" t="s">
        <v>789</v>
      </c>
      <c r="F135" s="227" t="s">
        <v>838</v>
      </c>
      <c r="G135" s="224"/>
      <c r="H135" s="228">
        <v>75.5</v>
      </c>
      <c r="I135" s="229"/>
      <c r="J135" s="224"/>
      <c r="K135" s="224"/>
      <c r="L135" s="230"/>
      <c r="M135" s="231"/>
      <c r="N135" s="232"/>
      <c r="O135" s="232"/>
      <c r="P135" s="232"/>
      <c r="Q135" s="232"/>
      <c r="R135" s="232"/>
      <c r="S135" s="232"/>
      <c r="T135" s="233"/>
      <c r="AT135" s="234" t="s">
        <v>197</v>
      </c>
      <c r="AU135" s="234" t="s">
        <v>88</v>
      </c>
      <c r="AV135" s="13" t="s">
        <v>88</v>
      </c>
      <c r="AW135" s="13" t="s">
        <v>32</v>
      </c>
      <c r="AX135" s="13" t="s">
        <v>77</v>
      </c>
      <c r="AY135" s="234" t="s">
        <v>188</v>
      </c>
    </row>
    <row r="136" spans="1:65" s="13" customFormat="1" ht="11.25">
      <c r="B136" s="223"/>
      <c r="C136" s="224"/>
      <c r="D136" s="225" t="s">
        <v>197</v>
      </c>
      <c r="E136" s="226" t="s">
        <v>798</v>
      </c>
      <c r="F136" s="227" t="s">
        <v>839</v>
      </c>
      <c r="G136" s="224"/>
      <c r="H136" s="228">
        <v>102.8</v>
      </c>
      <c r="I136" s="229"/>
      <c r="J136" s="224"/>
      <c r="K136" s="224"/>
      <c r="L136" s="230"/>
      <c r="M136" s="231"/>
      <c r="N136" s="232"/>
      <c r="O136" s="232"/>
      <c r="P136" s="232"/>
      <c r="Q136" s="232"/>
      <c r="R136" s="232"/>
      <c r="S136" s="232"/>
      <c r="T136" s="233"/>
      <c r="AT136" s="234" t="s">
        <v>197</v>
      </c>
      <c r="AU136" s="234" t="s">
        <v>88</v>
      </c>
      <c r="AV136" s="13" t="s">
        <v>88</v>
      </c>
      <c r="AW136" s="13" t="s">
        <v>32</v>
      </c>
      <c r="AX136" s="13" t="s">
        <v>77</v>
      </c>
      <c r="AY136" s="234" t="s">
        <v>188</v>
      </c>
    </row>
    <row r="137" spans="1:65" s="13" customFormat="1" ht="11.25">
      <c r="B137" s="223"/>
      <c r="C137" s="224"/>
      <c r="D137" s="225" t="s">
        <v>197</v>
      </c>
      <c r="E137" s="226" t="s">
        <v>808</v>
      </c>
      <c r="F137" s="227" t="s">
        <v>840</v>
      </c>
      <c r="G137" s="224"/>
      <c r="H137" s="228">
        <v>32.65</v>
      </c>
      <c r="I137" s="229"/>
      <c r="J137" s="224"/>
      <c r="K137" s="224"/>
      <c r="L137" s="230"/>
      <c r="M137" s="231"/>
      <c r="N137" s="232"/>
      <c r="O137" s="232"/>
      <c r="P137" s="232"/>
      <c r="Q137" s="232"/>
      <c r="R137" s="232"/>
      <c r="S137" s="232"/>
      <c r="T137" s="233"/>
      <c r="AT137" s="234" t="s">
        <v>197</v>
      </c>
      <c r="AU137" s="234" t="s">
        <v>88</v>
      </c>
      <c r="AV137" s="13" t="s">
        <v>88</v>
      </c>
      <c r="AW137" s="13" t="s">
        <v>32</v>
      </c>
      <c r="AX137" s="13" t="s">
        <v>77</v>
      </c>
      <c r="AY137" s="234" t="s">
        <v>188</v>
      </c>
    </row>
    <row r="138" spans="1:65" s="13" customFormat="1" ht="11.25">
      <c r="B138" s="223"/>
      <c r="C138" s="224"/>
      <c r="D138" s="225" t="s">
        <v>197</v>
      </c>
      <c r="E138" s="226" t="s">
        <v>817</v>
      </c>
      <c r="F138" s="227" t="s">
        <v>841</v>
      </c>
      <c r="G138" s="224"/>
      <c r="H138" s="228">
        <v>91.3</v>
      </c>
      <c r="I138" s="229"/>
      <c r="J138" s="224"/>
      <c r="K138" s="224"/>
      <c r="L138" s="230"/>
      <c r="M138" s="231"/>
      <c r="N138" s="232"/>
      <c r="O138" s="232"/>
      <c r="P138" s="232"/>
      <c r="Q138" s="232"/>
      <c r="R138" s="232"/>
      <c r="S138" s="232"/>
      <c r="T138" s="233"/>
      <c r="AT138" s="234" t="s">
        <v>197</v>
      </c>
      <c r="AU138" s="234" t="s">
        <v>88</v>
      </c>
      <c r="AV138" s="13" t="s">
        <v>88</v>
      </c>
      <c r="AW138" s="13" t="s">
        <v>32</v>
      </c>
      <c r="AX138" s="13" t="s">
        <v>77</v>
      </c>
      <c r="AY138" s="234" t="s">
        <v>188</v>
      </c>
    </row>
    <row r="139" spans="1:65" s="13" customFormat="1" ht="11.25">
      <c r="B139" s="223"/>
      <c r="C139" s="224"/>
      <c r="D139" s="225" t="s">
        <v>197</v>
      </c>
      <c r="E139" s="226" t="s">
        <v>749</v>
      </c>
      <c r="F139" s="227" t="s">
        <v>842</v>
      </c>
      <c r="G139" s="224"/>
      <c r="H139" s="228">
        <v>22.35</v>
      </c>
      <c r="I139" s="229"/>
      <c r="J139" s="224"/>
      <c r="K139" s="224"/>
      <c r="L139" s="230"/>
      <c r="M139" s="231"/>
      <c r="N139" s="232"/>
      <c r="O139" s="232"/>
      <c r="P139" s="232"/>
      <c r="Q139" s="232"/>
      <c r="R139" s="232"/>
      <c r="S139" s="232"/>
      <c r="T139" s="233"/>
      <c r="AT139" s="234" t="s">
        <v>197</v>
      </c>
      <c r="AU139" s="234" t="s">
        <v>88</v>
      </c>
      <c r="AV139" s="13" t="s">
        <v>88</v>
      </c>
      <c r="AW139" s="13" t="s">
        <v>32</v>
      </c>
      <c r="AX139" s="13" t="s">
        <v>77</v>
      </c>
      <c r="AY139" s="234" t="s">
        <v>188</v>
      </c>
    </row>
    <row r="140" spans="1:65" s="13" customFormat="1" ht="11.25">
      <c r="B140" s="223"/>
      <c r="C140" s="224"/>
      <c r="D140" s="225" t="s">
        <v>197</v>
      </c>
      <c r="E140" s="226" t="s">
        <v>827</v>
      </c>
      <c r="F140" s="227" t="s">
        <v>843</v>
      </c>
      <c r="G140" s="224"/>
      <c r="H140" s="228">
        <v>40.03</v>
      </c>
      <c r="I140" s="229"/>
      <c r="J140" s="224"/>
      <c r="K140" s="224"/>
      <c r="L140" s="230"/>
      <c r="M140" s="231"/>
      <c r="N140" s="232"/>
      <c r="O140" s="232"/>
      <c r="P140" s="232"/>
      <c r="Q140" s="232"/>
      <c r="R140" s="232"/>
      <c r="S140" s="232"/>
      <c r="T140" s="233"/>
      <c r="AT140" s="234" t="s">
        <v>197</v>
      </c>
      <c r="AU140" s="234" t="s">
        <v>88</v>
      </c>
      <c r="AV140" s="13" t="s">
        <v>88</v>
      </c>
      <c r="AW140" s="13" t="s">
        <v>32</v>
      </c>
      <c r="AX140" s="13" t="s">
        <v>77</v>
      </c>
      <c r="AY140" s="234" t="s">
        <v>188</v>
      </c>
    </row>
    <row r="141" spans="1:65" s="16" customFormat="1" ht="11.25">
      <c r="B141" s="256"/>
      <c r="C141" s="257"/>
      <c r="D141" s="225" t="s">
        <v>197</v>
      </c>
      <c r="E141" s="258" t="s">
        <v>844</v>
      </c>
      <c r="F141" s="259" t="s">
        <v>212</v>
      </c>
      <c r="G141" s="257"/>
      <c r="H141" s="260">
        <v>710.96</v>
      </c>
      <c r="I141" s="261"/>
      <c r="J141" s="257"/>
      <c r="K141" s="257"/>
      <c r="L141" s="262"/>
      <c r="M141" s="263"/>
      <c r="N141" s="264"/>
      <c r="O141" s="264"/>
      <c r="P141" s="264"/>
      <c r="Q141" s="264"/>
      <c r="R141" s="264"/>
      <c r="S141" s="264"/>
      <c r="T141" s="265"/>
      <c r="AT141" s="266" t="s">
        <v>197</v>
      </c>
      <c r="AU141" s="266" t="s">
        <v>88</v>
      </c>
      <c r="AV141" s="16" t="s">
        <v>204</v>
      </c>
      <c r="AW141" s="16" t="s">
        <v>32</v>
      </c>
      <c r="AX141" s="16" t="s">
        <v>77</v>
      </c>
      <c r="AY141" s="266" t="s">
        <v>188</v>
      </c>
    </row>
    <row r="142" spans="1:65" s="14" customFormat="1" ht="11.25">
      <c r="B142" s="235"/>
      <c r="C142" s="236"/>
      <c r="D142" s="225" t="s">
        <v>197</v>
      </c>
      <c r="E142" s="237" t="s">
        <v>723</v>
      </c>
      <c r="F142" s="238" t="s">
        <v>199</v>
      </c>
      <c r="G142" s="236"/>
      <c r="H142" s="239">
        <v>710.96</v>
      </c>
      <c r="I142" s="240"/>
      <c r="J142" s="236"/>
      <c r="K142" s="236"/>
      <c r="L142" s="241"/>
      <c r="M142" s="242"/>
      <c r="N142" s="243"/>
      <c r="O142" s="243"/>
      <c r="P142" s="243"/>
      <c r="Q142" s="243"/>
      <c r="R142" s="243"/>
      <c r="S142" s="243"/>
      <c r="T142" s="244"/>
      <c r="AT142" s="245" t="s">
        <v>197</v>
      </c>
      <c r="AU142" s="245" t="s">
        <v>88</v>
      </c>
      <c r="AV142" s="14" t="s">
        <v>195</v>
      </c>
      <c r="AW142" s="14" t="s">
        <v>32</v>
      </c>
      <c r="AX142" s="14" t="s">
        <v>77</v>
      </c>
      <c r="AY142" s="245" t="s">
        <v>188</v>
      </c>
    </row>
    <row r="143" spans="1:65" s="13" customFormat="1" ht="11.25">
      <c r="B143" s="223"/>
      <c r="C143" s="224"/>
      <c r="D143" s="225" t="s">
        <v>197</v>
      </c>
      <c r="E143" s="226" t="s">
        <v>1</v>
      </c>
      <c r="F143" s="227" t="s">
        <v>845</v>
      </c>
      <c r="G143" s="224"/>
      <c r="H143" s="228">
        <v>71.096000000000004</v>
      </c>
      <c r="I143" s="229"/>
      <c r="J143" s="224"/>
      <c r="K143" s="224"/>
      <c r="L143" s="230"/>
      <c r="M143" s="231"/>
      <c r="N143" s="232"/>
      <c r="O143" s="232"/>
      <c r="P143" s="232"/>
      <c r="Q143" s="232"/>
      <c r="R143" s="232"/>
      <c r="S143" s="232"/>
      <c r="T143" s="233"/>
      <c r="AT143" s="234" t="s">
        <v>197</v>
      </c>
      <c r="AU143" s="234" t="s">
        <v>88</v>
      </c>
      <c r="AV143" s="13" t="s">
        <v>88</v>
      </c>
      <c r="AW143" s="13" t="s">
        <v>32</v>
      </c>
      <c r="AX143" s="13" t="s">
        <v>77</v>
      </c>
      <c r="AY143" s="234" t="s">
        <v>188</v>
      </c>
    </row>
    <row r="144" spans="1:65" s="14" customFormat="1" ht="11.25">
      <c r="B144" s="235"/>
      <c r="C144" s="236"/>
      <c r="D144" s="225" t="s">
        <v>197</v>
      </c>
      <c r="E144" s="237" t="s">
        <v>846</v>
      </c>
      <c r="F144" s="238" t="s">
        <v>199</v>
      </c>
      <c r="G144" s="236"/>
      <c r="H144" s="239">
        <v>71.096000000000004</v>
      </c>
      <c r="I144" s="240"/>
      <c r="J144" s="236"/>
      <c r="K144" s="236"/>
      <c r="L144" s="241"/>
      <c r="M144" s="242"/>
      <c r="N144" s="243"/>
      <c r="O144" s="243"/>
      <c r="P144" s="243"/>
      <c r="Q144" s="243"/>
      <c r="R144" s="243"/>
      <c r="S144" s="243"/>
      <c r="T144" s="244"/>
      <c r="AT144" s="245" t="s">
        <v>197</v>
      </c>
      <c r="AU144" s="245" t="s">
        <v>88</v>
      </c>
      <c r="AV144" s="14" t="s">
        <v>195</v>
      </c>
      <c r="AW144" s="14" t="s">
        <v>32</v>
      </c>
      <c r="AX144" s="14" t="s">
        <v>85</v>
      </c>
      <c r="AY144" s="245" t="s">
        <v>188</v>
      </c>
    </row>
    <row r="145" spans="1:65" s="2" customFormat="1" ht="16.5" customHeight="1">
      <c r="A145" s="35"/>
      <c r="B145" s="36"/>
      <c r="C145" s="210" t="s">
        <v>88</v>
      </c>
      <c r="D145" s="210" t="s">
        <v>190</v>
      </c>
      <c r="E145" s="211" t="s">
        <v>847</v>
      </c>
      <c r="F145" s="212" t="s">
        <v>848</v>
      </c>
      <c r="G145" s="213" t="s">
        <v>849</v>
      </c>
      <c r="H145" s="214">
        <v>360</v>
      </c>
      <c r="I145" s="215"/>
      <c r="J145" s="216">
        <f>ROUND(I145*H145,2)</f>
        <v>0</v>
      </c>
      <c r="K145" s="212" t="s">
        <v>202</v>
      </c>
      <c r="L145" s="40"/>
      <c r="M145" s="217" t="s">
        <v>1</v>
      </c>
      <c r="N145" s="218" t="s">
        <v>42</v>
      </c>
      <c r="O145" s="72"/>
      <c r="P145" s="219">
        <f>O145*H145</f>
        <v>0</v>
      </c>
      <c r="Q145" s="219">
        <v>0</v>
      </c>
      <c r="R145" s="219">
        <f>Q145*H145</f>
        <v>0</v>
      </c>
      <c r="S145" s="219">
        <v>0</v>
      </c>
      <c r="T145" s="220">
        <f>S145*H145</f>
        <v>0</v>
      </c>
      <c r="U145" s="35"/>
      <c r="V145" s="35"/>
      <c r="W145" s="35"/>
      <c r="X145" s="35"/>
      <c r="Y145" s="35"/>
      <c r="Z145" s="35"/>
      <c r="AA145" s="35"/>
      <c r="AB145" s="35"/>
      <c r="AC145" s="35"/>
      <c r="AD145" s="35"/>
      <c r="AE145" s="35"/>
      <c r="AR145" s="221" t="s">
        <v>195</v>
      </c>
      <c r="AT145" s="221" t="s">
        <v>190</v>
      </c>
      <c r="AU145" s="221" t="s">
        <v>88</v>
      </c>
      <c r="AY145" s="18" t="s">
        <v>188</v>
      </c>
      <c r="BE145" s="222">
        <f>IF(N145="základní",J145,0)</f>
        <v>0</v>
      </c>
      <c r="BF145" s="222">
        <f>IF(N145="snížená",J145,0)</f>
        <v>0</v>
      </c>
      <c r="BG145" s="222">
        <f>IF(N145="zákl. přenesená",J145,0)</f>
        <v>0</v>
      </c>
      <c r="BH145" s="222">
        <f>IF(N145="sníž. přenesená",J145,0)</f>
        <v>0</v>
      </c>
      <c r="BI145" s="222">
        <f>IF(N145="nulová",J145,0)</f>
        <v>0</v>
      </c>
      <c r="BJ145" s="18" t="s">
        <v>85</v>
      </c>
      <c r="BK145" s="222">
        <f>ROUND(I145*H145,2)</f>
        <v>0</v>
      </c>
      <c r="BL145" s="18" t="s">
        <v>195</v>
      </c>
      <c r="BM145" s="221" t="s">
        <v>850</v>
      </c>
    </row>
    <row r="146" spans="1:65" s="13" customFormat="1" ht="11.25">
      <c r="B146" s="223"/>
      <c r="C146" s="224"/>
      <c r="D146" s="225" t="s">
        <v>197</v>
      </c>
      <c r="E146" s="226" t="s">
        <v>1</v>
      </c>
      <c r="F146" s="227" t="s">
        <v>851</v>
      </c>
      <c r="G146" s="224"/>
      <c r="H146" s="228">
        <v>360</v>
      </c>
      <c r="I146" s="229"/>
      <c r="J146" s="224"/>
      <c r="K146" s="224"/>
      <c r="L146" s="230"/>
      <c r="M146" s="231"/>
      <c r="N146" s="232"/>
      <c r="O146" s="232"/>
      <c r="P146" s="232"/>
      <c r="Q146" s="232"/>
      <c r="R146" s="232"/>
      <c r="S146" s="232"/>
      <c r="T146" s="233"/>
      <c r="AT146" s="234" t="s">
        <v>197</v>
      </c>
      <c r="AU146" s="234" t="s">
        <v>88</v>
      </c>
      <c r="AV146" s="13" t="s">
        <v>88</v>
      </c>
      <c r="AW146" s="13" t="s">
        <v>32</v>
      </c>
      <c r="AX146" s="13" t="s">
        <v>85</v>
      </c>
      <c r="AY146" s="234" t="s">
        <v>188</v>
      </c>
    </row>
    <row r="147" spans="1:65" s="2" customFormat="1" ht="16.5" customHeight="1">
      <c r="A147" s="35"/>
      <c r="B147" s="36"/>
      <c r="C147" s="210" t="s">
        <v>204</v>
      </c>
      <c r="D147" s="210" t="s">
        <v>190</v>
      </c>
      <c r="E147" s="211" t="s">
        <v>852</v>
      </c>
      <c r="F147" s="212" t="s">
        <v>853</v>
      </c>
      <c r="G147" s="213" t="s">
        <v>854</v>
      </c>
      <c r="H147" s="214">
        <v>30</v>
      </c>
      <c r="I147" s="215"/>
      <c r="J147" s="216">
        <f>ROUND(I147*H147,2)</f>
        <v>0</v>
      </c>
      <c r="K147" s="212" t="s">
        <v>202</v>
      </c>
      <c r="L147" s="40"/>
      <c r="M147" s="217" t="s">
        <v>1</v>
      </c>
      <c r="N147" s="218" t="s">
        <v>42</v>
      </c>
      <c r="O147" s="72"/>
      <c r="P147" s="219">
        <f>O147*H147</f>
        <v>0</v>
      </c>
      <c r="Q147" s="219">
        <v>0</v>
      </c>
      <c r="R147" s="219">
        <f>Q147*H147</f>
        <v>0</v>
      </c>
      <c r="S147" s="219">
        <v>0</v>
      </c>
      <c r="T147" s="220">
        <f>S147*H147</f>
        <v>0</v>
      </c>
      <c r="U147" s="35"/>
      <c r="V147" s="35"/>
      <c r="W147" s="35"/>
      <c r="X147" s="35"/>
      <c r="Y147" s="35"/>
      <c r="Z147" s="35"/>
      <c r="AA147" s="35"/>
      <c r="AB147" s="35"/>
      <c r="AC147" s="35"/>
      <c r="AD147" s="35"/>
      <c r="AE147" s="35"/>
      <c r="AR147" s="221" t="s">
        <v>195</v>
      </c>
      <c r="AT147" s="221" t="s">
        <v>190</v>
      </c>
      <c r="AU147" s="221" t="s">
        <v>88</v>
      </c>
      <c r="AY147" s="18" t="s">
        <v>188</v>
      </c>
      <c r="BE147" s="222">
        <f>IF(N147="základní",J147,0)</f>
        <v>0</v>
      </c>
      <c r="BF147" s="222">
        <f>IF(N147="snížená",J147,0)</f>
        <v>0</v>
      </c>
      <c r="BG147" s="222">
        <f>IF(N147="zákl. přenesená",J147,0)</f>
        <v>0</v>
      </c>
      <c r="BH147" s="222">
        <f>IF(N147="sníž. přenesená",J147,0)</f>
        <v>0</v>
      </c>
      <c r="BI147" s="222">
        <f>IF(N147="nulová",J147,0)</f>
        <v>0</v>
      </c>
      <c r="BJ147" s="18" t="s">
        <v>85</v>
      </c>
      <c r="BK147" s="222">
        <f>ROUND(I147*H147,2)</f>
        <v>0</v>
      </c>
      <c r="BL147" s="18" t="s">
        <v>195</v>
      </c>
      <c r="BM147" s="221" t="s">
        <v>855</v>
      </c>
    </row>
    <row r="148" spans="1:65" s="13" customFormat="1" ht="11.25">
      <c r="B148" s="223"/>
      <c r="C148" s="224"/>
      <c r="D148" s="225" t="s">
        <v>197</v>
      </c>
      <c r="E148" s="226" t="s">
        <v>1</v>
      </c>
      <c r="F148" s="227" t="s">
        <v>856</v>
      </c>
      <c r="G148" s="224"/>
      <c r="H148" s="228">
        <v>30</v>
      </c>
      <c r="I148" s="229"/>
      <c r="J148" s="224"/>
      <c r="K148" s="224"/>
      <c r="L148" s="230"/>
      <c r="M148" s="231"/>
      <c r="N148" s="232"/>
      <c r="O148" s="232"/>
      <c r="P148" s="232"/>
      <c r="Q148" s="232"/>
      <c r="R148" s="232"/>
      <c r="S148" s="232"/>
      <c r="T148" s="233"/>
      <c r="AT148" s="234" t="s">
        <v>197</v>
      </c>
      <c r="AU148" s="234" t="s">
        <v>88</v>
      </c>
      <c r="AV148" s="13" t="s">
        <v>88</v>
      </c>
      <c r="AW148" s="13" t="s">
        <v>32</v>
      </c>
      <c r="AX148" s="13" t="s">
        <v>85</v>
      </c>
      <c r="AY148" s="234" t="s">
        <v>188</v>
      </c>
    </row>
    <row r="149" spans="1:65" s="2" customFormat="1" ht="16.5" customHeight="1">
      <c r="A149" s="35"/>
      <c r="B149" s="36"/>
      <c r="C149" s="210" t="s">
        <v>195</v>
      </c>
      <c r="D149" s="210" t="s">
        <v>190</v>
      </c>
      <c r="E149" s="211" t="s">
        <v>857</v>
      </c>
      <c r="F149" s="212" t="s">
        <v>858</v>
      </c>
      <c r="G149" s="213" t="s">
        <v>285</v>
      </c>
      <c r="H149" s="214">
        <v>315.82600000000002</v>
      </c>
      <c r="I149" s="215"/>
      <c r="J149" s="216">
        <f>ROUND(I149*H149,2)</f>
        <v>0</v>
      </c>
      <c r="K149" s="212" t="s">
        <v>202</v>
      </c>
      <c r="L149" s="40"/>
      <c r="M149" s="217" t="s">
        <v>1</v>
      </c>
      <c r="N149" s="218" t="s">
        <v>42</v>
      </c>
      <c r="O149" s="72"/>
      <c r="P149" s="219">
        <f>O149*H149</f>
        <v>0</v>
      </c>
      <c r="Q149" s="219">
        <v>0</v>
      </c>
      <c r="R149" s="219">
        <f>Q149*H149</f>
        <v>0</v>
      </c>
      <c r="S149" s="219">
        <v>0</v>
      </c>
      <c r="T149" s="220">
        <f>S149*H149</f>
        <v>0</v>
      </c>
      <c r="U149" s="35"/>
      <c r="V149" s="35"/>
      <c r="W149" s="35"/>
      <c r="X149" s="35"/>
      <c r="Y149" s="35"/>
      <c r="Z149" s="35"/>
      <c r="AA149" s="35"/>
      <c r="AB149" s="35"/>
      <c r="AC149" s="35"/>
      <c r="AD149" s="35"/>
      <c r="AE149" s="35"/>
      <c r="AR149" s="221" t="s">
        <v>195</v>
      </c>
      <c r="AT149" s="221" t="s">
        <v>190</v>
      </c>
      <c r="AU149" s="221" t="s">
        <v>88</v>
      </c>
      <c r="AY149" s="18" t="s">
        <v>188</v>
      </c>
      <c r="BE149" s="222">
        <f>IF(N149="základní",J149,0)</f>
        <v>0</v>
      </c>
      <c r="BF149" s="222">
        <f>IF(N149="snížená",J149,0)</f>
        <v>0</v>
      </c>
      <c r="BG149" s="222">
        <f>IF(N149="zákl. přenesená",J149,0)</f>
        <v>0</v>
      </c>
      <c r="BH149" s="222">
        <f>IF(N149="sníž. přenesená",J149,0)</f>
        <v>0</v>
      </c>
      <c r="BI149" s="222">
        <f>IF(N149="nulová",J149,0)</f>
        <v>0</v>
      </c>
      <c r="BJ149" s="18" t="s">
        <v>85</v>
      </c>
      <c r="BK149" s="222">
        <f>ROUND(I149*H149,2)</f>
        <v>0</v>
      </c>
      <c r="BL149" s="18" t="s">
        <v>195</v>
      </c>
      <c r="BM149" s="221" t="s">
        <v>859</v>
      </c>
    </row>
    <row r="150" spans="1:65" s="15" customFormat="1" ht="11.25">
      <c r="B150" s="246"/>
      <c r="C150" s="247"/>
      <c r="D150" s="225" t="s">
        <v>197</v>
      </c>
      <c r="E150" s="248" t="s">
        <v>1</v>
      </c>
      <c r="F150" s="249" t="s">
        <v>860</v>
      </c>
      <c r="G150" s="247"/>
      <c r="H150" s="248" t="s">
        <v>1</v>
      </c>
      <c r="I150" s="250"/>
      <c r="J150" s="247"/>
      <c r="K150" s="247"/>
      <c r="L150" s="251"/>
      <c r="M150" s="252"/>
      <c r="N150" s="253"/>
      <c r="O150" s="253"/>
      <c r="P150" s="253"/>
      <c r="Q150" s="253"/>
      <c r="R150" s="253"/>
      <c r="S150" s="253"/>
      <c r="T150" s="254"/>
      <c r="AT150" s="255" t="s">
        <v>197</v>
      </c>
      <c r="AU150" s="255" t="s">
        <v>88</v>
      </c>
      <c r="AV150" s="15" t="s">
        <v>85</v>
      </c>
      <c r="AW150" s="15" t="s">
        <v>32</v>
      </c>
      <c r="AX150" s="15" t="s">
        <v>77</v>
      </c>
      <c r="AY150" s="255" t="s">
        <v>188</v>
      </c>
    </row>
    <row r="151" spans="1:65" s="13" customFormat="1" ht="11.25">
      <c r="B151" s="223"/>
      <c r="C151" s="224"/>
      <c r="D151" s="225" t="s">
        <v>197</v>
      </c>
      <c r="E151" s="226" t="s">
        <v>761</v>
      </c>
      <c r="F151" s="227" t="s">
        <v>861</v>
      </c>
      <c r="G151" s="224"/>
      <c r="H151" s="228">
        <v>126.04</v>
      </c>
      <c r="I151" s="229"/>
      <c r="J151" s="224"/>
      <c r="K151" s="224"/>
      <c r="L151" s="230"/>
      <c r="M151" s="231"/>
      <c r="N151" s="232"/>
      <c r="O151" s="232"/>
      <c r="P151" s="232"/>
      <c r="Q151" s="232"/>
      <c r="R151" s="232"/>
      <c r="S151" s="232"/>
      <c r="T151" s="233"/>
      <c r="AT151" s="234" t="s">
        <v>197</v>
      </c>
      <c r="AU151" s="234" t="s">
        <v>88</v>
      </c>
      <c r="AV151" s="13" t="s">
        <v>88</v>
      </c>
      <c r="AW151" s="13" t="s">
        <v>32</v>
      </c>
      <c r="AX151" s="13" t="s">
        <v>77</v>
      </c>
      <c r="AY151" s="234" t="s">
        <v>188</v>
      </c>
    </row>
    <row r="152" spans="1:65" s="13" customFormat="1" ht="11.25">
      <c r="B152" s="223"/>
      <c r="C152" s="224"/>
      <c r="D152" s="225" t="s">
        <v>197</v>
      </c>
      <c r="E152" s="226" t="s">
        <v>757</v>
      </c>
      <c r="F152" s="227" t="s">
        <v>862</v>
      </c>
      <c r="G152" s="224"/>
      <c r="H152" s="228">
        <v>49.68</v>
      </c>
      <c r="I152" s="229"/>
      <c r="J152" s="224"/>
      <c r="K152" s="224"/>
      <c r="L152" s="230"/>
      <c r="M152" s="231"/>
      <c r="N152" s="232"/>
      <c r="O152" s="232"/>
      <c r="P152" s="232"/>
      <c r="Q152" s="232"/>
      <c r="R152" s="232"/>
      <c r="S152" s="232"/>
      <c r="T152" s="233"/>
      <c r="AT152" s="234" t="s">
        <v>197</v>
      </c>
      <c r="AU152" s="234" t="s">
        <v>88</v>
      </c>
      <c r="AV152" s="13" t="s">
        <v>88</v>
      </c>
      <c r="AW152" s="13" t="s">
        <v>32</v>
      </c>
      <c r="AX152" s="13" t="s">
        <v>77</v>
      </c>
      <c r="AY152" s="234" t="s">
        <v>188</v>
      </c>
    </row>
    <row r="153" spans="1:65" s="13" customFormat="1" ht="11.25">
      <c r="B153" s="223"/>
      <c r="C153" s="224"/>
      <c r="D153" s="225" t="s">
        <v>197</v>
      </c>
      <c r="E153" s="226" t="s">
        <v>753</v>
      </c>
      <c r="F153" s="227" t="s">
        <v>863</v>
      </c>
      <c r="G153" s="224"/>
      <c r="H153" s="228">
        <v>81.209999999999994</v>
      </c>
      <c r="I153" s="229"/>
      <c r="J153" s="224"/>
      <c r="K153" s="224"/>
      <c r="L153" s="230"/>
      <c r="M153" s="231"/>
      <c r="N153" s="232"/>
      <c r="O153" s="232"/>
      <c r="P153" s="232"/>
      <c r="Q153" s="232"/>
      <c r="R153" s="232"/>
      <c r="S153" s="232"/>
      <c r="T153" s="233"/>
      <c r="AT153" s="234" t="s">
        <v>197</v>
      </c>
      <c r="AU153" s="234" t="s">
        <v>88</v>
      </c>
      <c r="AV153" s="13" t="s">
        <v>88</v>
      </c>
      <c r="AW153" s="13" t="s">
        <v>32</v>
      </c>
      <c r="AX153" s="13" t="s">
        <v>77</v>
      </c>
      <c r="AY153" s="234" t="s">
        <v>188</v>
      </c>
    </row>
    <row r="154" spans="1:65" s="13" customFormat="1" ht="11.25">
      <c r="B154" s="223"/>
      <c r="C154" s="224"/>
      <c r="D154" s="225" t="s">
        <v>197</v>
      </c>
      <c r="E154" s="226" t="s">
        <v>755</v>
      </c>
      <c r="F154" s="227" t="s">
        <v>864</v>
      </c>
      <c r="G154" s="224"/>
      <c r="H154" s="228">
        <v>108.64</v>
      </c>
      <c r="I154" s="229"/>
      <c r="J154" s="224"/>
      <c r="K154" s="224"/>
      <c r="L154" s="230"/>
      <c r="M154" s="231"/>
      <c r="N154" s="232"/>
      <c r="O154" s="232"/>
      <c r="P154" s="232"/>
      <c r="Q154" s="232"/>
      <c r="R154" s="232"/>
      <c r="S154" s="232"/>
      <c r="T154" s="233"/>
      <c r="AT154" s="234" t="s">
        <v>197</v>
      </c>
      <c r="AU154" s="234" t="s">
        <v>88</v>
      </c>
      <c r="AV154" s="13" t="s">
        <v>88</v>
      </c>
      <c r="AW154" s="13" t="s">
        <v>32</v>
      </c>
      <c r="AX154" s="13" t="s">
        <v>77</v>
      </c>
      <c r="AY154" s="234" t="s">
        <v>188</v>
      </c>
    </row>
    <row r="155" spans="1:65" s="16" customFormat="1" ht="11.25">
      <c r="B155" s="256"/>
      <c r="C155" s="257"/>
      <c r="D155" s="225" t="s">
        <v>197</v>
      </c>
      <c r="E155" s="258" t="s">
        <v>1</v>
      </c>
      <c r="F155" s="259" t="s">
        <v>212</v>
      </c>
      <c r="G155" s="257"/>
      <c r="H155" s="260">
        <v>365.57</v>
      </c>
      <c r="I155" s="261"/>
      <c r="J155" s="257"/>
      <c r="K155" s="257"/>
      <c r="L155" s="262"/>
      <c r="M155" s="263"/>
      <c r="N155" s="264"/>
      <c r="O155" s="264"/>
      <c r="P155" s="264"/>
      <c r="Q155" s="264"/>
      <c r="R155" s="264"/>
      <c r="S155" s="264"/>
      <c r="T155" s="265"/>
      <c r="AT155" s="266" t="s">
        <v>197</v>
      </c>
      <c r="AU155" s="266" t="s">
        <v>88</v>
      </c>
      <c r="AV155" s="16" t="s">
        <v>204</v>
      </c>
      <c r="AW155" s="16" t="s">
        <v>32</v>
      </c>
      <c r="AX155" s="16" t="s">
        <v>77</v>
      </c>
      <c r="AY155" s="266" t="s">
        <v>188</v>
      </c>
    </row>
    <row r="156" spans="1:65" s="13" customFormat="1" ht="11.25">
      <c r="B156" s="223"/>
      <c r="C156" s="224"/>
      <c r="D156" s="225" t="s">
        <v>197</v>
      </c>
      <c r="E156" s="226" t="s">
        <v>771</v>
      </c>
      <c r="F156" s="227" t="s">
        <v>865</v>
      </c>
      <c r="G156" s="224"/>
      <c r="H156" s="228">
        <v>71.95</v>
      </c>
      <c r="I156" s="229"/>
      <c r="J156" s="224"/>
      <c r="K156" s="224"/>
      <c r="L156" s="230"/>
      <c r="M156" s="231"/>
      <c r="N156" s="232"/>
      <c r="O156" s="232"/>
      <c r="P156" s="232"/>
      <c r="Q156" s="232"/>
      <c r="R156" s="232"/>
      <c r="S156" s="232"/>
      <c r="T156" s="233"/>
      <c r="AT156" s="234" t="s">
        <v>197</v>
      </c>
      <c r="AU156" s="234" t="s">
        <v>88</v>
      </c>
      <c r="AV156" s="13" t="s">
        <v>88</v>
      </c>
      <c r="AW156" s="13" t="s">
        <v>32</v>
      </c>
      <c r="AX156" s="13" t="s">
        <v>77</v>
      </c>
      <c r="AY156" s="234" t="s">
        <v>188</v>
      </c>
    </row>
    <row r="157" spans="1:65" s="13" customFormat="1" ht="11.25">
      <c r="B157" s="223"/>
      <c r="C157" s="224"/>
      <c r="D157" s="225" t="s">
        <v>197</v>
      </c>
      <c r="E157" s="226" t="s">
        <v>767</v>
      </c>
      <c r="F157" s="227" t="s">
        <v>866</v>
      </c>
      <c r="G157" s="224"/>
      <c r="H157" s="228">
        <v>69.430000000000007</v>
      </c>
      <c r="I157" s="229"/>
      <c r="J157" s="224"/>
      <c r="K157" s="224"/>
      <c r="L157" s="230"/>
      <c r="M157" s="231"/>
      <c r="N157" s="232"/>
      <c r="O157" s="232"/>
      <c r="P157" s="232"/>
      <c r="Q157" s="232"/>
      <c r="R157" s="232"/>
      <c r="S157" s="232"/>
      <c r="T157" s="233"/>
      <c r="AT157" s="234" t="s">
        <v>197</v>
      </c>
      <c r="AU157" s="234" t="s">
        <v>88</v>
      </c>
      <c r="AV157" s="13" t="s">
        <v>88</v>
      </c>
      <c r="AW157" s="13" t="s">
        <v>32</v>
      </c>
      <c r="AX157" s="13" t="s">
        <v>77</v>
      </c>
      <c r="AY157" s="234" t="s">
        <v>188</v>
      </c>
    </row>
    <row r="158" spans="1:65" s="13" customFormat="1" ht="11.25">
      <c r="B158" s="223"/>
      <c r="C158" s="224"/>
      <c r="D158" s="225" t="s">
        <v>197</v>
      </c>
      <c r="E158" s="226" t="s">
        <v>763</v>
      </c>
      <c r="F158" s="227" t="s">
        <v>867</v>
      </c>
      <c r="G158" s="224"/>
      <c r="H158" s="228">
        <v>25.3</v>
      </c>
      <c r="I158" s="229"/>
      <c r="J158" s="224"/>
      <c r="K158" s="224"/>
      <c r="L158" s="230"/>
      <c r="M158" s="231"/>
      <c r="N158" s="232"/>
      <c r="O158" s="232"/>
      <c r="P158" s="232"/>
      <c r="Q158" s="232"/>
      <c r="R158" s="232"/>
      <c r="S158" s="232"/>
      <c r="T158" s="233"/>
      <c r="AT158" s="234" t="s">
        <v>197</v>
      </c>
      <c r="AU158" s="234" t="s">
        <v>88</v>
      </c>
      <c r="AV158" s="13" t="s">
        <v>88</v>
      </c>
      <c r="AW158" s="13" t="s">
        <v>32</v>
      </c>
      <c r="AX158" s="13" t="s">
        <v>77</v>
      </c>
      <c r="AY158" s="234" t="s">
        <v>188</v>
      </c>
    </row>
    <row r="159" spans="1:65" s="13" customFormat="1" ht="11.25">
      <c r="B159" s="223"/>
      <c r="C159" s="224"/>
      <c r="D159" s="225" t="s">
        <v>197</v>
      </c>
      <c r="E159" s="226" t="s">
        <v>765</v>
      </c>
      <c r="F159" s="227" t="s">
        <v>868</v>
      </c>
      <c r="G159" s="224"/>
      <c r="H159" s="228">
        <v>65.400000000000006</v>
      </c>
      <c r="I159" s="229"/>
      <c r="J159" s="224"/>
      <c r="K159" s="224"/>
      <c r="L159" s="230"/>
      <c r="M159" s="231"/>
      <c r="N159" s="232"/>
      <c r="O159" s="232"/>
      <c r="P159" s="232"/>
      <c r="Q159" s="232"/>
      <c r="R159" s="232"/>
      <c r="S159" s="232"/>
      <c r="T159" s="233"/>
      <c r="AT159" s="234" t="s">
        <v>197</v>
      </c>
      <c r="AU159" s="234" t="s">
        <v>88</v>
      </c>
      <c r="AV159" s="13" t="s">
        <v>88</v>
      </c>
      <c r="AW159" s="13" t="s">
        <v>32</v>
      </c>
      <c r="AX159" s="13" t="s">
        <v>77</v>
      </c>
      <c r="AY159" s="234" t="s">
        <v>188</v>
      </c>
    </row>
    <row r="160" spans="1:65" s="16" customFormat="1" ht="11.25">
      <c r="B160" s="256"/>
      <c r="C160" s="257"/>
      <c r="D160" s="225" t="s">
        <v>197</v>
      </c>
      <c r="E160" s="258" t="s">
        <v>1</v>
      </c>
      <c r="F160" s="259" t="s">
        <v>212</v>
      </c>
      <c r="G160" s="257"/>
      <c r="H160" s="260">
        <v>232.08</v>
      </c>
      <c r="I160" s="261"/>
      <c r="J160" s="257"/>
      <c r="K160" s="257"/>
      <c r="L160" s="262"/>
      <c r="M160" s="263"/>
      <c r="N160" s="264"/>
      <c r="O160" s="264"/>
      <c r="P160" s="264"/>
      <c r="Q160" s="264"/>
      <c r="R160" s="264"/>
      <c r="S160" s="264"/>
      <c r="T160" s="265"/>
      <c r="AT160" s="266" t="s">
        <v>197</v>
      </c>
      <c r="AU160" s="266" t="s">
        <v>88</v>
      </c>
      <c r="AV160" s="16" t="s">
        <v>204</v>
      </c>
      <c r="AW160" s="16" t="s">
        <v>32</v>
      </c>
      <c r="AX160" s="16" t="s">
        <v>77</v>
      </c>
      <c r="AY160" s="266" t="s">
        <v>188</v>
      </c>
    </row>
    <row r="161" spans="2:51" s="13" customFormat="1" ht="11.25">
      <c r="B161" s="223"/>
      <c r="C161" s="224"/>
      <c r="D161" s="225" t="s">
        <v>197</v>
      </c>
      <c r="E161" s="226" t="s">
        <v>781</v>
      </c>
      <c r="F161" s="227" t="s">
        <v>869</v>
      </c>
      <c r="G161" s="224"/>
      <c r="H161" s="228">
        <v>58.61</v>
      </c>
      <c r="I161" s="229"/>
      <c r="J161" s="224"/>
      <c r="K161" s="224"/>
      <c r="L161" s="230"/>
      <c r="M161" s="231"/>
      <c r="N161" s="232"/>
      <c r="O161" s="232"/>
      <c r="P161" s="232"/>
      <c r="Q161" s="232"/>
      <c r="R161" s="232"/>
      <c r="S161" s="232"/>
      <c r="T161" s="233"/>
      <c r="AT161" s="234" t="s">
        <v>197</v>
      </c>
      <c r="AU161" s="234" t="s">
        <v>88</v>
      </c>
      <c r="AV161" s="13" t="s">
        <v>88</v>
      </c>
      <c r="AW161" s="13" t="s">
        <v>32</v>
      </c>
      <c r="AX161" s="13" t="s">
        <v>77</v>
      </c>
      <c r="AY161" s="234" t="s">
        <v>188</v>
      </c>
    </row>
    <row r="162" spans="2:51" s="13" customFormat="1" ht="11.25">
      <c r="B162" s="223"/>
      <c r="C162" s="224"/>
      <c r="D162" s="225" t="s">
        <v>197</v>
      </c>
      <c r="E162" s="226" t="s">
        <v>777</v>
      </c>
      <c r="F162" s="227" t="s">
        <v>870</v>
      </c>
      <c r="G162" s="224"/>
      <c r="H162" s="228">
        <v>55.63</v>
      </c>
      <c r="I162" s="229"/>
      <c r="J162" s="224"/>
      <c r="K162" s="224"/>
      <c r="L162" s="230"/>
      <c r="M162" s="231"/>
      <c r="N162" s="232"/>
      <c r="O162" s="232"/>
      <c r="P162" s="232"/>
      <c r="Q162" s="232"/>
      <c r="R162" s="232"/>
      <c r="S162" s="232"/>
      <c r="T162" s="233"/>
      <c r="AT162" s="234" t="s">
        <v>197</v>
      </c>
      <c r="AU162" s="234" t="s">
        <v>88</v>
      </c>
      <c r="AV162" s="13" t="s">
        <v>88</v>
      </c>
      <c r="AW162" s="13" t="s">
        <v>32</v>
      </c>
      <c r="AX162" s="13" t="s">
        <v>77</v>
      </c>
      <c r="AY162" s="234" t="s">
        <v>188</v>
      </c>
    </row>
    <row r="163" spans="2:51" s="13" customFormat="1" ht="11.25">
      <c r="B163" s="223"/>
      <c r="C163" s="224"/>
      <c r="D163" s="225" t="s">
        <v>197</v>
      </c>
      <c r="E163" s="226" t="s">
        <v>773</v>
      </c>
      <c r="F163" s="227" t="s">
        <v>871</v>
      </c>
      <c r="G163" s="224"/>
      <c r="H163" s="228">
        <v>19.7</v>
      </c>
      <c r="I163" s="229"/>
      <c r="J163" s="224"/>
      <c r="K163" s="224"/>
      <c r="L163" s="230"/>
      <c r="M163" s="231"/>
      <c r="N163" s="232"/>
      <c r="O163" s="232"/>
      <c r="P163" s="232"/>
      <c r="Q163" s="232"/>
      <c r="R163" s="232"/>
      <c r="S163" s="232"/>
      <c r="T163" s="233"/>
      <c r="AT163" s="234" t="s">
        <v>197</v>
      </c>
      <c r="AU163" s="234" t="s">
        <v>88</v>
      </c>
      <c r="AV163" s="13" t="s">
        <v>88</v>
      </c>
      <c r="AW163" s="13" t="s">
        <v>32</v>
      </c>
      <c r="AX163" s="13" t="s">
        <v>77</v>
      </c>
      <c r="AY163" s="234" t="s">
        <v>188</v>
      </c>
    </row>
    <row r="164" spans="2:51" s="13" customFormat="1" ht="11.25">
      <c r="B164" s="223"/>
      <c r="C164" s="224"/>
      <c r="D164" s="225" t="s">
        <v>197</v>
      </c>
      <c r="E164" s="226" t="s">
        <v>775</v>
      </c>
      <c r="F164" s="227" t="s">
        <v>872</v>
      </c>
      <c r="G164" s="224"/>
      <c r="H164" s="228">
        <v>48.84</v>
      </c>
      <c r="I164" s="229"/>
      <c r="J164" s="224"/>
      <c r="K164" s="224"/>
      <c r="L164" s="230"/>
      <c r="M164" s="231"/>
      <c r="N164" s="232"/>
      <c r="O164" s="232"/>
      <c r="P164" s="232"/>
      <c r="Q164" s="232"/>
      <c r="R164" s="232"/>
      <c r="S164" s="232"/>
      <c r="T164" s="233"/>
      <c r="AT164" s="234" t="s">
        <v>197</v>
      </c>
      <c r="AU164" s="234" t="s">
        <v>88</v>
      </c>
      <c r="AV164" s="13" t="s">
        <v>88</v>
      </c>
      <c r="AW164" s="13" t="s">
        <v>32</v>
      </c>
      <c r="AX164" s="13" t="s">
        <v>77</v>
      </c>
      <c r="AY164" s="234" t="s">
        <v>188</v>
      </c>
    </row>
    <row r="165" spans="2:51" s="16" customFormat="1" ht="11.25">
      <c r="B165" s="256"/>
      <c r="C165" s="257"/>
      <c r="D165" s="225" t="s">
        <v>197</v>
      </c>
      <c r="E165" s="258" t="s">
        <v>1</v>
      </c>
      <c r="F165" s="259" t="s">
        <v>212</v>
      </c>
      <c r="G165" s="257"/>
      <c r="H165" s="260">
        <v>182.78</v>
      </c>
      <c r="I165" s="261"/>
      <c r="J165" s="257"/>
      <c r="K165" s="257"/>
      <c r="L165" s="262"/>
      <c r="M165" s="263"/>
      <c r="N165" s="264"/>
      <c r="O165" s="264"/>
      <c r="P165" s="264"/>
      <c r="Q165" s="264"/>
      <c r="R165" s="264"/>
      <c r="S165" s="264"/>
      <c r="T165" s="265"/>
      <c r="AT165" s="266" t="s">
        <v>197</v>
      </c>
      <c r="AU165" s="266" t="s">
        <v>88</v>
      </c>
      <c r="AV165" s="16" t="s">
        <v>204</v>
      </c>
      <c r="AW165" s="16" t="s">
        <v>32</v>
      </c>
      <c r="AX165" s="16" t="s">
        <v>77</v>
      </c>
      <c r="AY165" s="266" t="s">
        <v>188</v>
      </c>
    </row>
    <row r="166" spans="2:51" s="13" customFormat="1" ht="11.25">
      <c r="B166" s="223"/>
      <c r="C166" s="224"/>
      <c r="D166" s="225" t="s">
        <v>197</v>
      </c>
      <c r="E166" s="226" t="s">
        <v>791</v>
      </c>
      <c r="F166" s="227" t="s">
        <v>873</v>
      </c>
      <c r="G166" s="224"/>
      <c r="H166" s="228">
        <v>54.3</v>
      </c>
      <c r="I166" s="229"/>
      <c r="J166" s="224"/>
      <c r="K166" s="224"/>
      <c r="L166" s="230"/>
      <c r="M166" s="231"/>
      <c r="N166" s="232"/>
      <c r="O166" s="232"/>
      <c r="P166" s="232"/>
      <c r="Q166" s="232"/>
      <c r="R166" s="232"/>
      <c r="S166" s="232"/>
      <c r="T166" s="233"/>
      <c r="AT166" s="234" t="s">
        <v>197</v>
      </c>
      <c r="AU166" s="234" t="s">
        <v>88</v>
      </c>
      <c r="AV166" s="13" t="s">
        <v>88</v>
      </c>
      <c r="AW166" s="13" t="s">
        <v>32</v>
      </c>
      <c r="AX166" s="13" t="s">
        <v>77</v>
      </c>
      <c r="AY166" s="234" t="s">
        <v>188</v>
      </c>
    </row>
    <row r="167" spans="2:51" s="13" customFormat="1" ht="11.25">
      <c r="B167" s="223"/>
      <c r="C167" s="224"/>
      <c r="D167" s="225" t="s">
        <v>197</v>
      </c>
      <c r="E167" s="226" t="s">
        <v>787</v>
      </c>
      <c r="F167" s="227" t="s">
        <v>874</v>
      </c>
      <c r="G167" s="224"/>
      <c r="H167" s="228">
        <v>40.799999999999997</v>
      </c>
      <c r="I167" s="229"/>
      <c r="J167" s="224"/>
      <c r="K167" s="224"/>
      <c r="L167" s="230"/>
      <c r="M167" s="231"/>
      <c r="N167" s="232"/>
      <c r="O167" s="232"/>
      <c r="P167" s="232"/>
      <c r="Q167" s="232"/>
      <c r="R167" s="232"/>
      <c r="S167" s="232"/>
      <c r="T167" s="233"/>
      <c r="AT167" s="234" t="s">
        <v>197</v>
      </c>
      <c r="AU167" s="234" t="s">
        <v>88</v>
      </c>
      <c r="AV167" s="13" t="s">
        <v>88</v>
      </c>
      <c r="AW167" s="13" t="s">
        <v>32</v>
      </c>
      <c r="AX167" s="13" t="s">
        <v>77</v>
      </c>
      <c r="AY167" s="234" t="s">
        <v>188</v>
      </c>
    </row>
    <row r="168" spans="2:51" s="13" customFormat="1" ht="11.25">
      <c r="B168" s="223"/>
      <c r="C168" s="224"/>
      <c r="D168" s="225" t="s">
        <v>197</v>
      </c>
      <c r="E168" s="226" t="s">
        <v>783</v>
      </c>
      <c r="F168" s="227" t="s">
        <v>875</v>
      </c>
      <c r="G168" s="224"/>
      <c r="H168" s="228">
        <v>25.45</v>
      </c>
      <c r="I168" s="229"/>
      <c r="J168" s="224"/>
      <c r="K168" s="224"/>
      <c r="L168" s="230"/>
      <c r="M168" s="231"/>
      <c r="N168" s="232"/>
      <c r="O168" s="232"/>
      <c r="P168" s="232"/>
      <c r="Q168" s="232"/>
      <c r="R168" s="232"/>
      <c r="S168" s="232"/>
      <c r="T168" s="233"/>
      <c r="AT168" s="234" t="s">
        <v>197</v>
      </c>
      <c r="AU168" s="234" t="s">
        <v>88</v>
      </c>
      <c r="AV168" s="13" t="s">
        <v>88</v>
      </c>
      <c r="AW168" s="13" t="s">
        <v>32</v>
      </c>
      <c r="AX168" s="13" t="s">
        <v>77</v>
      </c>
      <c r="AY168" s="234" t="s">
        <v>188</v>
      </c>
    </row>
    <row r="169" spans="2:51" s="13" customFormat="1" ht="11.25">
      <c r="B169" s="223"/>
      <c r="C169" s="224"/>
      <c r="D169" s="225" t="s">
        <v>197</v>
      </c>
      <c r="E169" s="226" t="s">
        <v>785</v>
      </c>
      <c r="F169" s="227" t="s">
        <v>876</v>
      </c>
      <c r="G169" s="224"/>
      <c r="H169" s="228">
        <v>39.1</v>
      </c>
      <c r="I169" s="229"/>
      <c r="J169" s="224"/>
      <c r="K169" s="224"/>
      <c r="L169" s="230"/>
      <c r="M169" s="231"/>
      <c r="N169" s="232"/>
      <c r="O169" s="232"/>
      <c r="P169" s="232"/>
      <c r="Q169" s="232"/>
      <c r="R169" s="232"/>
      <c r="S169" s="232"/>
      <c r="T169" s="233"/>
      <c r="AT169" s="234" t="s">
        <v>197</v>
      </c>
      <c r="AU169" s="234" t="s">
        <v>88</v>
      </c>
      <c r="AV169" s="13" t="s">
        <v>88</v>
      </c>
      <c r="AW169" s="13" t="s">
        <v>32</v>
      </c>
      <c r="AX169" s="13" t="s">
        <v>77</v>
      </c>
      <c r="AY169" s="234" t="s">
        <v>188</v>
      </c>
    </row>
    <row r="170" spans="2:51" s="16" customFormat="1" ht="11.25">
      <c r="B170" s="256"/>
      <c r="C170" s="257"/>
      <c r="D170" s="225" t="s">
        <v>197</v>
      </c>
      <c r="E170" s="258" t="s">
        <v>1</v>
      </c>
      <c r="F170" s="259" t="s">
        <v>212</v>
      </c>
      <c r="G170" s="257"/>
      <c r="H170" s="260">
        <v>159.65</v>
      </c>
      <c r="I170" s="261"/>
      <c r="J170" s="257"/>
      <c r="K170" s="257"/>
      <c r="L170" s="262"/>
      <c r="M170" s="263"/>
      <c r="N170" s="264"/>
      <c r="O170" s="264"/>
      <c r="P170" s="264"/>
      <c r="Q170" s="264"/>
      <c r="R170" s="264"/>
      <c r="S170" s="264"/>
      <c r="T170" s="265"/>
      <c r="AT170" s="266" t="s">
        <v>197</v>
      </c>
      <c r="AU170" s="266" t="s">
        <v>88</v>
      </c>
      <c r="AV170" s="16" t="s">
        <v>204</v>
      </c>
      <c r="AW170" s="16" t="s">
        <v>32</v>
      </c>
      <c r="AX170" s="16" t="s">
        <v>77</v>
      </c>
      <c r="AY170" s="266" t="s">
        <v>188</v>
      </c>
    </row>
    <row r="171" spans="2:51" s="13" customFormat="1" ht="11.25">
      <c r="B171" s="223"/>
      <c r="C171" s="224"/>
      <c r="D171" s="225" t="s">
        <v>197</v>
      </c>
      <c r="E171" s="226" t="s">
        <v>800</v>
      </c>
      <c r="F171" s="227" t="s">
        <v>877</v>
      </c>
      <c r="G171" s="224"/>
      <c r="H171" s="228">
        <v>74.849999999999994</v>
      </c>
      <c r="I171" s="229"/>
      <c r="J171" s="224"/>
      <c r="K171" s="224"/>
      <c r="L171" s="230"/>
      <c r="M171" s="231"/>
      <c r="N171" s="232"/>
      <c r="O171" s="232"/>
      <c r="P171" s="232"/>
      <c r="Q171" s="232"/>
      <c r="R171" s="232"/>
      <c r="S171" s="232"/>
      <c r="T171" s="233"/>
      <c r="AT171" s="234" t="s">
        <v>197</v>
      </c>
      <c r="AU171" s="234" t="s">
        <v>88</v>
      </c>
      <c r="AV171" s="13" t="s">
        <v>88</v>
      </c>
      <c r="AW171" s="13" t="s">
        <v>32</v>
      </c>
      <c r="AX171" s="13" t="s">
        <v>77</v>
      </c>
      <c r="AY171" s="234" t="s">
        <v>188</v>
      </c>
    </row>
    <row r="172" spans="2:51" s="13" customFormat="1" ht="11.25">
      <c r="B172" s="223"/>
      <c r="C172" s="224"/>
      <c r="D172" s="225" t="s">
        <v>197</v>
      </c>
      <c r="E172" s="226" t="s">
        <v>797</v>
      </c>
      <c r="F172" s="227" t="s">
        <v>878</v>
      </c>
      <c r="G172" s="224"/>
      <c r="H172" s="228">
        <v>54.3</v>
      </c>
      <c r="I172" s="229"/>
      <c r="J172" s="224"/>
      <c r="K172" s="224"/>
      <c r="L172" s="230"/>
      <c r="M172" s="231"/>
      <c r="N172" s="232"/>
      <c r="O172" s="232"/>
      <c r="P172" s="232"/>
      <c r="Q172" s="232"/>
      <c r="R172" s="232"/>
      <c r="S172" s="232"/>
      <c r="T172" s="233"/>
      <c r="AT172" s="234" t="s">
        <v>197</v>
      </c>
      <c r="AU172" s="234" t="s">
        <v>88</v>
      </c>
      <c r="AV172" s="13" t="s">
        <v>88</v>
      </c>
      <c r="AW172" s="13" t="s">
        <v>32</v>
      </c>
      <c r="AX172" s="13" t="s">
        <v>77</v>
      </c>
      <c r="AY172" s="234" t="s">
        <v>188</v>
      </c>
    </row>
    <row r="173" spans="2:51" s="13" customFormat="1" ht="11.25">
      <c r="B173" s="223"/>
      <c r="C173" s="224"/>
      <c r="D173" s="225" t="s">
        <v>197</v>
      </c>
      <c r="E173" s="226" t="s">
        <v>793</v>
      </c>
      <c r="F173" s="227" t="s">
        <v>879</v>
      </c>
      <c r="G173" s="224"/>
      <c r="H173" s="228">
        <v>12.95</v>
      </c>
      <c r="I173" s="229"/>
      <c r="J173" s="224"/>
      <c r="K173" s="224"/>
      <c r="L173" s="230"/>
      <c r="M173" s="231"/>
      <c r="N173" s="232"/>
      <c r="O173" s="232"/>
      <c r="P173" s="232"/>
      <c r="Q173" s="232"/>
      <c r="R173" s="232"/>
      <c r="S173" s="232"/>
      <c r="T173" s="233"/>
      <c r="AT173" s="234" t="s">
        <v>197</v>
      </c>
      <c r="AU173" s="234" t="s">
        <v>88</v>
      </c>
      <c r="AV173" s="13" t="s">
        <v>88</v>
      </c>
      <c r="AW173" s="13" t="s">
        <v>32</v>
      </c>
      <c r="AX173" s="13" t="s">
        <v>77</v>
      </c>
      <c r="AY173" s="234" t="s">
        <v>188</v>
      </c>
    </row>
    <row r="174" spans="2:51" s="13" customFormat="1" ht="11.25">
      <c r="B174" s="223"/>
      <c r="C174" s="224"/>
      <c r="D174" s="225" t="s">
        <v>197</v>
      </c>
      <c r="E174" s="226" t="s">
        <v>795</v>
      </c>
      <c r="F174" s="227" t="s">
        <v>880</v>
      </c>
      <c r="G174" s="224"/>
      <c r="H174" s="228">
        <v>40.700000000000003</v>
      </c>
      <c r="I174" s="229"/>
      <c r="J174" s="224"/>
      <c r="K174" s="224"/>
      <c r="L174" s="230"/>
      <c r="M174" s="231"/>
      <c r="N174" s="232"/>
      <c r="O174" s="232"/>
      <c r="P174" s="232"/>
      <c r="Q174" s="232"/>
      <c r="R174" s="232"/>
      <c r="S174" s="232"/>
      <c r="T174" s="233"/>
      <c r="AT174" s="234" t="s">
        <v>197</v>
      </c>
      <c r="AU174" s="234" t="s">
        <v>88</v>
      </c>
      <c r="AV174" s="13" t="s">
        <v>88</v>
      </c>
      <c r="AW174" s="13" t="s">
        <v>32</v>
      </c>
      <c r="AX174" s="13" t="s">
        <v>77</v>
      </c>
      <c r="AY174" s="234" t="s">
        <v>188</v>
      </c>
    </row>
    <row r="175" spans="2:51" s="16" customFormat="1" ht="11.25">
      <c r="B175" s="256"/>
      <c r="C175" s="257"/>
      <c r="D175" s="225" t="s">
        <v>197</v>
      </c>
      <c r="E175" s="258" t="s">
        <v>1</v>
      </c>
      <c r="F175" s="259" t="s">
        <v>212</v>
      </c>
      <c r="G175" s="257"/>
      <c r="H175" s="260">
        <v>182.8</v>
      </c>
      <c r="I175" s="261"/>
      <c r="J175" s="257"/>
      <c r="K175" s="257"/>
      <c r="L175" s="262"/>
      <c r="M175" s="263"/>
      <c r="N175" s="264"/>
      <c r="O175" s="264"/>
      <c r="P175" s="264"/>
      <c r="Q175" s="264"/>
      <c r="R175" s="264"/>
      <c r="S175" s="264"/>
      <c r="T175" s="265"/>
      <c r="AT175" s="266" t="s">
        <v>197</v>
      </c>
      <c r="AU175" s="266" t="s">
        <v>88</v>
      </c>
      <c r="AV175" s="16" t="s">
        <v>204</v>
      </c>
      <c r="AW175" s="16" t="s">
        <v>32</v>
      </c>
      <c r="AX175" s="16" t="s">
        <v>77</v>
      </c>
      <c r="AY175" s="266" t="s">
        <v>188</v>
      </c>
    </row>
    <row r="176" spans="2:51" s="13" customFormat="1" ht="11.25">
      <c r="B176" s="223"/>
      <c r="C176" s="224"/>
      <c r="D176" s="225" t="s">
        <v>197</v>
      </c>
      <c r="E176" s="226" t="s">
        <v>810</v>
      </c>
      <c r="F176" s="227" t="s">
        <v>881</v>
      </c>
      <c r="G176" s="224"/>
      <c r="H176" s="228">
        <v>23.2</v>
      </c>
      <c r="I176" s="229"/>
      <c r="J176" s="224"/>
      <c r="K176" s="224"/>
      <c r="L176" s="230"/>
      <c r="M176" s="231"/>
      <c r="N176" s="232"/>
      <c r="O176" s="232"/>
      <c r="P176" s="232"/>
      <c r="Q176" s="232"/>
      <c r="R176" s="232"/>
      <c r="S176" s="232"/>
      <c r="T176" s="233"/>
      <c r="AT176" s="234" t="s">
        <v>197</v>
      </c>
      <c r="AU176" s="234" t="s">
        <v>88</v>
      </c>
      <c r="AV176" s="13" t="s">
        <v>88</v>
      </c>
      <c r="AW176" s="13" t="s">
        <v>32</v>
      </c>
      <c r="AX176" s="13" t="s">
        <v>77</v>
      </c>
      <c r="AY176" s="234" t="s">
        <v>188</v>
      </c>
    </row>
    <row r="177" spans="2:51" s="13" customFormat="1" ht="11.25">
      <c r="B177" s="223"/>
      <c r="C177" s="224"/>
      <c r="D177" s="225" t="s">
        <v>197</v>
      </c>
      <c r="E177" s="226" t="s">
        <v>806</v>
      </c>
      <c r="F177" s="227" t="s">
        <v>882</v>
      </c>
      <c r="G177" s="224"/>
      <c r="H177" s="228">
        <v>17.3</v>
      </c>
      <c r="I177" s="229"/>
      <c r="J177" s="224"/>
      <c r="K177" s="224"/>
      <c r="L177" s="230"/>
      <c r="M177" s="231"/>
      <c r="N177" s="232"/>
      <c r="O177" s="232"/>
      <c r="P177" s="232"/>
      <c r="Q177" s="232"/>
      <c r="R177" s="232"/>
      <c r="S177" s="232"/>
      <c r="T177" s="233"/>
      <c r="AT177" s="234" t="s">
        <v>197</v>
      </c>
      <c r="AU177" s="234" t="s">
        <v>88</v>
      </c>
      <c r="AV177" s="13" t="s">
        <v>88</v>
      </c>
      <c r="AW177" s="13" t="s">
        <v>32</v>
      </c>
      <c r="AX177" s="13" t="s">
        <v>77</v>
      </c>
      <c r="AY177" s="234" t="s">
        <v>188</v>
      </c>
    </row>
    <row r="178" spans="2:51" s="13" customFormat="1" ht="11.25">
      <c r="B178" s="223"/>
      <c r="C178" s="224"/>
      <c r="D178" s="225" t="s">
        <v>197</v>
      </c>
      <c r="E178" s="226" t="s">
        <v>802</v>
      </c>
      <c r="F178" s="227" t="s">
        <v>883</v>
      </c>
      <c r="G178" s="224"/>
      <c r="H178" s="228">
        <v>10.55</v>
      </c>
      <c r="I178" s="229"/>
      <c r="J178" s="224"/>
      <c r="K178" s="224"/>
      <c r="L178" s="230"/>
      <c r="M178" s="231"/>
      <c r="N178" s="232"/>
      <c r="O178" s="232"/>
      <c r="P178" s="232"/>
      <c r="Q178" s="232"/>
      <c r="R178" s="232"/>
      <c r="S178" s="232"/>
      <c r="T178" s="233"/>
      <c r="AT178" s="234" t="s">
        <v>197</v>
      </c>
      <c r="AU178" s="234" t="s">
        <v>88</v>
      </c>
      <c r="AV178" s="13" t="s">
        <v>88</v>
      </c>
      <c r="AW178" s="13" t="s">
        <v>32</v>
      </c>
      <c r="AX178" s="13" t="s">
        <v>77</v>
      </c>
      <c r="AY178" s="234" t="s">
        <v>188</v>
      </c>
    </row>
    <row r="179" spans="2:51" s="13" customFormat="1" ht="11.25">
      <c r="B179" s="223"/>
      <c r="C179" s="224"/>
      <c r="D179" s="225" t="s">
        <v>197</v>
      </c>
      <c r="E179" s="226" t="s">
        <v>804</v>
      </c>
      <c r="F179" s="227" t="s">
        <v>884</v>
      </c>
      <c r="G179" s="224"/>
      <c r="H179" s="228">
        <v>18.25</v>
      </c>
      <c r="I179" s="229"/>
      <c r="J179" s="224"/>
      <c r="K179" s="224"/>
      <c r="L179" s="230"/>
      <c r="M179" s="231"/>
      <c r="N179" s="232"/>
      <c r="O179" s="232"/>
      <c r="P179" s="232"/>
      <c r="Q179" s="232"/>
      <c r="R179" s="232"/>
      <c r="S179" s="232"/>
      <c r="T179" s="233"/>
      <c r="AT179" s="234" t="s">
        <v>197</v>
      </c>
      <c r="AU179" s="234" t="s">
        <v>88</v>
      </c>
      <c r="AV179" s="13" t="s">
        <v>88</v>
      </c>
      <c r="AW179" s="13" t="s">
        <v>32</v>
      </c>
      <c r="AX179" s="13" t="s">
        <v>77</v>
      </c>
      <c r="AY179" s="234" t="s">
        <v>188</v>
      </c>
    </row>
    <row r="180" spans="2:51" s="16" customFormat="1" ht="11.25">
      <c r="B180" s="256"/>
      <c r="C180" s="257"/>
      <c r="D180" s="225" t="s">
        <v>197</v>
      </c>
      <c r="E180" s="258" t="s">
        <v>1</v>
      </c>
      <c r="F180" s="259" t="s">
        <v>212</v>
      </c>
      <c r="G180" s="257"/>
      <c r="H180" s="260">
        <v>69.3</v>
      </c>
      <c r="I180" s="261"/>
      <c r="J180" s="257"/>
      <c r="K180" s="257"/>
      <c r="L180" s="262"/>
      <c r="M180" s="263"/>
      <c r="N180" s="264"/>
      <c r="O180" s="264"/>
      <c r="P180" s="264"/>
      <c r="Q180" s="264"/>
      <c r="R180" s="264"/>
      <c r="S180" s="264"/>
      <c r="T180" s="265"/>
      <c r="AT180" s="266" t="s">
        <v>197</v>
      </c>
      <c r="AU180" s="266" t="s">
        <v>88</v>
      </c>
      <c r="AV180" s="16" t="s">
        <v>204</v>
      </c>
      <c r="AW180" s="16" t="s">
        <v>32</v>
      </c>
      <c r="AX180" s="16" t="s">
        <v>77</v>
      </c>
      <c r="AY180" s="266" t="s">
        <v>188</v>
      </c>
    </row>
    <row r="181" spans="2:51" s="13" customFormat="1" ht="11.25">
      <c r="B181" s="223"/>
      <c r="C181" s="224"/>
      <c r="D181" s="225" t="s">
        <v>197</v>
      </c>
      <c r="E181" s="226" t="s">
        <v>819</v>
      </c>
      <c r="F181" s="227" t="s">
        <v>885</v>
      </c>
      <c r="G181" s="224"/>
      <c r="H181" s="228">
        <v>74.8</v>
      </c>
      <c r="I181" s="229"/>
      <c r="J181" s="224"/>
      <c r="K181" s="224"/>
      <c r="L181" s="230"/>
      <c r="M181" s="231"/>
      <c r="N181" s="232"/>
      <c r="O181" s="232"/>
      <c r="P181" s="232"/>
      <c r="Q181" s="232"/>
      <c r="R181" s="232"/>
      <c r="S181" s="232"/>
      <c r="T181" s="233"/>
      <c r="AT181" s="234" t="s">
        <v>197</v>
      </c>
      <c r="AU181" s="234" t="s">
        <v>88</v>
      </c>
      <c r="AV181" s="13" t="s">
        <v>88</v>
      </c>
      <c r="AW181" s="13" t="s">
        <v>32</v>
      </c>
      <c r="AX181" s="13" t="s">
        <v>77</v>
      </c>
      <c r="AY181" s="234" t="s">
        <v>188</v>
      </c>
    </row>
    <row r="182" spans="2:51" s="13" customFormat="1" ht="11.25">
      <c r="B182" s="223"/>
      <c r="C182" s="224"/>
      <c r="D182" s="225" t="s">
        <v>197</v>
      </c>
      <c r="E182" s="226" t="s">
        <v>815</v>
      </c>
      <c r="F182" s="227" t="s">
        <v>886</v>
      </c>
      <c r="G182" s="224"/>
      <c r="H182" s="228">
        <v>31.45</v>
      </c>
      <c r="I182" s="229"/>
      <c r="J182" s="224"/>
      <c r="K182" s="224"/>
      <c r="L182" s="230"/>
      <c r="M182" s="231"/>
      <c r="N182" s="232"/>
      <c r="O182" s="232"/>
      <c r="P182" s="232"/>
      <c r="Q182" s="232"/>
      <c r="R182" s="232"/>
      <c r="S182" s="232"/>
      <c r="T182" s="233"/>
      <c r="AT182" s="234" t="s">
        <v>197</v>
      </c>
      <c r="AU182" s="234" t="s">
        <v>88</v>
      </c>
      <c r="AV182" s="13" t="s">
        <v>88</v>
      </c>
      <c r="AW182" s="13" t="s">
        <v>32</v>
      </c>
      <c r="AX182" s="13" t="s">
        <v>77</v>
      </c>
      <c r="AY182" s="234" t="s">
        <v>188</v>
      </c>
    </row>
    <row r="183" spans="2:51" s="13" customFormat="1" ht="11.25">
      <c r="B183" s="223"/>
      <c r="C183" s="224"/>
      <c r="D183" s="225" t="s">
        <v>197</v>
      </c>
      <c r="E183" s="226" t="s">
        <v>812</v>
      </c>
      <c r="F183" s="227" t="s">
        <v>887</v>
      </c>
      <c r="G183" s="224"/>
      <c r="H183" s="228">
        <v>43.8</v>
      </c>
      <c r="I183" s="229"/>
      <c r="J183" s="224"/>
      <c r="K183" s="224"/>
      <c r="L183" s="230"/>
      <c r="M183" s="231"/>
      <c r="N183" s="232"/>
      <c r="O183" s="232"/>
      <c r="P183" s="232"/>
      <c r="Q183" s="232"/>
      <c r="R183" s="232"/>
      <c r="S183" s="232"/>
      <c r="T183" s="233"/>
      <c r="AT183" s="234" t="s">
        <v>197</v>
      </c>
      <c r="AU183" s="234" t="s">
        <v>88</v>
      </c>
      <c r="AV183" s="13" t="s">
        <v>88</v>
      </c>
      <c r="AW183" s="13" t="s">
        <v>32</v>
      </c>
      <c r="AX183" s="13" t="s">
        <v>77</v>
      </c>
      <c r="AY183" s="234" t="s">
        <v>188</v>
      </c>
    </row>
    <row r="184" spans="2:51" s="13" customFormat="1" ht="11.25">
      <c r="B184" s="223"/>
      <c r="C184" s="224"/>
      <c r="D184" s="225" t="s">
        <v>197</v>
      </c>
      <c r="E184" s="226" t="s">
        <v>814</v>
      </c>
      <c r="F184" s="227" t="s">
        <v>888</v>
      </c>
      <c r="G184" s="224"/>
      <c r="H184" s="228">
        <v>59</v>
      </c>
      <c r="I184" s="229"/>
      <c r="J184" s="224"/>
      <c r="K184" s="224"/>
      <c r="L184" s="230"/>
      <c r="M184" s="231"/>
      <c r="N184" s="232"/>
      <c r="O184" s="232"/>
      <c r="P184" s="232"/>
      <c r="Q184" s="232"/>
      <c r="R184" s="232"/>
      <c r="S184" s="232"/>
      <c r="T184" s="233"/>
      <c r="AT184" s="234" t="s">
        <v>197</v>
      </c>
      <c r="AU184" s="234" t="s">
        <v>88</v>
      </c>
      <c r="AV184" s="13" t="s">
        <v>88</v>
      </c>
      <c r="AW184" s="13" t="s">
        <v>32</v>
      </c>
      <c r="AX184" s="13" t="s">
        <v>77</v>
      </c>
      <c r="AY184" s="234" t="s">
        <v>188</v>
      </c>
    </row>
    <row r="185" spans="2:51" s="16" customFormat="1" ht="11.25">
      <c r="B185" s="256"/>
      <c r="C185" s="257"/>
      <c r="D185" s="225" t="s">
        <v>197</v>
      </c>
      <c r="E185" s="258" t="s">
        <v>1</v>
      </c>
      <c r="F185" s="259" t="s">
        <v>212</v>
      </c>
      <c r="G185" s="257"/>
      <c r="H185" s="260">
        <v>209.05</v>
      </c>
      <c r="I185" s="261"/>
      <c r="J185" s="257"/>
      <c r="K185" s="257"/>
      <c r="L185" s="262"/>
      <c r="M185" s="263"/>
      <c r="N185" s="264"/>
      <c r="O185" s="264"/>
      <c r="P185" s="264"/>
      <c r="Q185" s="264"/>
      <c r="R185" s="264"/>
      <c r="S185" s="264"/>
      <c r="T185" s="265"/>
      <c r="AT185" s="266" t="s">
        <v>197</v>
      </c>
      <c r="AU185" s="266" t="s">
        <v>88</v>
      </c>
      <c r="AV185" s="16" t="s">
        <v>204</v>
      </c>
      <c r="AW185" s="16" t="s">
        <v>32</v>
      </c>
      <c r="AX185" s="16" t="s">
        <v>77</v>
      </c>
      <c r="AY185" s="266" t="s">
        <v>188</v>
      </c>
    </row>
    <row r="186" spans="2:51" s="13" customFormat="1" ht="11.25">
      <c r="B186" s="223"/>
      <c r="C186" s="224"/>
      <c r="D186" s="225" t="s">
        <v>197</v>
      </c>
      <c r="E186" s="226" t="s">
        <v>829</v>
      </c>
      <c r="F186" s="227" t="s">
        <v>889</v>
      </c>
      <c r="G186" s="224"/>
      <c r="H186" s="228">
        <v>27.26</v>
      </c>
      <c r="I186" s="229"/>
      <c r="J186" s="224"/>
      <c r="K186" s="224"/>
      <c r="L186" s="230"/>
      <c r="M186" s="231"/>
      <c r="N186" s="232"/>
      <c r="O186" s="232"/>
      <c r="P186" s="232"/>
      <c r="Q186" s="232"/>
      <c r="R186" s="232"/>
      <c r="S186" s="232"/>
      <c r="T186" s="233"/>
      <c r="AT186" s="234" t="s">
        <v>197</v>
      </c>
      <c r="AU186" s="234" t="s">
        <v>88</v>
      </c>
      <c r="AV186" s="13" t="s">
        <v>88</v>
      </c>
      <c r="AW186" s="13" t="s">
        <v>32</v>
      </c>
      <c r="AX186" s="13" t="s">
        <v>77</v>
      </c>
      <c r="AY186" s="234" t="s">
        <v>188</v>
      </c>
    </row>
    <row r="187" spans="2:51" s="13" customFormat="1" ht="11.25">
      <c r="B187" s="223"/>
      <c r="C187" s="224"/>
      <c r="D187" s="225" t="s">
        <v>197</v>
      </c>
      <c r="E187" s="226" t="s">
        <v>825</v>
      </c>
      <c r="F187" s="227" t="s">
        <v>890</v>
      </c>
      <c r="G187" s="224"/>
      <c r="H187" s="228">
        <v>23.98</v>
      </c>
      <c r="I187" s="229"/>
      <c r="J187" s="224"/>
      <c r="K187" s="224"/>
      <c r="L187" s="230"/>
      <c r="M187" s="231"/>
      <c r="N187" s="232"/>
      <c r="O187" s="232"/>
      <c r="P187" s="232"/>
      <c r="Q187" s="232"/>
      <c r="R187" s="232"/>
      <c r="S187" s="232"/>
      <c r="T187" s="233"/>
      <c r="AT187" s="234" t="s">
        <v>197</v>
      </c>
      <c r="AU187" s="234" t="s">
        <v>88</v>
      </c>
      <c r="AV187" s="13" t="s">
        <v>88</v>
      </c>
      <c r="AW187" s="13" t="s">
        <v>32</v>
      </c>
      <c r="AX187" s="13" t="s">
        <v>77</v>
      </c>
      <c r="AY187" s="234" t="s">
        <v>188</v>
      </c>
    </row>
    <row r="188" spans="2:51" s="13" customFormat="1" ht="11.25">
      <c r="B188" s="223"/>
      <c r="C188" s="224"/>
      <c r="D188" s="225" t="s">
        <v>197</v>
      </c>
      <c r="E188" s="226" t="s">
        <v>821</v>
      </c>
      <c r="F188" s="227" t="s">
        <v>891</v>
      </c>
      <c r="G188" s="224"/>
      <c r="H188" s="228">
        <v>11.3</v>
      </c>
      <c r="I188" s="229"/>
      <c r="J188" s="224"/>
      <c r="K188" s="224"/>
      <c r="L188" s="230"/>
      <c r="M188" s="231"/>
      <c r="N188" s="232"/>
      <c r="O188" s="232"/>
      <c r="P188" s="232"/>
      <c r="Q188" s="232"/>
      <c r="R188" s="232"/>
      <c r="S188" s="232"/>
      <c r="T188" s="233"/>
      <c r="AT188" s="234" t="s">
        <v>197</v>
      </c>
      <c r="AU188" s="234" t="s">
        <v>88</v>
      </c>
      <c r="AV188" s="13" t="s">
        <v>88</v>
      </c>
      <c r="AW188" s="13" t="s">
        <v>32</v>
      </c>
      <c r="AX188" s="13" t="s">
        <v>77</v>
      </c>
      <c r="AY188" s="234" t="s">
        <v>188</v>
      </c>
    </row>
    <row r="189" spans="2:51" s="13" customFormat="1" ht="11.25">
      <c r="B189" s="223"/>
      <c r="C189" s="224"/>
      <c r="D189" s="225" t="s">
        <v>197</v>
      </c>
      <c r="E189" s="226" t="s">
        <v>823</v>
      </c>
      <c r="F189" s="227" t="s">
        <v>892</v>
      </c>
      <c r="G189" s="224"/>
      <c r="H189" s="228">
        <v>23.29</v>
      </c>
      <c r="I189" s="229"/>
      <c r="J189" s="224"/>
      <c r="K189" s="224"/>
      <c r="L189" s="230"/>
      <c r="M189" s="231"/>
      <c r="N189" s="232"/>
      <c r="O189" s="232"/>
      <c r="P189" s="232"/>
      <c r="Q189" s="232"/>
      <c r="R189" s="232"/>
      <c r="S189" s="232"/>
      <c r="T189" s="233"/>
      <c r="AT189" s="234" t="s">
        <v>197</v>
      </c>
      <c r="AU189" s="234" t="s">
        <v>88</v>
      </c>
      <c r="AV189" s="13" t="s">
        <v>88</v>
      </c>
      <c r="AW189" s="13" t="s">
        <v>32</v>
      </c>
      <c r="AX189" s="13" t="s">
        <v>77</v>
      </c>
      <c r="AY189" s="234" t="s">
        <v>188</v>
      </c>
    </row>
    <row r="190" spans="2:51" s="16" customFormat="1" ht="11.25">
      <c r="B190" s="256"/>
      <c r="C190" s="257"/>
      <c r="D190" s="225" t="s">
        <v>197</v>
      </c>
      <c r="E190" s="258" t="s">
        <v>1</v>
      </c>
      <c r="F190" s="259" t="s">
        <v>212</v>
      </c>
      <c r="G190" s="257"/>
      <c r="H190" s="260">
        <v>85.83</v>
      </c>
      <c r="I190" s="261"/>
      <c r="J190" s="257"/>
      <c r="K190" s="257"/>
      <c r="L190" s="262"/>
      <c r="M190" s="263"/>
      <c r="N190" s="264"/>
      <c r="O190" s="264"/>
      <c r="P190" s="264"/>
      <c r="Q190" s="264"/>
      <c r="R190" s="264"/>
      <c r="S190" s="264"/>
      <c r="T190" s="265"/>
      <c r="AT190" s="266" t="s">
        <v>197</v>
      </c>
      <c r="AU190" s="266" t="s">
        <v>88</v>
      </c>
      <c r="AV190" s="16" t="s">
        <v>204</v>
      </c>
      <c r="AW190" s="16" t="s">
        <v>32</v>
      </c>
      <c r="AX190" s="16" t="s">
        <v>77</v>
      </c>
      <c r="AY190" s="266" t="s">
        <v>188</v>
      </c>
    </row>
    <row r="191" spans="2:51" s="14" customFormat="1" ht="11.25">
      <c r="B191" s="235"/>
      <c r="C191" s="236"/>
      <c r="D191" s="225" t="s">
        <v>197</v>
      </c>
      <c r="E191" s="237" t="s">
        <v>1</v>
      </c>
      <c r="F191" s="238" t="s">
        <v>199</v>
      </c>
      <c r="G191" s="236"/>
      <c r="H191" s="239">
        <v>1487.06</v>
      </c>
      <c r="I191" s="240"/>
      <c r="J191" s="236"/>
      <c r="K191" s="236"/>
      <c r="L191" s="241"/>
      <c r="M191" s="242"/>
      <c r="N191" s="243"/>
      <c r="O191" s="243"/>
      <c r="P191" s="243"/>
      <c r="Q191" s="243"/>
      <c r="R191" s="243"/>
      <c r="S191" s="243"/>
      <c r="T191" s="244"/>
      <c r="AT191" s="245" t="s">
        <v>197</v>
      </c>
      <c r="AU191" s="245" t="s">
        <v>88</v>
      </c>
      <c r="AV191" s="14" t="s">
        <v>195</v>
      </c>
      <c r="AW191" s="14" t="s">
        <v>32</v>
      </c>
      <c r="AX191" s="14" t="s">
        <v>77</v>
      </c>
      <c r="AY191" s="245" t="s">
        <v>188</v>
      </c>
    </row>
    <row r="192" spans="2:51" s="15" customFormat="1" ht="11.25">
      <c r="B192" s="246"/>
      <c r="C192" s="247"/>
      <c r="D192" s="225" t="s">
        <v>197</v>
      </c>
      <c r="E192" s="248" t="s">
        <v>1</v>
      </c>
      <c r="F192" s="249" t="s">
        <v>893</v>
      </c>
      <c r="G192" s="247"/>
      <c r="H192" s="248" t="s">
        <v>1</v>
      </c>
      <c r="I192" s="250"/>
      <c r="J192" s="247"/>
      <c r="K192" s="247"/>
      <c r="L192" s="251"/>
      <c r="M192" s="252"/>
      <c r="N192" s="253"/>
      <c r="O192" s="253"/>
      <c r="P192" s="253"/>
      <c r="Q192" s="253"/>
      <c r="R192" s="253"/>
      <c r="S192" s="253"/>
      <c r="T192" s="254"/>
      <c r="AT192" s="255" t="s">
        <v>197</v>
      </c>
      <c r="AU192" s="255" t="s">
        <v>88</v>
      </c>
      <c r="AV192" s="15" t="s">
        <v>85</v>
      </c>
      <c r="AW192" s="15" t="s">
        <v>32</v>
      </c>
      <c r="AX192" s="15" t="s">
        <v>77</v>
      </c>
      <c r="AY192" s="255" t="s">
        <v>188</v>
      </c>
    </row>
    <row r="193" spans="1:65" s="13" customFormat="1" ht="11.25">
      <c r="B193" s="223"/>
      <c r="C193" s="224"/>
      <c r="D193" s="225" t="s">
        <v>197</v>
      </c>
      <c r="E193" s="226" t="s">
        <v>741</v>
      </c>
      <c r="F193" s="227" t="s">
        <v>894</v>
      </c>
      <c r="G193" s="224"/>
      <c r="H193" s="228">
        <v>149.988</v>
      </c>
      <c r="I193" s="229"/>
      <c r="J193" s="224"/>
      <c r="K193" s="224"/>
      <c r="L193" s="230"/>
      <c r="M193" s="231"/>
      <c r="N193" s="232"/>
      <c r="O193" s="232"/>
      <c r="P193" s="232"/>
      <c r="Q193" s="232"/>
      <c r="R193" s="232"/>
      <c r="S193" s="232"/>
      <c r="T193" s="233"/>
      <c r="AT193" s="234" t="s">
        <v>197</v>
      </c>
      <c r="AU193" s="234" t="s">
        <v>88</v>
      </c>
      <c r="AV193" s="13" t="s">
        <v>88</v>
      </c>
      <c r="AW193" s="13" t="s">
        <v>32</v>
      </c>
      <c r="AX193" s="13" t="s">
        <v>77</v>
      </c>
      <c r="AY193" s="234" t="s">
        <v>188</v>
      </c>
    </row>
    <row r="194" spans="1:65" s="13" customFormat="1" ht="11.25">
      <c r="B194" s="223"/>
      <c r="C194" s="224"/>
      <c r="D194" s="225" t="s">
        <v>197</v>
      </c>
      <c r="E194" s="226" t="s">
        <v>1</v>
      </c>
      <c r="F194" s="227" t="s">
        <v>895</v>
      </c>
      <c r="G194" s="224"/>
      <c r="H194" s="228">
        <v>75.188000000000002</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1:65" s="13" customFormat="1" ht="11.25">
      <c r="B195" s="223"/>
      <c r="C195" s="224"/>
      <c r="D195" s="225" t="s">
        <v>197</v>
      </c>
      <c r="E195" s="226" t="s">
        <v>1</v>
      </c>
      <c r="F195" s="227" t="s">
        <v>896</v>
      </c>
      <c r="G195" s="224"/>
      <c r="H195" s="228">
        <v>63.006</v>
      </c>
      <c r="I195" s="229"/>
      <c r="J195" s="224"/>
      <c r="K195" s="224"/>
      <c r="L195" s="230"/>
      <c r="M195" s="231"/>
      <c r="N195" s="232"/>
      <c r="O195" s="232"/>
      <c r="P195" s="232"/>
      <c r="Q195" s="232"/>
      <c r="R195" s="232"/>
      <c r="S195" s="232"/>
      <c r="T195" s="233"/>
      <c r="AT195" s="234" t="s">
        <v>197</v>
      </c>
      <c r="AU195" s="234" t="s">
        <v>88</v>
      </c>
      <c r="AV195" s="13" t="s">
        <v>88</v>
      </c>
      <c r="AW195" s="13" t="s">
        <v>32</v>
      </c>
      <c r="AX195" s="13" t="s">
        <v>77</v>
      </c>
      <c r="AY195" s="234" t="s">
        <v>188</v>
      </c>
    </row>
    <row r="196" spans="1:65" s="13" customFormat="1" ht="11.25">
      <c r="B196" s="223"/>
      <c r="C196" s="224"/>
      <c r="D196" s="225" t="s">
        <v>197</v>
      </c>
      <c r="E196" s="226" t="s">
        <v>1</v>
      </c>
      <c r="F196" s="227" t="s">
        <v>897</v>
      </c>
      <c r="G196" s="224"/>
      <c r="H196" s="228">
        <v>59.051000000000002</v>
      </c>
      <c r="I196" s="229"/>
      <c r="J196" s="224"/>
      <c r="K196" s="224"/>
      <c r="L196" s="230"/>
      <c r="M196" s="231"/>
      <c r="N196" s="232"/>
      <c r="O196" s="232"/>
      <c r="P196" s="232"/>
      <c r="Q196" s="232"/>
      <c r="R196" s="232"/>
      <c r="S196" s="232"/>
      <c r="T196" s="233"/>
      <c r="AT196" s="234" t="s">
        <v>197</v>
      </c>
      <c r="AU196" s="234" t="s">
        <v>88</v>
      </c>
      <c r="AV196" s="13" t="s">
        <v>88</v>
      </c>
      <c r="AW196" s="13" t="s">
        <v>32</v>
      </c>
      <c r="AX196" s="13" t="s">
        <v>77</v>
      </c>
      <c r="AY196" s="234" t="s">
        <v>188</v>
      </c>
    </row>
    <row r="197" spans="1:65" s="13" customFormat="1" ht="11.25">
      <c r="B197" s="223"/>
      <c r="C197" s="224"/>
      <c r="D197" s="225" t="s">
        <v>197</v>
      </c>
      <c r="E197" s="226" t="s">
        <v>1</v>
      </c>
      <c r="F197" s="227" t="s">
        <v>898</v>
      </c>
      <c r="G197" s="224"/>
      <c r="H197" s="228">
        <v>96.744</v>
      </c>
      <c r="I197" s="229"/>
      <c r="J197" s="224"/>
      <c r="K197" s="224"/>
      <c r="L197" s="230"/>
      <c r="M197" s="231"/>
      <c r="N197" s="232"/>
      <c r="O197" s="232"/>
      <c r="P197" s="232"/>
      <c r="Q197" s="232"/>
      <c r="R197" s="232"/>
      <c r="S197" s="232"/>
      <c r="T197" s="233"/>
      <c r="AT197" s="234" t="s">
        <v>197</v>
      </c>
      <c r="AU197" s="234" t="s">
        <v>88</v>
      </c>
      <c r="AV197" s="13" t="s">
        <v>88</v>
      </c>
      <c r="AW197" s="13" t="s">
        <v>32</v>
      </c>
      <c r="AX197" s="13" t="s">
        <v>77</v>
      </c>
      <c r="AY197" s="234" t="s">
        <v>188</v>
      </c>
    </row>
    <row r="198" spans="1:65" s="13" customFormat="1" ht="11.25">
      <c r="B198" s="223"/>
      <c r="C198" s="224"/>
      <c r="D198" s="225" t="s">
        <v>197</v>
      </c>
      <c r="E198" s="226" t="s">
        <v>1</v>
      </c>
      <c r="F198" s="227" t="s">
        <v>899</v>
      </c>
      <c r="G198" s="224"/>
      <c r="H198" s="228">
        <v>26.158000000000001</v>
      </c>
      <c r="I198" s="229"/>
      <c r="J198" s="224"/>
      <c r="K198" s="224"/>
      <c r="L198" s="230"/>
      <c r="M198" s="231"/>
      <c r="N198" s="232"/>
      <c r="O198" s="232"/>
      <c r="P198" s="232"/>
      <c r="Q198" s="232"/>
      <c r="R198" s="232"/>
      <c r="S198" s="232"/>
      <c r="T198" s="233"/>
      <c r="AT198" s="234" t="s">
        <v>197</v>
      </c>
      <c r="AU198" s="234" t="s">
        <v>88</v>
      </c>
      <c r="AV198" s="13" t="s">
        <v>88</v>
      </c>
      <c r="AW198" s="13" t="s">
        <v>32</v>
      </c>
      <c r="AX198" s="13" t="s">
        <v>77</v>
      </c>
      <c r="AY198" s="234" t="s">
        <v>188</v>
      </c>
    </row>
    <row r="199" spans="1:65" s="13" customFormat="1" ht="11.25">
      <c r="B199" s="223"/>
      <c r="C199" s="224"/>
      <c r="D199" s="225" t="s">
        <v>197</v>
      </c>
      <c r="E199" s="226" t="s">
        <v>1</v>
      </c>
      <c r="F199" s="227" t="s">
        <v>900</v>
      </c>
      <c r="G199" s="224"/>
      <c r="H199" s="228">
        <v>95.37</v>
      </c>
      <c r="I199" s="229"/>
      <c r="J199" s="224"/>
      <c r="K199" s="224"/>
      <c r="L199" s="230"/>
      <c r="M199" s="231"/>
      <c r="N199" s="232"/>
      <c r="O199" s="232"/>
      <c r="P199" s="232"/>
      <c r="Q199" s="232"/>
      <c r="R199" s="232"/>
      <c r="S199" s="232"/>
      <c r="T199" s="233"/>
      <c r="AT199" s="234" t="s">
        <v>197</v>
      </c>
      <c r="AU199" s="234" t="s">
        <v>88</v>
      </c>
      <c r="AV199" s="13" t="s">
        <v>88</v>
      </c>
      <c r="AW199" s="13" t="s">
        <v>32</v>
      </c>
      <c r="AX199" s="13" t="s">
        <v>77</v>
      </c>
      <c r="AY199" s="234" t="s">
        <v>188</v>
      </c>
    </row>
    <row r="200" spans="1:65" s="13" customFormat="1" ht="11.25">
      <c r="B200" s="223"/>
      <c r="C200" s="224"/>
      <c r="D200" s="225" t="s">
        <v>197</v>
      </c>
      <c r="E200" s="226" t="s">
        <v>1</v>
      </c>
      <c r="F200" s="227" t="s">
        <v>901</v>
      </c>
      <c r="G200" s="224"/>
      <c r="H200" s="228">
        <v>7.109</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3" customFormat="1" ht="11.25">
      <c r="B201" s="223"/>
      <c r="C201" s="224"/>
      <c r="D201" s="225" t="s">
        <v>197</v>
      </c>
      <c r="E201" s="226" t="s">
        <v>1</v>
      </c>
      <c r="F201" s="227" t="s">
        <v>902</v>
      </c>
      <c r="G201" s="224"/>
      <c r="H201" s="228">
        <v>28.555</v>
      </c>
      <c r="I201" s="229"/>
      <c r="J201" s="224"/>
      <c r="K201" s="224"/>
      <c r="L201" s="230"/>
      <c r="M201" s="231"/>
      <c r="N201" s="232"/>
      <c r="O201" s="232"/>
      <c r="P201" s="232"/>
      <c r="Q201" s="232"/>
      <c r="R201" s="232"/>
      <c r="S201" s="232"/>
      <c r="T201" s="233"/>
      <c r="AT201" s="234" t="s">
        <v>197</v>
      </c>
      <c r="AU201" s="234" t="s">
        <v>88</v>
      </c>
      <c r="AV201" s="13" t="s">
        <v>88</v>
      </c>
      <c r="AW201" s="13" t="s">
        <v>32</v>
      </c>
      <c r="AX201" s="13" t="s">
        <v>77</v>
      </c>
      <c r="AY201" s="234" t="s">
        <v>188</v>
      </c>
    </row>
    <row r="202" spans="1:65" s="14" customFormat="1" ht="11.25">
      <c r="B202" s="235"/>
      <c r="C202" s="236"/>
      <c r="D202" s="225" t="s">
        <v>197</v>
      </c>
      <c r="E202" s="237" t="s">
        <v>739</v>
      </c>
      <c r="F202" s="238" t="s">
        <v>199</v>
      </c>
      <c r="G202" s="236"/>
      <c r="H202" s="239">
        <v>601.16899999999998</v>
      </c>
      <c r="I202" s="240"/>
      <c r="J202" s="236"/>
      <c r="K202" s="236"/>
      <c r="L202" s="241"/>
      <c r="M202" s="242"/>
      <c r="N202" s="243"/>
      <c r="O202" s="243"/>
      <c r="P202" s="243"/>
      <c r="Q202" s="243"/>
      <c r="R202" s="243"/>
      <c r="S202" s="243"/>
      <c r="T202" s="244"/>
      <c r="AT202" s="245" t="s">
        <v>197</v>
      </c>
      <c r="AU202" s="245" t="s">
        <v>88</v>
      </c>
      <c r="AV202" s="14" t="s">
        <v>195</v>
      </c>
      <c r="AW202" s="14" t="s">
        <v>32</v>
      </c>
      <c r="AX202" s="14" t="s">
        <v>77</v>
      </c>
      <c r="AY202" s="245" t="s">
        <v>188</v>
      </c>
    </row>
    <row r="203" spans="1:65" s="15" customFormat="1" ht="11.25">
      <c r="B203" s="246"/>
      <c r="C203" s="247"/>
      <c r="D203" s="225" t="s">
        <v>197</v>
      </c>
      <c r="E203" s="248" t="s">
        <v>1</v>
      </c>
      <c r="F203" s="249" t="s">
        <v>903</v>
      </c>
      <c r="G203" s="247"/>
      <c r="H203" s="248" t="s">
        <v>1</v>
      </c>
      <c r="I203" s="250"/>
      <c r="J203" s="247"/>
      <c r="K203" s="247"/>
      <c r="L203" s="251"/>
      <c r="M203" s="252"/>
      <c r="N203" s="253"/>
      <c r="O203" s="253"/>
      <c r="P203" s="253"/>
      <c r="Q203" s="253"/>
      <c r="R203" s="253"/>
      <c r="S203" s="253"/>
      <c r="T203" s="254"/>
      <c r="AT203" s="255" t="s">
        <v>197</v>
      </c>
      <c r="AU203" s="255" t="s">
        <v>88</v>
      </c>
      <c r="AV203" s="15" t="s">
        <v>85</v>
      </c>
      <c r="AW203" s="15" t="s">
        <v>32</v>
      </c>
      <c r="AX203" s="15" t="s">
        <v>77</v>
      </c>
      <c r="AY203" s="255" t="s">
        <v>188</v>
      </c>
    </row>
    <row r="204" spans="1:65" s="13" customFormat="1" ht="11.25">
      <c r="B204" s="223"/>
      <c r="C204" s="224"/>
      <c r="D204" s="225" t="s">
        <v>197</v>
      </c>
      <c r="E204" s="226" t="s">
        <v>1</v>
      </c>
      <c r="F204" s="227" t="s">
        <v>904</v>
      </c>
      <c r="G204" s="224"/>
      <c r="H204" s="228">
        <v>420.81799999999998</v>
      </c>
      <c r="I204" s="229"/>
      <c r="J204" s="224"/>
      <c r="K204" s="224"/>
      <c r="L204" s="230"/>
      <c r="M204" s="231"/>
      <c r="N204" s="232"/>
      <c r="O204" s="232"/>
      <c r="P204" s="232"/>
      <c r="Q204" s="232"/>
      <c r="R204" s="232"/>
      <c r="S204" s="232"/>
      <c r="T204" s="233"/>
      <c r="AT204" s="234" t="s">
        <v>197</v>
      </c>
      <c r="AU204" s="234" t="s">
        <v>88</v>
      </c>
      <c r="AV204" s="13" t="s">
        <v>88</v>
      </c>
      <c r="AW204" s="13" t="s">
        <v>32</v>
      </c>
      <c r="AX204" s="13" t="s">
        <v>77</v>
      </c>
      <c r="AY204" s="234" t="s">
        <v>188</v>
      </c>
    </row>
    <row r="205" spans="1:65" s="13" customFormat="1" ht="11.25">
      <c r="B205" s="223"/>
      <c r="C205" s="224"/>
      <c r="D205" s="225" t="s">
        <v>197</v>
      </c>
      <c r="E205" s="226" t="s">
        <v>1</v>
      </c>
      <c r="F205" s="227" t="s">
        <v>905</v>
      </c>
      <c r="G205" s="224"/>
      <c r="H205" s="228">
        <v>-104.992</v>
      </c>
      <c r="I205" s="229"/>
      <c r="J205" s="224"/>
      <c r="K205" s="224"/>
      <c r="L205" s="230"/>
      <c r="M205" s="231"/>
      <c r="N205" s="232"/>
      <c r="O205" s="232"/>
      <c r="P205" s="232"/>
      <c r="Q205" s="232"/>
      <c r="R205" s="232"/>
      <c r="S205" s="232"/>
      <c r="T205" s="233"/>
      <c r="AT205" s="234" t="s">
        <v>197</v>
      </c>
      <c r="AU205" s="234" t="s">
        <v>88</v>
      </c>
      <c r="AV205" s="13" t="s">
        <v>88</v>
      </c>
      <c r="AW205" s="13" t="s">
        <v>32</v>
      </c>
      <c r="AX205" s="13" t="s">
        <v>77</v>
      </c>
      <c r="AY205" s="234" t="s">
        <v>188</v>
      </c>
    </row>
    <row r="206" spans="1:65" s="14" customFormat="1" ht="11.25">
      <c r="B206" s="235"/>
      <c r="C206" s="236"/>
      <c r="D206" s="225" t="s">
        <v>197</v>
      </c>
      <c r="E206" s="237" t="s">
        <v>1</v>
      </c>
      <c r="F206" s="238" t="s">
        <v>199</v>
      </c>
      <c r="G206" s="236"/>
      <c r="H206" s="239">
        <v>315.82600000000002</v>
      </c>
      <c r="I206" s="240"/>
      <c r="J206" s="236"/>
      <c r="K206" s="236"/>
      <c r="L206" s="241"/>
      <c r="M206" s="242"/>
      <c r="N206" s="243"/>
      <c r="O206" s="243"/>
      <c r="P206" s="243"/>
      <c r="Q206" s="243"/>
      <c r="R206" s="243"/>
      <c r="S206" s="243"/>
      <c r="T206" s="244"/>
      <c r="AT206" s="245" t="s">
        <v>197</v>
      </c>
      <c r="AU206" s="245" t="s">
        <v>88</v>
      </c>
      <c r="AV206" s="14" t="s">
        <v>195</v>
      </c>
      <c r="AW206" s="14" t="s">
        <v>32</v>
      </c>
      <c r="AX206" s="14" t="s">
        <v>85</v>
      </c>
      <c r="AY206" s="245" t="s">
        <v>188</v>
      </c>
    </row>
    <row r="207" spans="1:65" s="2" customFormat="1" ht="16.5" customHeight="1">
      <c r="A207" s="35"/>
      <c r="B207" s="36"/>
      <c r="C207" s="210" t="s">
        <v>216</v>
      </c>
      <c r="D207" s="210" t="s">
        <v>190</v>
      </c>
      <c r="E207" s="211" t="s">
        <v>906</v>
      </c>
      <c r="F207" s="212" t="s">
        <v>907</v>
      </c>
      <c r="G207" s="213" t="s">
        <v>285</v>
      </c>
      <c r="H207" s="214">
        <v>104.992</v>
      </c>
      <c r="I207" s="215"/>
      <c r="J207" s="216">
        <f>ROUND(I207*H207,2)</f>
        <v>0</v>
      </c>
      <c r="K207" s="212" t="s">
        <v>202</v>
      </c>
      <c r="L207" s="40"/>
      <c r="M207" s="217" t="s">
        <v>1</v>
      </c>
      <c r="N207" s="218" t="s">
        <v>42</v>
      </c>
      <c r="O207" s="72"/>
      <c r="P207" s="219">
        <f>O207*H207</f>
        <v>0</v>
      </c>
      <c r="Q207" s="219">
        <v>0</v>
      </c>
      <c r="R207" s="219">
        <f>Q207*H207</f>
        <v>0</v>
      </c>
      <c r="S207" s="219">
        <v>0</v>
      </c>
      <c r="T207" s="220">
        <f>S207*H207</f>
        <v>0</v>
      </c>
      <c r="U207" s="35"/>
      <c r="V207" s="35"/>
      <c r="W207" s="35"/>
      <c r="X207" s="35"/>
      <c r="Y207" s="35"/>
      <c r="Z207" s="35"/>
      <c r="AA207" s="35"/>
      <c r="AB207" s="35"/>
      <c r="AC207" s="35"/>
      <c r="AD207" s="35"/>
      <c r="AE207" s="35"/>
      <c r="AR207" s="221" t="s">
        <v>195</v>
      </c>
      <c r="AT207" s="221" t="s">
        <v>190</v>
      </c>
      <c r="AU207" s="221" t="s">
        <v>88</v>
      </c>
      <c r="AY207" s="18" t="s">
        <v>188</v>
      </c>
      <c r="BE207" s="222">
        <f>IF(N207="základní",J207,0)</f>
        <v>0</v>
      </c>
      <c r="BF207" s="222">
        <f>IF(N207="snížená",J207,0)</f>
        <v>0</v>
      </c>
      <c r="BG207" s="222">
        <f>IF(N207="zákl. přenesená",J207,0)</f>
        <v>0</v>
      </c>
      <c r="BH207" s="222">
        <f>IF(N207="sníž. přenesená",J207,0)</f>
        <v>0</v>
      </c>
      <c r="BI207" s="222">
        <f>IF(N207="nulová",J207,0)</f>
        <v>0</v>
      </c>
      <c r="BJ207" s="18" t="s">
        <v>85</v>
      </c>
      <c r="BK207" s="222">
        <f>ROUND(I207*H207,2)</f>
        <v>0</v>
      </c>
      <c r="BL207" s="18" t="s">
        <v>195</v>
      </c>
      <c r="BM207" s="221" t="s">
        <v>908</v>
      </c>
    </row>
    <row r="208" spans="1:65" s="15" customFormat="1" ht="11.25">
      <c r="B208" s="246"/>
      <c r="C208" s="247"/>
      <c r="D208" s="225" t="s">
        <v>197</v>
      </c>
      <c r="E208" s="248" t="s">
        <v>1</v>
      </c>
      <c r="F208" s="249" t="s">
        <v>903</v>
      </c>
      <c r="G208" s="247"/>
      <c r="H208" s="248" t="s">
        <v>1</v>
      </c>
      <c r="I208" s="250"/>
      <c r="J208" s="247"/>
      <c r="K208" s="247"/>
      <c r="L208" s="251"/>
      <c r="M208" s="252"/>
      <c r="N208" s="253"/>
      <c r="O208" s="253"/>
      <c r="P208" s="253"/>
      <c r="Q208" s="253"/>
      <c r="R208" s="253"/>
      <c r="S208" s="253"/>
      <c r="T208" s="254"/>
      <c r="AT208" s="255" t="s">
        <v>197</v>
      </c>
      <c r="AU208" s="255" t="s">
        <v>88</v>
      </c>
      <c r="AV208" s="15" t="s">
        <v>85</v>
      </c>
      <c r="AW208" s="15" t="s">
        <v>32</v>
      </c>
      <c r="AX208" s="15" t="s">
        <v>77</v>
      </c>
      <c r="AY208" s="255" t="s">
        <v>188</v>
      </c>
    </row>
    <row r="209" spans="1:65" s="13" customFormat="1" ht="11.25">
      <c r="B209" s="223"/>
      <c r="C209" s="224"/>
      <c r="D209" s="225" t="s">
        <v>197</v>
      </c>
      <c r="E209" s="226" t="s">
        <v>1</v>
      </c>
      <c r="F209" s="227" t="s">
        <v>909</v>
      </c>
      <c r="G209" s="224"/>
      <c r="H209" s="228">
        <v>104.992</v>
      </c>
      <c r="I209" s="229"/>
      <c r="J209" s="224"/>
      <c r="K209" s="224"/>
      <c r="L209" s="230"/>
      <c r="M209" s="231"/>
      <c r="N209" s="232"/>
      <c r="O209" s="232"/>
      <c r="P209" s="232"/>
      <c r="Q209" s="232"/>
      <c r="R209" s="232"/>
      <c r="S209" s="232"/>
      <c r="T209" s="233"/>
      <c r="AT209" s="234" t="s">
        <v>197</v>
      </c>
      <c r="AU209" s="234" t="s">
        <v>88</v>
      </c>
      <c r="AV209" s="13" t="s">
        <v>88</v>
      </c>
      <c r="AW209" s="13" t="s">
        <v>32</v>
      </c>
      <c r="AX209" s="13" t="s">
        <v>85</v>
      </c>
      <c r="AY209" s="234" t="s">
        <v>188</v>
      </c>
    </row>
    <row r="210" spans="1:65" s="2" customFormat="1" ht="16.5" customHeight="1">
      <c r="A210" s="35"/>
      <c r="B210" s="36"/>
      <c r="C210" s="210" t="s">
        <v>221</v>
      </c>
      <c r="D210" s="210" t="s">
        <v>190</v>
      </c>
      <c r="E210" s="211" t="s">
        <v>910</v>
      </c>
      <c r="F210" s="212" t="s">
        <v>911</v>
      </c>
      <c r="G210" s="213" t="s">
        <v>285</v>
      </c>
      <c r="H210" s="214">
        <v>189.36799999999999</v>
      </c>
      <c r="I210" s="215"/>
      <c r="J210" s="216">
        <f>ROUND(I210*H210,2)</f>
        <v>0</v>
      </c>
      <c r="K210" s="212" t="s">
        <v>202</v>
      </c>
      <c r="L210" s="40"/>
      <c r="M210" s="217" t="s">
        <v>1</v>
      </c>
      <c r="N210" s="218" t="s">
        <v>42</v>
      </c>
      <c r="O210" s="72"/>
      <c r="P210" s="219">
        <f>O210*H210</f>
        <v>0</v>
      </c>
      <c r="Q210" s="219">
        <v>0</v>
      </c>
      <c r="R210" s="219">
        <f>Q210*H210</f>
        <v>0</v>
      </c>
      <c r="S210" s="219">
        <v>0</v>
      </c>
      <c r="T210" s="220">
        <f>S210*H210</f>
        <v>0</v>
      </c>
      <c r="U210" s="35"/>
      <c r="V210" s="35"/>
      <c r="W210" s="35"/>
      <c r="X210" s="35"/>
      <c r="Y210" s="35"/>
      <c r="Z210" s="35"/>
      <c r="AA210" s="35"/>
      <c r="AB210" s="35"/>
      <c r="AC210" s="35"/>
      <c r="AD210" s="35"/>
      <c r="AE210" s="35"/>
      <c r="AR210" s="221" t="s">
        <v>195</v>
      </c>
      <c r="AT210" s="221" t="s">
        <v>190</v>
      </c>
      <c r="AU210" s="221" t="s">
        <v>88</v>
      </c>
      <c r="AY210" s="18" t="s">
        <v>188</v>
      </c>
      <c r="BE210" s="222">
        <f>IF(N210="základní",J210,0)</f>
        <v>0</v>
      </c>
      <c r="BF210" s="222">
        <f>IF(N210="snížená",J210,0)</f>
        <v>0</v>
      </c>
      <c r="BG210" s="222">
        <f>IF(N210="zákl. přenesená",J210,0)</f>
        <v>0</v>
      </c>
      <c r="BH210" s="222">
        <f>IF(N210="sníž. přenesená",J210,0)</f>
        <v>0</v>
      </c>
      <c r="BI210" s="222">
        <f>IF(N210="nulová",J210,0)</f>
        <v>0</v>
      </c>
      <c r="BJ210" s="18" t="s">
        <v>85</v>
      </c>
      <c r="BK210" s="222">
        <f>ROUND(I210*H210,2)</f>
        <v>0</v>
      </c>
      <c r="BL210" s="18" t="s">
        <v>195</v>
      </c>
      <c r="BM210" s="221" t="s">
        <v>912</v>
      </c>
    </row>
    <row r="211" spans="1:65" s="13" customFormat="1" ht="11.25">
      <c r="B211" s="223"/>
      <c r="C211" s="224"/>
      <c r="D211" s="225" t="s">
        <v>197</v>
      </c>
      <c r="E211" s="226" t="s">
        <v>1</v>
      </c>
      <c r="F211" s="227" t="s">
        <v>913</v>
      </c>
      <c r="G211" s="224"/>
      <c r="H211" s="228">
        <v>189.36799999999999</v>
      </c>
      <c r="I211" s="229"/>
      <c r="J211" s="224"/>
      <c r="K211" s="224"/>
      <c r="L211" s="230"/>
      <c r="M211" s="231"/>
      <c r="N211" s="232"/>
      <c r="O211" s="232"/>
      <c r="P211" s="232"/>
      <c r="Q211" s="232"/>
      <c r="R211" s="232"/>
      <c r="S211" s="232"/>
      <c r="T211" s="233"/>
      <c r="AT211" s="234" t="s">
        <v>197</v>
      </c>
      <c r="AU211" s="234" t="s">
        <v>88</v>
      </c>
      <c r="AV211" s="13" t="s">
        <v>88</v>
      </c>
      <c r="AW211" s="13" t="s">
        <v>32</v>
      </c>
      <c r="AX211" s="13" t="s">
        <v>85</v>
      </c>
      <c r="AY211" s="234" t="s">
        <v>188</v>
      </c>
    </row>
    <row r="212" spans="1:65" s="2" customFormat="1" ht="16.5" customHeight="1">
      <c r="A212" s="35"/>
      <c r="B212" s="36"/>
      <c r="C212" s="210" t="s">
        <v>225</v>
      </c>
      <c r="D212" s="210" t="s">
        <v>190</v>
      </c>
      <c r="E212" s="211" t="s">
        <v>914</v>
      </c>
      <c r="F212" s="212" t="s">
        <v>915</v>
      </c>
      <c r="G212" s="213" t="s">
        <v>285</v>
      </c>
      <c r="H212" s="214">
        <v>112.795</v>
      </c>
      <c r="I212" s="215"/>
      <c r="J212" s="216">
        <f>ROUND(I212*H212,2)</f>
        <v>0</v>
      </c>
      <c r="K212" s="212" t="s">
        <v>202</v>
      </c>
      <c r="L212" s="40"/>
      <c r="M212" s="217" t="s">
        <v>1</v>
      </c>
      <c r="N212" s="218" t="s">
        <v>42</v>
      </c>
      <c r="O212" s="72"/>
      <c r="P212" s="219">
        <f>O212*H212</f>
        <v>0</v>
      </c>
      <c r="Q212" s="219">
        <v>0</v>
      </c>
      <c r="R212" s="219">
        <f>Q212*H212</f>
        <v>0</v>
      </c>
      <c r="S212" s="219">
        <v>0</v>
      </c>
      <c r="T212" s="220">
        <f>S212*H212</f>
        <v>0</v>
      </c>
      <c r="U212" s="35"/>
      <c r="V212" s="35"/>
      <c r="W212" s="35"/>
      <c r="X212" s="35"/>
      <c r="Y212" s="35"/>
      <c r="Z212" s="35"/>
      <c r="AA212" s="35"/>
      <c r="AB212" s="35"/>
      <c r="AC212" s="35"/>
      <c r="AD212" s="35"/>
      <c r="AE212" s="35"/>
      <c r="AR212" s="221" t="s">
        <v>195</v>
      </c>
      <c r="AT212" s="221" t="s">
        <v>190</v>
      </c>
      <c r="AU212" s="221" t="s">
        <v>88</v>
      </c>
      <c r="AY212" s="18" t="s">
        <v>188</v>
      </c>
      <c r="BE212" s="222">
        <f>IF(N212="základní",J212,0)</f>
        <v>0</v>
      </c>
      <c r="BF212" s="222">
        <f>IF(N212="snížená",J212,0)</f>
        <v>0</v>
      </c>
      <c r="BG212" s="222">
        <f>IF(N212="zákl. přenesená",J212,0)</f>
        <v>0</v>
      </c>
      <c r="BH212" s="222">
        <f>IF(N212="sníž. přenesená",J212,0)</f>
        <v>0</v>
      </c>
      <c r="BI212" s="222">
        <f>IF(N212="nulová",J212,0)</f>
        <v>0</v>
      </c>
      <c r="BJ212" s="18" t="s">
        <v>85</v>
      </c>
      <c r="BK212" s="222">
        <f>ROUND(I212*H212,2)</f>
        <v>0</v>
      </c>
      <c r="BL212" s="18" t="s">
        <v>195</v>
      </c>
      <c r="BM212" s="221" t="s">
        <v>916</v>
      </c>
    </row>
    <row r="213" spans="1:65" s="13" customFormat="1" ht="11.25">
      <c r="B213" s="223"/>
      <c r="C213" s="224"/>
      <c r="D213" s="225" t="s">
        <v>197</v>
      </c>
      <c r="E213" s="226" t="s">
        <v>1</v>
      </c>
      <c r="F213" s="227" t="s">
        <v>917</v>
      </c>
      <c r="G213" s="224"/>
      <c r="H213" s="228">
        <v>150.292</v>
      </c>
      <c r="I213" s="229"/>
      <c r="J213" s="224"/>
      <c r="K213" s="224"/>
      <c r="L213" s="230"/>
      <c r="M213" s="231"/>
      <c r="N213" s="232"/>
      <c r="O213" s="232"/>
      <c r="P213" s="232"/>
      <c r="Q213" s="232"/>
      <c r="R213" s="232"/>
      <c r="S213" s="232"/>
      <c r="T213" s="233"/>
      <c r="AT213" s="234" t="s">
        <v>197</v>
      </c>
      <c r="AU213" s="234" t="s">
        <v>88</v>
      </c>
      <c r="AV213" s="13" t="s">
        <v>88</v>
      </c>
      <c r="AW213" s="13" t="s">
        <v>32</v>
      </c>
      <c r="AX213" s="13" t="s">
        <v>77</v>
      </c>
      <c r="AY213" s="234" t="s">
        <v>188</v>
      </c>
    </row>
    <row r="214" spans="1:65" s="13" customFormat="1" ht="11.25">
      <c r="B214" s="223"/>
      <c r="C214" s="224"/>
      <c r="D214" s="225" t="s">
        <v>197</v>
      </c>
      <c r="E214" s="226" t="s">
        <v>1</v>
      </c>
      <c r="F214" s="227" t="s">
        <v>918</v>
      </c>
      <c r="G214" s="224"/>
      <c r="H214" s="228">
        <v>-37.497</v>
      </c>
      <c r="I214" s="229"/>
      <c r="J214" s="224"/>
      <c r="K214" s="224"/>
      <c r="L214" s="230"/>
      <c r="M214" s="231"/>
      <c r="N214" s="232"/>
      <c r="O214" s="232"/>
      <c r="P214" s="232"/>
      <c r="Q214" s="232"/>
      <c r="R214" s="232"/>
      <c r="S214" s="232"/>
      <c r="T214" s="233"/>
      <c r="AT214" s="234" t="s">
        <v>197</v>
      </c>
      <c r="AU214" s="234" t="s">
        <v>88</v>
      </c>
      <c r="AV214" s="13" t="s">
        <v>88</v>
      </c>
      <c r="AW214" s="13" t="s">
        <v>32</v>
      </c>
      <c r="AX214" s="13" t="s">
        <v>77</v>
      </c>
      <c r="AY214" s="234" t="s">
        <v>188</v>
      </c>
    </row>
    <row r="215" spans="1:65" s="14" customFormat="1" ht="11.25">
      <c r="B215" s="235"/>
      <c r="C215" s="236"/>
      <c r="D215" s="225" t="s">
        <v>197</v>
      </c>
      <c r="E215" s="237" t="s">
        <v>1</v>
      </c>
      <c r="F215" s="238" t="s">
        <v>199</v>
      </c>
      <c r="G215" s="236"/>
      <c r="H215" s="239">
        <v>112.795</v>
      </c>
      <c r="I215" s="240"/>
      <c r="J215" s="236"/>
      <c r="K215" s="236"/>
      <c r="L215" s="241"/>
      <c r="M215" s="242"/>
      <c r="N215" s="243"/>
      <c r="O215" s="243"/>
      <c r="P215" s="243"/>
      <c r="Q215" s="243"/>
      <c r="R215" s="243"/>
      <c r="S215" s="243"/>
      <c r="T215" s="244"/>
      <c r="AT215" s="245" t="s">
        <v>197</v>
      </c>
      <c r="AU215" s="245" t="s">
        <v>88</v>
      </c>
      <c r="AV215" s="14" t="s">
        <v>195</v>
      </c>
      <c r="AW215" s="14" t="s">
        <v>32</v>
      </c>
      <c r="AX215" s="14" t="s">
        <v>85</v>
      </c>
      <c r="AY215" s="245" t="s">
        <v>188</v>
      </c>
    </row>
    <row r="216" spans="1:65" s="2" customFormat="1" ht="16.5" customHeight="1">
      <c r="A216" s="35"/>
      <c r="B216" s="36"/>
      <c r="C216" s="210" t="s">
        <v>229</v>
      </c>
      <c r="D216" s="210" t="s">
        <v>190</v>
      </c>
      <c r="E216" s="211" t="s">
        <v>919</v>
      </c>
      <c r="F216" s="212" t="s">
        <v>920</v>
      </c>
      <c r="G216" s="213" t="s">
        <v>285</v>
      </c>
      <c r="H216" s="214">
        <v>37.497</v>
      </c>
      <c r="I216" s="215"/>
      <c r="J216" s="216">
        <f>ROUND(I216*H216,2)</f>
        <v>0</v>
      </c>
      <c r="K216" s="212" t="s">
        <v>202</v>
      </c>
      <c r="L216" s="40"/>
      <c r="M216" s="217" t="s">
        <v>1</v>
      </c>
      <c r="N216" s="218" t="s">
        <v>42</v>
      </c>
      <c r="O216" s="72"/>
      <c r="P216" s="219">
        <f>O216*H216</f>
        <v>0</v>
      </c>
      <c r="Q216" s="219">
        <v>0</v>
      </c>
      <c r="R216" s="219">
        <f>Q216*H216</f>
        <v>0</v>
      </c>
      <c r="S216" s="219">
        <v>0</v>
      </c>
      <c r="T216" s="220">
        <f>S216*H216</f>
        <v>0</v>
      </c>
      <c r="U216" s="35"/>
      <c r="V216" s="35"/>
      <c r="W216" s="35"/>
      <c r="X216" s="35"/>
      <c r="Y216" s="35"/>
      <c r="Z216" s="35"/>
      <c r="AA216" s="35"/>
      <c r="AB216" s="35"/>
      <c r="AC216" s="35"/>
      <c r="AD216" s="35"/>
      <c r="AE216" s="35"/>
      <c r="AR216" s="221" t="s">
        <v>195</v>
      </c>
      <c r="AT216" s="221" t="s">
        <v>190</v>
      </c>
      <c r="AU216" s="221" t="s">
        <v>88</v>
      </c>
      <c r="AY216" s="18" t="s">
        <v>188</v>
      </c>
      <c r="BE216" s="222">
        <f>IF(N216="základní",J216,0)</f>
        <v>0</v>
      </c>
      <c r="BF216" s="222">
        <f>IF(N216="snížená",J216,0)</f>
        <v>0</v>
      </c>
      <c r="BG216" s="222">
        <f>IF(N216="zákl. přenesená",J216,0)</f>
        <v>0</v>
      </c>
      <c r="BH216" s="222">
        <f>IF(N216="sníž. přenesená",J216,0)</f>
        <v>0</v>
      </c>
      <c r="BI216" s="222">
        <f>IF(N216="nulová",J216,0)</f>
        <v>0</v>
      </c>
      <c r="BJ216" s="18" t="s">
        <v>85</v>
      </c>
      <c r="BK216" s="222">
        <f>ROUND(I216*H216,2)</f>
        <v>0</v>
      </c>
      <c r="BL216" s="18" t="s">
        <v>195</v>
      </c>
      <c r="BM216" s="221" t="s">
        <v>921</v>
      </c>
    </row>
    <row r="217" spans="1:65" s="15" customFormat="1" ht="11.25">
      <c r="B217" s="246"/>
      <c r="C217" s="247"/>
      <c r="D217" s="225" t="s">
        <v>197</v>
      </c>
      <c r="E217" s="248" t="s">
        <v>1</v>
      </c>
      <c r="F217" s="249" t="s">
        <v>922</v>
      </c>
      <c r="G217" s="247"/>
      <c r="H217" s="248" t="s">
        <v>1</v>
      </c>
      <c r="I217" s="250"/>
      <c r="J217" s="247"/>
      <c r="K217" s="247"/>
      <c r="L217" s="251"/>
      <c r="M217" s="252"/>
      <c r="N217" s="253"/>
      <c r="O217" s="253"/>
      <c r="P217" s="253"/>
      <c r="Q217" s="253"/>
      <c r="R217" s="253"/>
      <c r="S217" s="253"/>
      <c r="T217" s="254"/>
      <c r="AT217" s="255" t="s">
        <v>197</v>
      </c>
      <c r="AU217" s="255" t="s">
        <v>88</v>
      </c>
      <c r="AV217" s="15" t="s">
        <v>85</v>
      </c>
      <c r="AW217" s="15" t="s">
        <v>32</v>
      </c>
      <c r="AX217" s="15" t="s">
        <v>77</v>
      </c>
      <c r="AY217" s="255" t="s">
        <v>188</v>
      </c>
    </row>
    <row r="218" spans="1:65" s="13" customFormat="1" ht="11.25">
      <c r="B218" s="223"/>
      <c r="C218" s="224"/>
      <c r="D218" s="225" t="s">
        <v>197</v>
      </c>
      <c r="E218" s="226" t="s">
        <v>1</v>
      </c>
      <c r="F218" s="227" t="s">
        <v>923</v>
      </c>
      <c r="G218" s="224"/>
      <c r="H218" s="228">
        <v>37.497</v>
      </c>
      <c r="I218" s="229"/>
      <c r="J218" s="224"/>
      <c r="K218" s="224"/>
      <c r="L218" s="230"/>
      <c r="M218" s="231"/>
      <c r="N218" s="232"/>
      <c r="O218" s="232"/>
      <c r="P218" s="232"/>
      <c r="Q218" s="232"/>
      <c r="R218" s="232"/>
      <c r="S218" s="232"/>
      <c r="T218" s="233"/>
      <c r="AT218" s="234" t="s">
        <v>197</v>
      </c>
      <c r="AU218" s="234" t="s">
        <v>88</v>
      </c>
      <c r="AV218" s="13" t="s">
        <v>88</v>
      </c>
      <c r="AW218" s="13" t="s">
        <v>32</v>
      </c>
      <c r="AX218" s="13" t="s">
        <v>85</v>
      </c>
      <c r="AY218" s="234" t="s">
        <v>188</v>
      </c>
    </row>
    <row r="219" spans="1:65" s="2" customFormat="1" ht="16.5" customHeight="1">
      <c r="A219" s="35"/>
      <c r="B219" s="36"/>
      <c r="C219" s="210" t="s">
        <v>236</v>
      </c>
      <c r="D219" s="210" t="s">
        <v>190</v>
      </c>
      <c r="E219" s="211" t="s">
        <v>924</v>
      </c>
      <c r="F219" s="212" t="s">
        <v>925</v>
      </c>
      <c r="G219" s="213" t="s">
        <v>285</v>
      </c>
      <c r="H219" s="214">
        <v>67.632000000000005</v>
      </c>
      <c r="I219" s="215"/>
      <c r="J219" s="216">
        <f>ROUND(I219*H219,2)</f>
        <v>0</v>
      </c>
      <c r="K219" s="212" t="s">
        <v>202</v>
      </c>
      <c r="L219" s="40"/>
      <c r="M219" s="217" t="s">
        <v>1</v>
      </c>
      <c r="N219" s="218" t="s">
        <v>42</v>
      </c>
      <c r="O219" s="72"/>
      <c r="P219" s="219">
        <f>O219*H219</f>
        <v>0</v>
      </c>
      <c r="Q219" s="219">
        <v>0</v>
      </c>
      <c r="R219" s="219">
        <f>Q219*H219</f>
        <v>0</v>
      </c>
      <c r="S219" s="219">
        <v>0</v>
      </c>
      <c r="T219" s="220">
        <f>S219*H219</f>
        <v>0</v>
      </c>
      <c r="U219" s="35"/>
      <c r="V219" s="35"/>
      <c r="W219" s="35"/>
      <c r="X219" s="35"/>
      <c r="Y219" s="35"/>
      <c r="Z219" s="35"/>
      <c r="AA219" s="35"/>
      <c r="AB219" s="35"/>
      <c r="AC219" s="35"/>
      <c r="AD219" s="35"/>
      <c r="AE219" s="35"/>
      <c r="AR219" s="221" t="s">
        <v>195</v>
      </c>
      <c r="AT219" s="221" t="s">
        <v>190</v>
      </c>
      <c r="AU219" s="221" t="s">
        <v>88</v>
      </c>
      <c r="AY219" s="18" t="s">
        <v>188</v>
      </c>
      <c r="BE219" s="222">
        <f>IF(N219="základní",J219,0)</f>
        <v>0</v>
      </c>
      <c r="BF219" s="222">
        <f>IF(N219="snížená",J219,0)</f>
        <v>0</v>
      </c>
      <c r="BG219" s="222">
        <f>IF(N219="zákl. přenesená",J219,0)</f>
        <v>0</v>
      </c>
      <c r="BH219" s="222">
        <f>IF(N219="sníž. přenesená",J219,0)</f>
        <v>0</v>
      </c>
      <c r="BI219" s="222">
        <f>IF(N219="nulová",J219,0)</f>
        <v>0</v>
      </c>
      <c r="BJ219" s="18" t="s">
        <v>85</v>
      </c>
      <c r="BK219" s="222">
        <f>ROUND(I219*H219,2)</f>
        <v>0</v>
      </c>
      <c r="BL219" s="18" t="s">
        <v>195</v>
      </c>
      <c r="BM219" s="221" t="s">
        <v>926</v>
      </c>
    </row>
    <row r="220" spans="1:65" s="13" customFormat="1" ht="11.25">
      <c r="B220" s="223"/>
      <c r="C220" s="224"/>
      <c r="D220" s="225" t="s">
        <v>197</v>
      </c>
      <c r="E220" s="226" t="s">
        <v>1</v>
      </c>
      <c r="F220" s="227" t="s">
        <v>927</v>
      </c>
      <c r="G220" s="224"/>
      <c r="H220" s="228">
        <v>67.632000000000005</v>
      </c>
      <c r="I220" s="229"/>
      <c r="J220" s="224"/>
      <c r="K220" s="224"/>
      <c r="L220" s="230"/>
      <c r="M220" s="231"/>
      <c r="N220" s="232"/>
      <c r="O220" s="232"/>
      <c r="P220" s="232"/>
      <c r="Q220" s="232"/>
      <c r="R220" s="232"/>
      <c r="S220" s="232"/>
      <c r="T220" s="233"/>
      <c r="AT220" s="234" t="s">
        <v>197</v>
      </c>
      <c r="AU220" s="234" t="s">
        <v>88</v>
      </c>
      <c r="AV220" s="13" t="s">
        <v>88</v>
      </c>
      <c r="AW220" s="13" t="s">
        <v>32</v>
      </c>
      <c r="AX220" s="13" t="s">
        <v>85</v>
      </c>
      <c r="AY220" s="234" t="s">
        <v>188</v>
      </c>
    </row>
    <row r="221" spans="1:65" s="2" customFormat="1" ht="16.5" customHeight="1">
      <c r="A221" s="35"/>
      <c r="B221" s="36"/>
      <c r="C221" s="210" t="s">
        <v>243</v>
      </c>
      <c r="D221" s="210" t="s">
        <v>190</v>
      </c>
      <c r="E221" s="211" t="s">
        <v>928</v>
      </c>
      <c r="F221" s="212" t="s">
        <v>929</v>
      </c>
      <c r="G221" s="213" t="s">
        <v>285</v>
      </c>
      <c r="H221" s="214">
        <v>22.559000000000001</v>
      </c>
      <c r="I221" s="215"/>
      <c r="J221" s="216">
        <f>ROUND(I221*H221,2)</f>
        <v>0</v>
      </c>
      <c r="K221" s="212" t="s">
        <v>202</v>
      </c>
      <c r="L221" s="40"/>
      <c r="M221" s="217" t="s">
        <v>1</v>
      </c>
      <c r="N221" s="218" t="s">
        <v>42</v>
      </c>
      <c r="O221" s="72"/>
      <c r="P221" s="219">
        <f>O221*H221</f>
        <v>0</v>
      </c>
      <c r="Q221" s="219">
        <v>3.5000000000000001E-3</v>
      </c>
      <c r="R221" s="219">
        <f>Q221*H221</f>
        <v>7.8956499999999999E-2</v>
      </c>
      <c r="S221" s="219">
        <v>0</v>
      </c>
      <c r="T221" s="220">
        <f>S221*H221</f>
        <v>0</v>
      </c>
      <c r="U221" s="35"/>
      <c r="V221" s="35"/>
      <c r="W221" s="35"/>
      <c r="X221" s="35"/>
      <c r="Y221" s="35"/>
      <c r="Z221" s="35"/>
      <c r="AA221" s="35"/>
      <c r="AB221" s="35"/>
      <c r="AC221" s="35"/>
      <c r="AD221" s="35"/>
      <c r="AE221" s="35"/>
      <c r="AR221" s="221" t="s">
        <v>195</v>
      </c>
      <c r="AT221" s="221" t="s">
        <v>190</v>
      </c>
      <c r="AU221" s="221" t="s">
        <v>88</v>
      </c>
      <c r="AY221" s="18" t="s">
        <v>188</v>
      </c>
      <c r="BE221" s="222">
        <f>IF(N221="základní",J221,0)</f>
        <v>0</v>
      </c>
      <c r="BF221" s="222">
        <f>IF(N221="snížená",J221,0)</f>
        <v>0</v>
      </c>
      <c r="BG221" s="222">
        <f>IF(N221="zákl. přenesená",J221,0)</f>
        <v>0</v>
      </c>
      <c r="BH221" s="222">
        <f>IF(N221="sníž. přenesená",J221,0)</f>
        <v>0</v>
      </c>
      <c r="BI221" s="222">
        <f>IF(N221="nulová",J221,0)</f>
        <v>0</v>
      </c>
      <c r="BJ221" s="18" t="s">
        <v>85</v>
      </c>
      <c r="BK221" s="222">
        <f>ROUND(I221*H221,2)</f>
        <v>0</v>
      </c>
      <c r="BL221" s="18" t="s">
        <v>195</v>
      </c>
      <c r="BM221" s="221" t="s">
        <v>930</v>
      </c>
    </row>
    <row r="222" spans="1:65" s="13" customFormat="1" ht="11.25">
      <c r="B222" s="223"/>
      <c r="C222" s="224"/>
      <c r="D222" s="225" t="s">
        <v>197</v>
      </c>
      <c r="E222" s="226" t="s">
        <v>1</v>
      </c>
      <c r="F222" s="227" t="s">
        <v>931</v>
      </c>
      <c r="G222" s="224"/>
      <c r="H222" s="228">
        <v>30.058</v>
      </c>
      <c r="I222" s="229"/>
      <c r="J222" s="224"/>
      <c r="K222" s="224"/>
      <c r="L222" s="230"/>
      <c r="M222" s="231"/>
      <c r="N222" s="232"/>
      <c r="O222" s="232"/>
      <c r="P222" s="232"/>
      <c r="Q222" s="232"/>
      <c r="R222" s="232"/>
      <c r="S222" s="232"/>
      <c r="T222" s="233"/>
      <c r="AT222" s="234" t="s">
        <v>197</v>
      </c>
      <c r="AU222" s="234" t="s">
        <v>88</v>
      </c>
      <c r="AV222" s="13" t="s">
        <v>88</v>
      </c>
      <c r="AW222" s="13" t="s">
        <v>32</v>
      </c>
      <c r="AX222" s="13" t="s">
        <v>77</v>
      </c>
      <c r="AY222" s="234" t="s">
        <v>188</v>
      </c>
    </row>
    <row r="223" spans="1:65" s="13" customFormat="1" ht="11.25">
      <c r="B223" s="223"/>
      <c r="C223" s="224"/>
      <c r="D223" s="225" t="s">
        <v>197</v>
      </c>
      <c r="E223" s="226" t="s">
        <v>1</v>
      </c>
      <c r="F223" s="227" t="s">
        <v>932</v>
      </c>
      <c r="G223" s="224"/>
      <c r="H223" s="228">
        <v>-7.4989999999999997</v>
      </c>
      <c r="I223" s="229"/>
      <c r="J223" s="224"/>
      <c r="K223" s="224"/>
      <c r="L223" s="230"/>
      <c r="M223" s="231"/>
      <c r="N223" s="232"/>
      <c r="O223" s="232"/>
      <c r="P223" s="232"/>
      <c r="Q223" s="232"/>
      <c r="R223" s="232"/>
      <c r="S223" s="232"/>
      <c r="T223" s="233"/>
      <c r="AT223" s="234" t="s">
        <v>197</v>
      </c>
      <c r="AU223" s="234" t="s">
        <v>88</v>
      </c>
      <c r="AV223" s="13" t="s">
        <v>88</v>
      </c>
      <c r="AW223" s="13" t="s">
        <v>32</v>
      </c>
      <c r="AX223" s="13" t="s">
        <v>77</v>
      </c>
      <c r="AY223" s="234" t="s">
        <v>188</v>
      </c>
    </row>
    <row r="224" spans="1:65" s="14" customFormat="1" ht="11.25">
      <c r="B224" s="235"/>
      <c r="C224" s="236"/>
      <c r="D224" s="225" t="s">
        <v>197</v>
      </c>
      <c r="E224" s="237" t="s">
        <v>1</v>
      </c>
      <c r="F224" s="238" t="s">
        <v>199</v>
      </c>
      <c r="G224" s="236"/>
      <c r="H224" s="239">
        <v>22.559000000000001</v>
      </c>
      <c r="I224" s="240"/>
      <c r="J224" s="236"/>
      <c r="K224" s="236"/>
      <c r="L224" s="241"/>
      <c r="M224" s="242"/>
      <c r="N224" s="243"/>
      <c r="O224" s="243"/>
      <c r="P224" s="243"/>
      <c r="Q224" s="243"/>
      <c r="R224" s="243"/>
      <c r="S224" s="243"/>
      <c r="T224" s="244"/>
      <c r="AT224" s="245" t="s">
        <v>197</v>
      </c>
      <c r="AU224" s="245" t="s">
        <v>88</v>
      </c>
      <c r="AV224" s="14" t="s">
        <v>195</v>
      </c>
      <c r="AW224" s="14" t="s">
        <v>32</v>
      </c>
      <c r="AX224" s="14" t="s">
        <v>85</v>
      </c>
      <c r="AY224" s="245" t="s">
        <v>188</v>
      </c>
    </row>
    <row r="225" spans="1:65" s="2" customFormat="1" ht="16.5" customHeight="1">
      <c r="A225" s="35"/>
      <c r="B225" s="36"/>
      <c r="C225" s="210" t="s">
        <v>248</v>
      </c>
      <c r="D225" s="210" t="s">
        <v>190</v>
      </c>
      <c r="E225" s="211" t="s">
        <v>933</v>
      </c>
      <c r="F225" s="212" t="s">
        <v>934</v>
      </c>
      <c r="G225" s="213" t="s">
        <v>285</v>
      </c>
      <c r="H225" s="214">
        <v>7.4989999999999997</v>
      </c>
      <c r="I225" s="215"/>
      <c r="J225" s="216">
        <f>ROUND(I225*H225,2)</f>
        <v>0</v>
      </c>
      <c r="K225" s="212" t="s">
        <v>202</v>
      </c>
      <c r="L225" s="40"/>
      <c r="M225" s="217" t="s">
        <v>1</v>
      </c>
      <c r="N225" s="218" t="s">
        <v>42</v>
      </c>
      <c r="O225" s="72"/>
      <c r="P225" s="219">
        <f>O225*H225</f>
        <v>0</v>
      </c>
      <c r="Q225" s="219">
        <v>8.2400000000000008E-3</v>
      </c>
      <c r="R225" s="219">
        <f>Q225*H225</f>
        <v>6.1791760000000001E-2</v>
      </c>
      <c r="S225" s="219">
        <v>0</v>
      </c>
      <c r="T225" s="220">
        <f>S225*H225</f>
        <v>0</v>
      </c>
      <c r="U225" s="35"/>
      <c r="V225" s="35"/>
      <c r="W225" s="35"/>
      <c r="X225" s="35"/>
      <c r="Y225" s="35"/>
      <c r="Z225" s="35"/>
      <c r="AA225" s="35"/>
      <c r="AB225" s="35"/>
      <c r="AC225" s="35"/>
      <c r="AD225" s="35"/>
      <c r="AE225" s="35"/>
      <c r="AR225" s="221" t="s">
        <v>195</v>
      </c>
      <c r="AT225" s="221" t="s">
        <v>190</v>
      </c>
      <c r="AU225" s="221" t="s">
        <v>88</v>
      </c>
      <c r="AY225" s="18" t="s">
        <v>188</v>
      </c>
      <c r="BE225" s="222">
        <f>IF(N225="základní",J225,0)</f>
        <v>0</v>
      </c>
      <c r="BF225" s="222">
        <f>IF(N225="snížená",J225,0)</f>
        <v>0</v>
      </c>
      <c r="BG225" s="222">
        <f>IF(N225="zákl. přenesená",J225,0)</f>
        <v>0</v>
      </c>
      <c r="BH225" s="222">
        <f>IF(N225="sníž. přenesená",J225,0)</f>
        <v>0</v>
      </c>
      <c r="BI225" s="222">
        <f>IF(N225="nulová",J225,0)</f>
        <v>0</v>
      </c>
      <c r="BJ225" s="18" t="s">
        <v>85</v>
      </c>
      <c r="BK225" s="222">
        <f>ROUND(I225*H225,2)</f>
        <v>0</v>
      </c>
      <c r="BL225" s="18" t="s">
        <v>195</v>
      </c>
      <c r="BM225" s="221" t="s">
        <v>935</v>
      </c>
    </row>
    <row r="226" spans="1:65" s="15" customFormat="1" ht="11.25">
      <c r="B226" s="246"/>
      <c r="C226" s="247"/>
      <c r="D226" s="225" t="s">
        <v>197</v>
      </c>
      <c r="E226" s="248" t="s">
        <v>1</v>
      </c>
      <c r="F226" s="249" t="s">
        <v>936</v>
      </c>
      <c r="G226" s="247"/>
      <c r="H226" s="248" t="s">
        <v>1</v>
      </c>
      <c r="I226" s="250"/>
      <c r="J226" s="247"/>
      <c r="K226" s="247"/>
      <c r="L226" s="251"/>
      <c r="M226" s="252"/>
      <c r="N226" s="253"/>
      <c r="O226" s="253"/>
      <c r="P226" s="253"/>
      <c r="Q226" s="253"/>
      <c r="R226" s="253"/>
      <c r="S226" s="253"/>
      <c r="T226" s="254"/>
      <c r="AT226" s="255" t="s">
        <v>197</v>
      </c>
      <c r="AU226" s="255" t="s">
        <v>88</v>
      </c>
      <c r="AV226" s="15" t="s">
        <v>85</v>
      </c>
      <c r="AW226" s="15" t="s">
        <v>32</v>
      </c>
      <c r="AX226" s="15" t="s">
        <v>77</v>
      </c>
      <c r="AY226" s="255" t="s">
        <v>188</v>
      </c>
    </row>
    <row r="227" spans="1:65" s="13" customFormat="1" ht="11.25">
      <c r="B227" s="223"/>
      <c r="C227" s="224"/>
      <c r="D227" s="225" t="s">
        <v>197</v>
      </c>
      <c r="E227" s="226" t="s">
        <v>1</v>
      </c>
      <c r="F227" s="227" t="s">
        <v>937</v>
      </c>
      <c r="G227" s="224"/>
      <c r="H227" s="228">
        <v>7.4989999999999997</v>
      </c>
      <c r="I227" s="229"/>
      <c r="J227" s="224"/>
      <c r="K227" s="224"/>
      <c r="L227" s="230"/>
      <c r="M227" s="231"/>
      <c r="N227" s="232"/>
      <c r="O227" s="232"/>
      <c r="P227" s="232"/>
      <c r="Q227" s="232"/>
      <c r="R227" s="232"/>
      <c r="S227" s="232"/>
      <c r="T227" s="233"/>
      <c r="AT227" s="234" t="s">
        <v>197</v>
      </c>
      <c r="AU227" s="234" t="s">
        <v>88</v>
      </c>
      <c r="AV227" s="13" t="s">
        <v>88</v>
      </c>
      <c r="AW227" s="13" t="s">
        <v>32</v>
      </c>
      <c r="AX227" s="13" t="s">
        <v>85</v>
      </c>
      <c r="AY227" s="234" t="s">
        <v>188</v>
      </c>
    </row>
    <row r="228" spans="1:65" s="2" customFormat="1" ht="16.5" customHeight="1">
      <c r="A228" s="35"/>
      <c r="B228" s="36"/>
      <c r="C228" s="210" t="s">
        <v>253</v>
      </c>
      <c r="D228" s="210" t="s">
        <v>190</v>
      </c>
      <c r="E228" s="211" t="s">
        <v>313</v>
      </c>
      <c r="F228" s="212" t="s">
        <v>314</v>
      </c>
      <c r="G228" s="213" t="s">
        <v>285</v>
      </c>
      <c r="H228" s="214">
        <v>21.356000000000002</v>
      </c>
      <c r="I228" s="215"/>
      <c r="J228" s="216">
        <f>ROUND(I228*H228,2)</f>
        <v>0</v>
      </c>
      <c r="K228" s="212" t="s">
        <v>202</v>
      </c>
      <c r="L228" s="40"/>
      <c r="M228" s="217" t="s">
        <v>1</v>
      </c>
      <c r="N228" s="218" t="s">
        <v>42</v>
      </c>
      <c r="O228" s="72"/>
      <c r="P228" s="219">
        <f>O228*H228</f>
        <v>0</v>
      </c>
      <c r="Q228" s="219">
        <v>0</v>
      </c>
      <c r="R228" s="219">
        <f>Q228*H228</f>
        <v>0</v>
      </c>
      <c r="S228" s="219">
        <v>0</v>
      </c>
      <c r="T228" s="220">
        <f>S228*H228</f>
        <v>0</v>
      </c>
      <c r="U228" s="35"/>
      <c r="V228" s="35"/>
      <c r="W228" s="35"/>
      <c r="X228" s="35"/>
      <c r="Y228" s="35"/>
      <c r="Z228" s="35"/>
      <c r="AA228" s="35"/>
      <c r="AB228" s="35"/>
      <c r="AC228" s="35"/>
      <c r="AD228" s="35"/>
      <c r="AE228" s="35"/>
      <c r="AR228" s="221" t="s">
        <v>195</v>
      </c>
      <c r="AT228" s="221" t="s">
        <v>190</v>
      </c>
      <c r="AU228" s="221" t="s">
        <v>88</v>
      </c>
      <c r="AY228" s="18" t="s">
        <v>188</v>
      </c>
      <c r="BE228" s="222">
        <f>IF(N228="základní",J228,0)</f>
        <v>0</v>
      </c>
      <c r="BF228" s="222">
        <f>IF(N228="snížená",J228,0)</f>
        <v>0</v>
      </c>
      <c r="BG228" s="222">
        <f>IF(N228="zákl. přenesená",J228,0)</f>
        <v>0</v>
      </c>
      <c r="BH228" s="222">
        <f>IF(N228="sníž. přenesená",J228,0)</f>
        <v>0</v>
      </c>
      <c r="BI228" s="222">
        <f>IF(N228="nulová",J228,0)</f>
        <v>0</v>
      </c>
      <c r="BJ228" s="18" t="s">
        <v>85</v>
      </c>
      <c r="BK228" s="222">
        <f>ROUND(I228*H228,2)</f>
        <v>0</v>
      </c>
      <c r="BL228" s="18" t="s">
        <v>195</v>
      </c>
      <c r="BM228" s="221" t="s">
        <v>938</v>
      </c>
    </row>
    <row r="229" spans="1:65" s="15" customFormat="1" ht="11.25">
      <c r="B229" s="246"/>
      <c r="C229" s="247"/>
      <c r="D229" s="225" t="s">
        <v>197</v>
      </c>
      <c r="E229" s="248" t="s">
        <v>1</v>
      </c>
      <c r="F229" s="249" t="s">
        <v>939</v>
      </c>
      <c r="G229" s="247"/>
      <c r="H229" s="248" t="s">
        <v>1</v>
      </c>
      <c r="I229" s="250"/>
      <c r="J229" s="247"/>
      <c r="K229" s="247"/>
      <c r="L229" s="251"/>
      <c r="M229" s="252"/>
      <c r="N229" s="253"/>
      <c r="O229" s="253"/>
      <c r="P229" s="253"/>
      <c r="Q229" s="253"/>
      <c r="R229" s="253"/>
      <c r="S229" s="253"/>
      <c r="T229" s="254"/>
      <c r="AT229" s="255" t="s">
        <v>197</v>
      </c>
      <c r="AU229" s="255" t="s">
        <v>88</v>
      </c>
      <c r="AV229" s="15" t="s">
        <v>85</v>
      </c>
      <c r="AW229" s="15" t="s">
        <v>32</v>
      </c>
      <c r="AX229" s="15" t="s">
        <v>77</v>
      </c>
      <c r="AY229" s="255" t="s">
        <v>188</v>
      </c>
    </row>
    <row r="230" spans="1:65" s="13" customFormat="1" ht="11.25">
      <c r="B230" s="223"/>
      <c r="C230" s="224"/>
      <c r="D230" s="225" t="s">
        <v>197</v>
      </c>
      <c r="E230" s="226" t="s">
        <v>1</v>
      </c>
      <c r="F230" s="227" t="s">
        <v>940</v>
      </c>
      <c r="G230" s="224"/>
      <c r="H230" s="228">
        <v>4.4800000000000004</v>
      </c>
      <c r="I230" s="229"/>
      <c r="J230" s="224"/>
      <c r="K230" s="224"/>
      <c r="L230" s="230"/>
      <c r="M230" s="231"/>
      <c r="N230" s="232"/>
      <c r="O230" s="232"/>
      <c r="P230" s="232"/>
      <c r="Q230" s="232"/>
      <c r="R230" s="232"/>
      <c r="S230" s="232"/>
      <c r="T230" s="233"/>
      <c r="AT230" s="234" t="s">
        <v>197</v>
      </c>
      <c r="AU230" s="234" t="s">
        <v>88</v>
      </c>
      <c r="AV230" s="13" t="s">
        <v>88</v>
      </c>
      <c r="AW230" s="13" t="s">
        <v>32</v>
      </c>
      <c r="AX230" s="13" t="s">
        <v>77</v>
      </c>
      <c r="AY230" s="234" t="s">
        <v>188</v>
      </c>
    </row>
    <row r="231" spans="1:65" s="13" customFormat="1" ht="11.25">
      <c r="B231" s="223"/>
      <c r="C231" s="224"/>
      <c r="D231" s="225" t="s">
        <v>197</v>
      </c>
      <c r="E231" s="226" t="s">
        <v>1</v>
      </c>
      <c r="F231" s="227" t="s">
        <v>941</v>
      </c>
      <c r="G231" s="224"/>
      <c r="H231" s="228">
        <v>4.133</v>
      </c>
      <c r="I231" s="229"/>
      <c r="J231" s="224"/>
      <c r="K231" s="224"/>
      <c r="L231" s="230"/>
      <c r="M231" s="231"/>
      <c r="N231" s="232"/>
      <c r="O231" s="232"/>
      <c r="P231" s="232"/>
      <c r="Q231" s="232"/>
      <c r="R231" s="232"/>
      <c r="S231" s="232"/>
      <c r="T231" s="233"/>
      <c r="AT231" s="234" t="s">
        <v>197</v>
      </c>
      <c r="AU231" s="234" t="s">
        <v>88</v>
      </c>
      <c r="AV231" s="13" t="s">
        <v>88</v>
      </c>
      <c r="AW231" s="13" t="s">
        <v>32</v>
      </c>
      <c r="AX231" s="13" t="s">
        <v>77</v>
      </c>
      <c r="AY231" s="234" t="s">
        <v>188</v>
      </c>
    </row>
    <row r="232" spans="1:65" s="13" customFormat="1" ht="11.25">
      <c r="B232" s="223"/>
      <c r="C232" s="224"/>
      <c r="D232" s="225" t="s">
        <v>197</v>
      </c>
      <c r="E232" s="226" t="s">
        <v>1</v>
      </c>
      <c r="F232" s="227" t="s">
        <v>942</v>
      </c>
      <c r="G232" s="224"/>
      <c r="H232" s="228">
        <v>4.1619999999999999</v>
      </c>
      <c r="I232" s="229"/>
      <c r="J232" s="224"/>
      <c r="K232" s="224"/>
      <c r="L232" s="230"/>
      <c r="M232" s="231"/>
      <c r="N232" s="232"/>
      <c r="O232" s="232"/>
      <c r="P232" s="232"/>
      <c r="Q232" s="232"/>
      <c r="R232" s="232"/>
      <c r="S232" s="232"/>
      <c r="T232" s="233"/>
      <c r="AT232" s="234" t="s">
        <v>197</v>
      </c>
      <c r="AU232" s="234" t="s">
        <v>88</v>
      </c>
      <c r="AV232" s="13" t="s">
        <v>88</v>
      </c>
      <c r="AW232" s="13" t="s">
        <v>32</v>
      </c>
      <c r="AX232" s="13" t="s">
        <v>77</v>
      </c>
      <c r="AY232" s="234" t="s">
        <v>188</v>
      </c>
    </row>
    <row r="233" spans="1:65" s="13" customFormat="1" ht="11.25">
      <c r="B233" s="223"/>
      <c r="C233" s="224"/>
      <c r="D233" s="225" t="s">
        <v>197</v>
      </c>
      <c r="E233" s="226" t="s">
        <v>1</v>
      </c>
      <c r="F233" s="227" t="s">
        <v>943</v>
      </c>
      <c r="G233" s="224"/>
      <c r="H233" s="228">
        <v>4.2770000000000001</v>
      </c>
      <c r="I233" s="229"/>
      <c r="J233" s="224"/>
      <c r="K233" s="224"/>
      <c r="L233" s="230"/>
      <c r="M233" s="231"/>
      <c r="N233" s="232"/>
      <c r="O233" s="232"/>
      <c r="P233" s="232"/>
      <c r="Q233" s="232"/>
      <c r="R233" s="232"/>
      <c r="S233" s="232"/>
      <c r="T233" s="233"/>
      <c r="AT233" s="234" t="s">
        <v>197</v>
      </c>
      <c r="AU233" s="234" t="s">
        <v>88</v>
      </c>
      <c r="AV233" s="13" t="s">
        <v>88</v>
      </c>
      <c r="AW233" s="13" t="s">
        <v>32</v>
      </c>
      <c r="AX233" s="13" t="s">
        <v>77</v>
      </c>
      <c r="AY233" s="234" t="s">
        <v>188</v>
      </c>
    </row>
    <row r="234" spans="1:65" s="13" customFormat="1" ht="11.25">
      <c r="B234" s="223"/>
      <c r="C234" s="224"/>
      <c r="D234" s="225" t="s">
        <v>197</v>
      </c>
      <c r="E234" s="226" t="s">
        <v>1</v>
      </c>
      <c r="F234" s="227" t="s">
        <v>944</v>
      </c>
      <c r="G234" s="224"/>
      <c r="H234" s="228">
        <v>5.3120000000000003</v>
      </c>
      <c r="I234" s="229"/>
      <c r="J234" s="224"/>
      <c r="K234" s="224"/>
      <c r="L234" s="230"/>
      <c r="M234" s="231"/>
      <c r="N234" s="232"/>
      <c r="O234" s="232"/>
      <c r="P234" s="232"/>
      <c r="Q234" s="232"/>
      <c r="R234" s="232"/>
      <c r="S234" s="232"/>
      <c r="T234" s="233"/>
      <c r="AT234" s="234" t="s">
        <v>197</v>
      </c>
      <c r="AU234" s="234" t="s">
        <v>88</v>
      </c>
      <c r="AV234" s="13" t="s">
        <v>88</v>
      </c>
      <c r="AW234" s="13" t="s">
        <v>32</v>
      </c>
      <c r="AX234" s="13" t="s">
        <v>77</v>
      </c>
      <c r="AY234" s="234" t="s">
        <v>188</v>
      </c>
    </row>
    <row r="235" spans="1:65" s="13" customFormat="1" ht="11.25">
      <c r="B235" s="223"/>
      <c r="C235" s="224"/>
      <c r="D235" s="225" t="s">
        <v>197</v>
      </c>
      <c r="E235" s="226" t="s">
        <v>1</v>
      </c>
      <c r="F235" s="227" t="s">
        <v>945</v>
      </c>
      <c r="G235" s="224"/>
      <c r="H235" s="228">
        <v>4.133</v>
      </c>
      <c r="I235" s="229"/>
      <c r="J235" s="224"/>
      <c r="K235" s="224"/>
      <c r="L235" s="230"/>
      <c r="M235" s="231"/>
      <c r="N235" s="232"/>
      <c r="O235" s="232"/>
      <c r="P235" s="232"/>
      <c r="Q235" s="232"/>
      <c r="R235" s="232"/>
      <c r="S235" s="232"/>
      <c r="T235" s="233"/>
      <c r="AT235" s="234" t="s">
        <v>197</v>
      </c>
      <c r="AU235" s="234" t="s">
        <v>88</v>
      </c>
      <c r="AV235" s="13" t="s">
        <v>88</v>
      </c>
      <c r="AW235" s="13" t="s">
        <v>32</v>
      </c>
      <c r="AX235" s="13" t="s">
        <v>77</v>
      </c>
      <c r="AY235" s="234" t="s">
        <v>188</v>
      </c>
    </row>
    <row r="236" spans="1:65" s="16" customFormat="1" ht="11.25">
      <c r="B236" s="256"/>
      <c r="C236" s="257"/>
      <c r="D236" s="225" t="s">
        <v>197</v>
      </c>
      <c r="E236" s="258" t="s">
        <v>737</v>
      </c>
      <c r="F236" s="259" t="s">
        <v>212</v>
      </c>
      <c r="G236" s="257"/>
      <c r="H236" s="260">
        <v>26.497</v>
      </c>
      <c r="I236" s="261"/>
      <c r="J236" s="257"/>
      <c r="K236" s="257"/>
      <c r="L236" s="262"/>
      <c r="M236" s="263"/>
      <c r="N236" s="264"/>
      <c r="O236" s="264"/>
      <c r="P236" s="264"/>
      <c r="Q236" s="264"/>
      <c r="R236" s="264"/>
      <c r="S236" s="264"/>
      <c r="T236" s="265"/>
      <c r="AT236" s="266" t="s">
        <v>197</v>
      </c>
      <c r="AU236" s="266" t="s">
        <v>88</v>
      </c>
      <c r="AV236" s="16" t="s">
        <v>204</v>
      </c>
      <c r="AW236" s="16" t="s">
        <v>32</v>
      </c>
      <c r="AX236" s="16" t="s">
        <v>77</v>
      </c>
      <c r="AY236" s="266" t="s">
        <v>188</v>
      </c>
    </row>
    <row r="237" spans="1:65" s="15" customFormat="1" ht="11.25">
      <c r="B237" s="246"/>
      <c r="C237" s="247"/>
      <c r="D237" s="225" t="s">
        <v>197</v>
      </c>
      <c r="E237" s="248" t="s">
        <v>1</v>
      </c>
      <c r="F237" s="249" t="s">
        <v>946</v>
      </c>
      <c r="G237" s="247"/>
      <c r="H237" s="248" t="s">
        <v>1</v>
      </c>
      <c r="I237" s="250"/>
      <c r="J237" s="247"/>
      <c r="K237" s="247"/>
      <c r="L237" s="251"/>
      <c r="M237" s="252"/>
      <c r="N237" s="253"/>
      <c r="O237" s="253"/>
      <c r="P237" s="253"/>
      <c r="Q237" s="253"/>
      <c r="R237" s="253"/>
      <c r="S237" s="253"/>
      <c r="T237" s="254"/>
      <c r="AT237" s="255" t="s">
        <v>197</v>
      </c>
      <c r="AU237" s="255" t="s">
        <v>88</v>
      </c>
      <c r="AV237" s="15" t="s">
        <v>85</v>
      </c>
      <c r="AW237" s="15" t="s">
        <v>32</v>
      </c>
      <c r="AX237" s="15" t="s">
        <v>77</v>
      </c>
      <c r="AY237" s="255" t="s">
        <v>188</v>
      </c>
    </row>
    <row r="238" spans="1:65" s="13" customFormat="1" ht="11.25">
      <c r="B238" s="223"/>
      <c r="C238" s="224"/>
      <c r="D238" s="225" t="s">
        <v>197</v>
      </c>
      <c r="E238" s="226" t="s">
        <v>1</v>
      </c>
      <c r="F238" s="227" t="s">
        <v>947</v>
      </c>
      <c r="G238" s="224"/>
      <c r="H238" s="228">
        <v>4.0110000000000001</v>
      </c>
      <c r="I238" s="229"/>
      <c r="J238" s="224"/>
      <c r="K238" s="224"/>
      <c r="L238" s="230"/>
      <c r="M238" s="231"/>
      <c r="N238" s="232"/>
      <c r="O238" s="232"/>
      <c r="P238" s="232"/>
      <c r="Q238" s="232"/>
      <c r="R238" s="232"/>
      <c r="S238" s="232"/>
      <c r="T238" s="233"/>
      <c r="AT238" s="234" t="s">
        <v>197</v>
      </c>
      <c r="AU238" s="234" t="s">
        <v>88</v>
      </c>
      <c r="AV238" s="13" t="s">
        <v>88</v>
      </c>
      <c r="AW238" s="13" t="s">
        <v>32</v>
      </c>
      <c r="AX238" s="13" t="s">
        <v>77</v>
      </c>
      <c r="AY238" s="234" t="s">
        <v>188</v>
      </c>
    </row>
    <row r="239" spans="1:65" s="14" customFormat="1" ht="11.25">
      <c r="B239" s="235"/>
      <c r="C239" s="236"/>
      <c r="D239" s="225" t="s">
        <v>197</v>
      </c>
      <c r="E239" s="237" t="s">
        <v>153</v>
      </c>
      <c r="F239" s="238" t="s">
        <v>199</v>
      </c>
      <c r="G239" s="236"/>
      <c r="H239" s="239">
        <v>30.507999999999999</v>
      </c>
      <c r="I239" s="240"/>
      <c r="J239" s="236"/>
      <c r="K239" s="236"/>
      <c r="L239" s="241"/>
      <c r="M239" s="242"/>
      <c r="N239" s="243"/>
      <c r="O239" s="243"/>
      <c r="P239" s="243"/>
      <c r="Q239" s="243"/>
      <c r="R239" s="243"/>
      <c r="S239" s="243"/>
      <c r="T239" s="244"/>
      <c r="AT239" s="245" t="s">
        <v>197</v>
      </c>
      <c r="AU239" s="245" t="s">
        <v>88</v>
      </c>
      <c r="AV239" s="14" t="s">
        <v>195</v>
      </c>
      <c r="AW239" s="14" t="s">
        <v>32</v>
      </c>
      <c r="AX239" s="14" t="s">
        <v>77</v>
      </c>
      <c r="AY239" s="245" t="s">
        <v>188</v>
      </c>
    </row>
    <row r="240" spans="1:65" s="13" customFormat="1" ht="11.25">
      <c r="B240" s="223"/>
      <c r="C240" s="224"/>
      <c r="D240" s="225" t="s">
        <v>197</v>
      </c>
      <c r="E240" s="226" t="s">
        <v>1</v>
      </c>
      <c r="F240" s="227" t="s">
        <v>948</v>
      </c>
      <c r="G240" s="224"/>
      <c r="H240" s="228">
        <v>21.356000000000002</v>
      </c>
      <c r="I240" s="229"/>
      <c r="J240" s="224"/>
      <c r="K240" s="224"/>
      <c r="L240" s="230"/>
      <c r="M240" s="231"/>
      <c r="N240" s="232"/>
      <c r="O240" s="232"/>
      <c r="P240" s="232"/>
      <c r="Q240" s="232"/>
      <c r="R240" s="232"/>
      <c r="S240" s="232"/>
      <c r="T240" s="233"/>
      <c r="AT240" s="234" t="s">
        <v>197</v>
      </c>
      <c r="AU240" s="234" t="s">
        <v>88</v>
      </c>
      <c r="AV240" s="13" t="s">
        <v>88</v>
      </c>
      <c r="AW240" s="13" t="s">
        <v>32</v>
      </c>
      <c r="AX240" s="13" t="s">
        <v>85</v>
      </c>
      <c r="AY240" s="234" t="s">
        <v>188</v>
      </c>
    </row>
    <row r="241" spans="1:65" s="2" customFormat="1" ht="16.5" customHeight="1">
      <c r="A241" s="35"/>
      <c r="B241" s="36"/>
      <c r="C241" s="210" t="s">
        <v>257</v>
      </c>
      <c r="D241" s="210" t="s">
        <v>190</v>
      </c>
      <c r="E241" s="211" t="s">
        <v>329</v>
      </c>
      <c r="F241" s="212" t="s">
        <v>330</v>
      </c>
      <c r="G241" s="213" t="s">
        <v>285</v>
      </c>
      <c r="H241" s="214">
        <v>9.61</v>
      </c>
      <c r="I241" s="215"/>
      <c r="J241" s="216">
        <f>ROUND(I241*H241,2)</f>
        <v>0</v>
      </c>
      <c r="K241" s="212" t="s">
        <v>202</v>
      </c>
      <c r="L241" s="40"/>
      <c r="M241" s="217" t="s">
        <v>1</v>
      </c>
      <c r="N241" s="218" t="s">
        <v>42</v>
      </c>
      <c r="O241" s="72"/>
      <c r="P241" s="219">
        <f>O241*H241</f>
        <v>0</v>
      </c>
      <c r="Q241" s="219">
        <v>0</v>
      </c>
      <c r="R241" s="219">
        <f>Q241*H241</f>
        <v>0</v>
      </c>
      <c r="S241" s="219">
        <v>0</v>
      </c>
      <c r="T241" s="220">
        <f>S241*H241</f>
        <v>0</v>
      </c>
      <c r="U241" s="35"/>
      <c r="V241" s="35"/>
      <c r="W241" s="35"/>
      <c r="X241" s="35"/>
      <c r="Y241" s="35"/>
      <c r="Z241" s="35"/>
      <c r="AA241" s="35"/>
      <c r="AB241" s="35"/>
      <c r="AC241" s="35"/>
      <c r="AD241" s="35"/>
      <c r="AE241" s="35"/>
      <c r="AR241" s="221" t="s">
        <v>195</v>
      </c>
      <c r="AT241" s="221" t="s">
        <v>190</v>
      </c>
      <c r="AU241" s="221" t="s">
        <v>88</v>
      </c>
      <c r="AY241" s="18" t="s">
        <v>188</v>
      </c>
      <c r="BE241" s="222">
        <f>IF(N241="základní",J241,0)</f>
        <v>0</v>
      </c>
      <c r="BF241" s="222">
        <f>IF(N241="snížená",J241,0)</f>
        <v>0</v>
      </c>
      <c r="BG241" s="222">
        <f>IF(N241="zákl. přenesená",J241,0)</f>
        <v>0</v>
      </c>
      <c r="BH241" s="222">
        <f>IF(N241="sníž. přenesená",J241,0)</f>
        <v>0</v>
      </c>
      <c r="BI241" s="222">
        <f>IF(N241="nulová",J241,0)</f>
        <v>0</v>
      </c>
      <c r="BJ241" s="18" t="s">
        <v>85</v>
      </c>
      <c r="BK241" s="222">
        <f>ROUND(I241*H241,2)</f>
        <v>0</v>
      </c>
      <c r="BL241" s="18" t="s">
        <v>195</v>
      </c>
      <c r="BM241" s="221" t="s">
        <v>949</v>
      </c>
    </row>
    <row r="242" spans="1:65" s="13" customFormat="1" ht="11.25">
      <c r="B242" s="223"/>
      <c r="C242" s="224"/>
      <c r="D242" s="225" t="s">
        <v>197</v>
      </c>
      <c r="E242" s="226" t="s">
        <v>1</v>
      </c>
      <c r="F242" s="227" t="s">
        <v>332</v>
      </c>
      <c r="G242" s="224"/>
      <c r="H242" s="228">
        <v>9.61</v>
      </c>
      <c r="I242" s="229"/>
      <c r="J242" s="224"/>
      <c r="K242" s="224"/>
      <c r="L242" s="230"/>
      <c r="M242" s="231"/>
      <c r="N242" s="232"/>
      <c r="O242" s="232"/>
      <c r="P242" s="232"/>
      <c r="Q242" s="232"/>
      <c r="R242" s="232"/>
      <c r="S242" s="232"/>
      <c r="T242" s="233"/>
      <c r="AT242" s="234" t="s">
        <v>197</v>
      </c>
      <c r="AU242" s="234" t="s">
        <v>88</v>
      </c>
      <c r="AV242" s="13" t="s">
        <v>88</v>
      </c>
      <c r="AW242" s="13" t="s">
        <v>32</v>
      </c>
      <c r="AX242" s="13" t="s">
        <v>85</v>
      </c>
      <c r="AY242" s="234" t="s">
        <v>188</v>
      </c>
    </row>
    <row r="243" spans="1:65" s="2" customFormat="1" ht="16.5" customHeight="1">
      <c r="A243" s="35"/>
      <c r="B243" s="36"/>
      <c r="C243" s="210" t="s">
        <v>263</v>
      </c>
      <c r="D243" s="210" t="s">
        <v>190</v>
      </c>
      <c r="E243" s="211" t="s">
        <v>334</v>
      </c>
      <c r="F243" s="212" t="s">
        <v>335</v>
      </c>
      <c r="G243" s="213" t="s">
        <v>285</v>
      </c>
      <c r="H243" s="214">
        <v>7.6269999999999998</v>
      </c>
      <c r="I243" s="215"/>
      <c r="J243" s="216">
        <f>ROUND(I243*H243,2)</f>
        <v>0</v>
      </c>
      <c r="K243" s="212" t="s">
        <v>202</v>
      </c>
      <c r="L243" s="40"/>
      <c r="M243" s="217" t="s">
        <v>1</v>
      </c>
      <c r="N243" s="218" t="s">
        <v>42</v>
      </c>
      <c r="O243" s="72"/>
      <c r="P243" s="219">
        <f>O243*H243</f>
        <v>0</v>
      </c>
      <c r="Q243" s="219">
        <v>0</v>
      </c>
      <c r="R243" s="219">
        <f>Q243*H243</f>
        <v>0</v>
      </c>
      <c r="S243" s="219">
        <v>0</v>
      </c>
      <c r="T243" s="220">
        <f>S243*H243</f>
        <v>0</v>
      </c>
      <c r="U243" s="35"/>
      <c r="V243" s="35"/>
      <c r="W243" s="35"/>
      <c r="X243" s="35"/>
      <c r="Y243" s="35"/>
      <c r="Z243" s="35"/>
      <c r="AA243" s="35"/>
      <c r="AB243" s="35"/>
      <c r="AC243" s="35"/>
      <c r="AD243" s="35"/>
      <c r="AE243" s="35"/>
      <c r="AR243" s="221" t="s">
        <v>195</v>
      </c>
      <c r="AT243" s="221" t="s">
        <v>190</v>
      </c>
      <c r="AU243" s="221" t="s">
        <v>88</v>
      </c>
      <c r="AY243" s="18" t="s">
        <v>188</v>
      </c>
      <c r="BE243" s="222">
        <f>IF(N243="základní",J243,0)</f>
        <v>0</v>
      </c>
      <c r="BF243" s="222">
        <f>IF(N243="snížená",J243,0)</f>
        <v>0</v>
      </c>
      <c r="BG243" s="222">
        <f>IF(N243="zákl. přenesená",J243,0)</f>
        <v>0</v>
      </c>
      <c r="BH243" s="222">
        <f>IF(N243="sníž. přenesená",J243,0)</f>
        <v>0</v>
      </c>
      <c r="BI243" s="222">
        <f>IF(N243="nulová",J243,0)</f>
        <v>0</v>
      </c>
      <c r="BJ243" s="18" t="s">
        <v>85</v>
      </c>
      <c r="BK243" s="222">
        <f>ROUND(I243*H243,2)</f>
        <v>0</v>
      </c>
      <c r="BL243" s="18" t="s">
        <v>195</v>
      </c>
      <c r="BM243" s="221" t="s">
        <v>950</v>
      </c>
    </row>
    <row r="244" spans="1:65" s="13" customFormat="1" ht="11.25">
      <c r="B244" s="223"/>
      <c r="C244" s="224"/>
      <c r="D244" s="225" t="s">
        <v>197</v>
      </c>
      <c r="E244" s="226" t="s">
        <v>1</v>
      </c>
      <c r="F244" s="227" t="s">
        <v>951</v>
      </c>
      <c r="G244" s="224"/>
      <c r="H244" s="228">
        <v>7.6269999999999998</v>
      </c>
      <c r="I244" s="229"/>
      <c r="J244" s="224"/>
      <c r="K244" s="224"/>
      <c r="L244" s="230"/>
      <c r="M244" s="231"/>
      <c r="N244" s="232"/>
      <c r="O244" s="232"/>
      <c r="P244" s="232"/>
      <c r="Q244" s="232"/>
      <c r="R244" s="232"/>
      <c r="S244" s="232"/>
      <c r="T244" s="233"/>
      <c r="AT244" s="234" t="s">
        <v>197</v>
      </c>
      <c r="AU244" s="234" t="s">
        <v>88</v>
      </c>
      <c r="AV244" s="13" t="s">
        <v>88</v>
      </c>
      <c r="AW244" s="13" t="s">
        <v>32</v>
      </c>
      <c r="AX244" s="13" t="s">
        <v>85</v>
      </c>
      <c r="AY244" s="234" t="s">
        <v>188</v>
      </c>
    </row>
    <row r="245" spans="1:65" s="2" customFormat="1" ht="16.5" customHeight="1">
      <c r="A245" s="35"/>
      <c r="B245" s="36"/>
      <c r="C245" s="210" t="s">
        <v>8</v>
      </c>
      <c r="D245" s="210" t="s">
        <v>190</v>
      </c>
      <c r="E245" s="211" t="s">
        <v>338</v>
      </c>
      <c r="F245" s="212" t="s">
        <v>339</v>
      </c>
      <c r="G245" s="213" t="s">
        <v>285</v>
      </c>
      <c r="H245" s="214">
        <v>3.4319999999999999</v>
      </c>
      <c r="I245" s="215"/>
      <c r="J245" s="216">
        <f>ROUND(I245*H245,2)</f>
        <v>0</v>
      </c>
      <c r="K245" s="212" t="s">
        <v>202</v>
      </c>
      <c r="L245" s="40"/>
      <c r="M245" s="217" t="s">
        <v>1</v>
      </c>
      <c r="N245" s="218" t="s">
        <v>42</v>
      </c>
      <c r="O245" s="72"/>
      <c r="P245" s="219">
        <f>O245*H245</f>
        <v>0</v>
      </c>
      <c r="Q245" s="219">
        <v>0</v>
      </c>
      <c r="R245" s="219">
        <f>Q245*H245</f>
        <v>0</v>
      </c>
      <c r="S245" s="219">
        <v>0</v>
      </c>
      <c r="T245" s="220">
        <f>S245*H245</f>
        <v>0</v>
      </c>
      <c r="U245" s="35"/>
      <c r="V245" s="35"/>
      <c r="W245" s="35"/>
      <c r="X245" s="35"/>
      <c r="Y245" s="35"/>
      <c r="Z245" s="35"/>
      <c r="AA245" s="35"/>
      <c r="AB245" s="35"/>
      <c r="AC245" s="35"/>
      <c r="AD245" s="35"/>
      <c r="AE245" s="35"/>
      <c r="AR245" s="221" t="s">
        <v>195</v>
      </c>
      <c r="AT245" s="221" t="s">
        <v>190</v>
      </c>
      <c r="AU245" s="221" t="s">
        <v>88</v>
      </c>
      <c r="AY245" s="18" t="s">
        <v>188</v>
      </c>
      <c r="BE245" s="222">
        <f>IF(N245="základní",J245,0)</f>
        <v>0</v>
      </c>
      <c r="BF245" s="222">
        <f>IF(N245="snížená",J245,0)</f>
        <v>0</v>
      </c>
      <c r="BG245" s="222">
        <f>IF(N245="zákl. přenesená",J245,0)</f>
        <v>0</v>
      </c>
      <c r="BH245" s="222">
        <f>IF(N245="sníž. přenesená",J245,0)</f>
        <v>0</v>
      </c>
      <c r="BI245" s="222">
        <f>IF(N245="nulová",J245,0)</f>
        <v>0</v>
      </c>
      <c r="BJ245" s="18" t="s">
        <v>85</v>
      </c>
      <c r="BK245" s="222">
        <f>ROUND(I245*H245,2)</f>
        <v>0</v>
      </c>
      <c r="BL245" s="18" t="s">
        <v>195</v>
      </c>
      <c r="BM245" s="221" t="s">
        <v>952</v>
      </c>
    </row>
    <row r="246" spans="1:65" s="13" customFormat="1" ht="11.25">
      <c r="B246" s="223"/>
      <c r="C246" s="224"/>
      <c r="D246" s="225" t="s">
        <v>197</v>
      </c>
      <c r="E246" s="226" t="s">
        <v>1</v>
      </c>
      <c r="F246" s="227" t="s">
        <v>341</v>
      </c>
      <c r="G246" s="224"/>
      <c r="H246" s="228">
        <v>3.4319999999999999</v>
      </c>
      <c r="I246" s="229"/>
      <c r="J246" s="224"/>
      <c r="K246" s="224"/>
      <c r="L246" s="230"/>
      <c r="M246" s="231"/>
      <c r="N246" s="232"/>
      <c r="O246" s="232"/>
      <c r="P246" s="232"/>
      <c r="Q246" s="232"/>
      <c r="R246" s="232"/>
      <c r="S246" s="232"/>
      <c r="T246" s="233"/>
      <c r="AT246" s="234" t="s">
        <v>197</v>
      </c>
      <c r="AU246" s="234" t="s">
        <v>88</v>
      </c>
      <c r="AV246" s="13" t="s">
        <v>88</v>
      </c>
      <c r="AW246" s="13" t="s">
        <v>32</v>
      </c>
      <c r="AX246" s="13" t="s">
        <v>85</v>
      </c>
      <c r="AY246" s="234" t="s">
        <v>188</v>
      </c>
    </row>
    <row r="247" spans="1:65" s="2" customFormat="1" ht="16.5" customHeight="1">
      <c r="A247" s="35"/>
      <c r="B247" s="36"/>
      <c r="C247" s="210" t="s">
        <v>269</v>
      </c>
      <c r="D247" s="210" t="s">
        <v>190</v>
      </c>
      <c r="E247" s="211" t="s">
        <v>343</v>
      </c>
      <c r="F247" s="212" t="s">
        <v>344</v>
      </c>
      <c r="G247" s="213" t="s">
        <v>285</v>
      </c>
      <c r="H247" s="214">
        <v>1.5249999999999999</v>
      </c>
      <c r="I247" s="215"/>
      <c r="J247" s="216">
        <f>ROUND(I247*H247,2)</f>
        <v>0</v>
      </c>
      <c r="K247" s="212" t="s">
        <v>202</v>
      </c>
      <c r="L247" s="40"/>
      <c r="M247" s="217" t="s">
        <v>1</v>
      </c>
      <c r="N247" s="218" t="s">
        <v>42</v>
      </c>
      <c r="O247" s="72"/>
      <c r="P247" s="219">
        <f>O247*H247</f>
        <v>0</v>
      </c>
      <c r="Q247" s="219">
        <v>1.0460000000000001E-2</v>
      </c>
      <c r="R247" s="219">
        <f>Q247*H247</f>
        <v>1.59515E-2</v>
      </c>
      <c r="S247" s="219">
        <v>0</v>
      </c>
      <c r="T247" s="220">
        <f>S247*H247</f>
        <v>0</v>
      </c>
      <c r="U247" s="35"/>
      <c r="V247" s="35"/>
      <c r="W247" s="35"/>
      <c r="X247" s="35"/>
      <c r="Y247" s="35"/>
      <c r="Z247" s="35"/>
      <c r="AA247" s="35"/>
      <c r="AB247" s="35"/>
      <c r="AC247" s="35"/>
      <c r="AD247" s="35"/>
      <c r="AE247" s="35"/>
      <c r="AR247" s="221" t="s">
        <v>195</v>
      </c>
      <c r="AT247" s="221" t="s">
        <v>190</v>
      </c>
      <c r="AU247" s="221" t="s">
        <v>88</v>
      </c>
      <c r="AY247" s="18" t="s">
        <v>188</v>
      </c>
      <c r="BE247" s="222">
        <f>IF(N247="základní",J247,0)</f>
        <v>0</v>
      </c>
      <c r="BF247" s="222">
        <f>IF(N247="snížená",J247,0)</f>
        <v>0</v>
      </c>
      <c r="BG247" s="222">
        <f>IF(N247="zákl. přenesená",J247,0)</f>
        <v>0</v>
      </c>
      <c r="BH247" s="222">
        <f>IF(N247="sníž. přenesená",J247,0)</f>
        <v>0</v>
      </c>
      <c r="BI247" s="222">
        <f>IF(N247="nulová",J247,0)</f>
        <v>0</v>
      </c>
      <c r="BJ247" s="18" t="s">
        <v>85</v>
      </c>
      <c r="BK247" s="222">
        <f>ROUND(I247*H247,2)</f>
        <v>0</v>
      </c>
      <c r="BL247" s="18" t="s">
        <v>195</v>
      </c>
      <c r="BM247" s="221" t="s">
        <v>953</v>
      </c>
    </row>
    <row r="248" spans="1:65" s="13" customFormat="1" ht="11.25">
      <c r="B248" s="223"/>
      <c r="C248" s="224"/>
      <c r="D248" s="225" t="s">
        <v>197</v>
      </c>
      <c r="E248" s="226" t="s">
        <v>1</v>
      </c>
      <c r="F248" s="227" t="s">
        <v>954</v>
      </c>
      <c r="G248" s="224"/>
      <c r="H248" s="228">
        <v>1.5249999999999999</v>
      </c>
      <c r="I248" s="229"/>
      <c r="J248" s="224"/>
      <c r="K248" s="224"/>
      <c r="L248" s="230"/>
      <c r="M248" s="231"/>
      <c r="N248" s="232"/>
      <c r="O248" s="232"/>
      <c r="P248" s="232"/>
      <c r="Q248" s="232"/>
      <c r="R248" s="232"/>
      <c r="S248" s="232"/>
      <c r="T248" s="233"/>
      <c r="AT248" s="234" t="s">
        <v>197</v>
      </c>
      <c r="AU248" s="234" t="s">
        <v>88</v>
      </c>
      <c r="AV248" s="13" t="s">
        <v>88</v>
      </c>
      <c r="AW248" s="13" t="s">
        <v>32</v>
      </c>
      <c r="AX248" s="13" t="s">
        <v>85</v>
      </c>
      <c r="AY248" s="234" t="s">
        <v>188</v>
      </c>
    </row>
    <row r="249" spans="1:65" s="2" customFormat="1" ht="16.5" customHeight="1">
      <c r="A249" s="35"/>
      <c r="B249" s="36"/>
      <c r="C249" s="210" t="s">
        <v>272</v>
      </c>
      <c r="D249" s="210" t="s">
        <v>190</v>
      </c>
      <c r="E249" s="211" t="s">
        <v>955</v>
      </c>
      <c r="F249" s="212" t="s">
        <v>956</v>
      </c>
      <c r="G249" s="213" t="s">
        <v>207</v>
      </c>
      <c r="H249" s="214">
        <v>62.420999999999999</v>
      </c>
      <c r="I249" s="215"/>
      <c r="J249" s="216">
        <f>ROUND(I249*H249,2)</f>
        <v>0</v>
      </c>
      <c r="K249" s="212" t="s">
        <v>202</v>
      </c>
      <c r="L249" s="40"/>
      <c r="M249" s="217" t="s">
        <v>1</v>
      </c>
      <c r="N249" s="218" t="s">
        <v>42</v>
      </c>
      <c r="O249" s="72"/>
      <c r="P249" s="219">
        <f>O249*H249</f>
        <v>0</v>
      </c>
      <c r="Q249" s="219">
        <v>8.4000000000000003E-4</v>
      </c>
      <c r="R249" s="219">
        <f>Q249*H249</f>
        <v>5.2433640000000004E-2</v>
      </c>
      <c r="S249" s="219">
        <v>0</v>
      </c>
      <c r="T249" s="220">
        <f>S249*H249</f>
        <v>0</v>
      </c>
      <c r="U249" s="35"/>
      <c r="V249" s="35"/>
      <c r="W249" s="35"/>
      <c r="X249" s="35"/>
      <c r="Y249" s="35"/>
      <c r="Z249" s="35"/>
      <c r="AA249" s="35"/>
      <c r="AB249" s="35"/>
      <c r="AC249" s="35"/>
      <c r="AD249" s="35"/>
      <c r="AE249" s="35"/>
      <c r="AR249" s="221" t="s">
        <v>195</v>
      </c>
      <c r="AT249" s="221" t="s">
        <v>190</v>
      </c>
      <c r="AU249" s="221" t="s">
        <v>88</v>
      </c>
      <c r="AY249" s="18" t="s">
        <v>188</v>
      </c>
      <c r="BE249" s="222">
        <f>IF(N249="základní",J249,0)</f>
        <v>0</v>
      </c>
      <c r="BF249" s="222">
        <f>IF(N249="snížená",J249,0)</f>
        <v>0</v>
      </c>
      <c r="BG249" s="222">
        <f>IF(N249="zákl. přenesená",J249,0)</f>
        <v>0</v>
      </c>
      <c r="BH249" s="222">
        <f>IF(N249="sníž. přenesená",J249,0)</f>
        <v>0</v>
      </c>
      <c r="BI249" s="222">
        <f>IF(N249="nulová",J249,0)</f>
        <v>0</v>
      </c>
      <c r="BJ249" s="18" t="s">
        <v>85</v>
      </c>
      <c r="BK249" s="222">
        <f>ROUND(I249*H249,2)</f>
        <v>0</v>
      </c>
      <c r="BL249" s="18" t="s">
        <v>195</v>
      </c>
      <c r="BM249" s="221" t="s">
        <v>957</v>
      </c>
    </row>
    <row r="250" spans="1:65" s="15" customFormat="1" ht="11.25">
      <c r="B250" s="246"/>
      <c r="C250" s="247"/>
      <c r="D250" s="225" t="s">
        <v>197</v>
      </c>
      <c r="E250" s="248" t="s">
        <v>1</v>
      </c>
      <c r="F250" s="249" t="s">
        <v>939</v>
      </c>
      <c r="G250" s="247"/>
      <c r="H250" s="248" t="s">
        <v>1</v>
      </c>
      <c r="I250" s="250"/>
      <c r="J250" s="247"/>
      <c r="K250" s="247"/>
      <c r="L250" s="251"/>
      <c r="M250" s="252"/>
      <c r="N250" s="253"/>
      <c r="O250" s="253"/>
      <c r="P250" s="253"/>
      <c r="Q250" s="253"/>
      <c r="R250" s="253"/>
      <c r="S250" s="253"/>
      <c r="T250" s="254"/>
      <c r="AT250" s="255" t="s">
        <v>197</v>
      </c>
      <c r="AU250" s="255" t="s">
        <v>88</v>
      </c>
      <c r="AV250" s="15" t="s">
        <v>85</v>
      </c>
      <c r="AW250" s="15" t="s">
        <v>32</v>
      </c>
      <c r="AX250" s="15" t="s">
        <v>77</v>
      </c>
      <c r="AY250" s="255" t="s">
        <v>188</v>
      </c>
    </row>
    <row r="251" spans="1:65" s="13" customFormat="1" ht="11.25">
      <c r="B251" s="223"/>
      <c r="C251" s="224"/>
      <c r="D251" s="225" t="s">
        <v>197</v>
      </c>
      <c r="E251" s="226" t="s">
        <v>1</v>
      </c>
      <c r="F251" s="227" t="s">
        <v>958</v>
      </c>
      <c r="G251" s="224"/>
      <c r="H251" s="228">
        <v>10.54</v>
      </c>
      <c r="I251" s="229"/>
      <c r="J251" s="224"/>
      <c r="K251" s="224"/>
      <c r="L251" s="230"/>
      <c r="M251" s="231"/>
      <c r="N251" s="232"/>
      <c r="O251" s="232"/>
      <c r="P251" s="232"/>
      <c r="Q251" s="232"/>
      <c r="R251" s="232"/>
      <c r="S251" s="232"/>
      <c r="T251" s="233"/>
      <c r="AT251" s="234" t="s">
        <v>197</v>
      </c>
      <c r="AU251" s="234" t="s">
        <v>88</v>
      </c>
      <c r="AV251" s="13" t="s">
        <v>88</v>
      </c>
      <c r="AW251" s="13" t="s">
        <v>32</v>
      </c>
      <c r="AX251" s="13" t="s">
        <v>77</v>
      </c>
      <c r="AY251" s="234" t="s">
        <v>188</v>
      </c>
    </row>
    <row r="252" spans="1:65" s="13" customFormat="1" ht="11.25">
      <c r="B252" s="223"/>
      <c r="C252" s="224"/>
      <c r="D252" s="225" t="s">
        <v>197</v>
      </c>
      <c r="E252" s="226" t="s">
        <v>1</v>
      </c>
      <c r="F252" s="227" t="s">
        <v>959</v>
      </c>
      <c r="G252" s="224"/>
      <c r="H252" s="228">
        <v>9.7240000000000002</v>
      </c>
      <c r="I252" s="229"/>
      <c r="J252" s="224"/>
      <c r="K252" s="224"/>
      <c r="L252" s="230"/>
      <c r="M252" s="231"/>
      <c r="N252" s="232"/>
      <c r="O252" s="232"/>
      <c r="P252" s="232"/>
      <c r="Q252" s="232"/>
      <c r="R252" s="232"/>
      <c r="S252" s="232"/>
      <c r="T252" s="233"/>
      <c r="AT252" s="234" t="s">
        <v>197</v>
      </c>
      <c r="AU252" s="234" t="s">
        <v>88</v>
      </c>
      <c r="AV252" s="13" t="s">
        <v>88</v>
      </c>
      <c r="AW252" s="13" t="s">
        <v>32</v>
      </c>
      <c r="AX252" s="13" t="s">
        <v>77</v>
      </c>
      <c r="AY252" s="234" t="s">
        <v>188</v>
      </c>
    </row>
    <row r="253" spans="1:65" s="13" customFormat="1" ht="11.25">
      <c r="B253" s="223"/>
      <c r="C253" s="224"/>
      <c r="D253" s="225" t="s">
        <v>197</v>
      </c>
      <c r="E253" s="226" t="s">
        <v>1</v>
      </c>
      <c r="F253" s="227" t="s">
        <v>960</v>
      </c>
      <c r="G253" s="224"/>
      <c r="H253" s="228">
        <v>9.7919999999999998</v>
      </c>
      <c r="I253" s="229"/>
      <c r="J253" s="224"/>
      <c r="K253" s="224"/>
      <c r="L253" s="230"/>
      <c r="M253" s="231"/>
      <c r="N253" s="232"/>
      <c r="O253" s="232"/>
      <c r="P253" s="232"/>
      <c r="Q253" s="232"/>
      <c r="R253" s="232"/>
      <c r="S253" s="232"/>
      <c r="T253" s="233"/>
      <c r="AT253" s="234" t="s">
        <v>197</v>
      </c>
      <c r="AU253" s="234" t="s">
        <v>88</v>
      </c>
      <c r="AV253" s="13" t="s">
        <v>88</v>
      </c>
      <c r="AW253" s="13" t="s">
        <v>32</v>
      </c>
      <c r="AX253" s="13" t="s">
        <v>77</v>
      </c>
      <c r="AY253" s="234" t="s">
        <v>188</v>
      </c>
    </row>
    <row r="254" spans="1:65" s="13" customFormat="1" ht="11.25">
      <c r="B254" s="223"/>
      <c r="C254" s="224"/>
      <c r="D254" s="225" t="s">
        <v>197</v>
      </c>
      <c r="E254" s="226" t="s">
        <v>1</v>
      </c>
      <c r="F254" s="227" t="s">
        <v>961</v>
      </c>
      <c r="G254" s="224"/>
      <c r="H254" s="228">
        <v>10.097</v>
      </c>
      <c r="I254" s="229"/>
      <c r="J254" s="224"/>
      <c r="K254" s="224"/>
      <c r="L254" s="230"/>
      <c r="M254" s="231"/>
      <c r="N254" s="232"/>
      <c r="O254" s="232"/>
      <c r="P254" s="232"/>
      <c r="Q254" s="232"/>
      <c r="R254" s="232"/>
      <c r="S254" s="232"/>
      <c r="T254" s="233"/>
      <c r="AT254" s="234" t="s">
        <v>197</v>
      </c>
      <c r="AU254" s="234" t="s">
        <v>88</v>
      </c>
      <c r="AV254" s="13" t="s">
        <v>88</v>
      </c>
      <c r="AW254" s="13" t="s">
        <v>32</v>
      </c>
      <c r="AX254" s="13" t="s">
        <v>77</v>
      </c>
      <c r="AY254" s="234" t="s">
        <v>188</v>
      </c>
    </row>
    <row r="255" spans="1:65" s="13" customFormat="1" ht="11.25">
      <c r="B255" s="223"/>
      <c r="C255" s="224"/>
      <c r="D255" s="225" t="s">
        <v>197</v>
      </c>
      <c r="E255" s="226" t="s">
        <v>1</v>
      </c>
      <c r="F255" s="227" t="s">
        <v>962</v>
      </c>
      <c r="G255" s="224"/>
      <c r="H255" s="228">
        <v>12.544</v>
      </c>
      <c r="I255" s="229"/>
      <c r="J255" s="224"/>
      <c r="K255" s="224"/>
      <c r="L255" s="230"/>
      <c r="M255" s="231"/>
      <c r="N255" s="232"/>
      <c r="O255" s="232"/>
      <c r="P255" s="232"/>
      <c r="Q255" s="232"/>
      <c r="R255" s="232"/>
      <c r="S255" s="232"/>
      <c r="T255" s="233"/>
      <c r="AT255" s="234" t="s">
        <v>197</v>
      </c>
      <c r="AU255" s="234" t="s">
        <v>88</v>
      </c>
      <c r="AV255" s="13" t="s">
        <v>88</v>
      </c>
      <c r="AW255" s="13" t="s">
        <v>32</v>
      </c>
      <c r="AX255" s="13" t="s">
        <v>77</v>
      </c>
      <c r="AY255" s="234" t="s">
        <v>188</v>
      </c>
    </row>
    <row r="256" spans="1:65" s="13" customFormat="1" ht="11.25">
      <c r="B256" s="223"/>
      <c r="C256" s="224"/>
      <c r="D256" s="225" t="s">
        <v>197</v>
      </c>
      <c r="E256" s="226" t="s">
        <v>1</v>
      </c>
      <c r="F256" s="227" t="s">
        <v>963</v>
      </c>
      <c r="G256" s="224"/>
      <c r="H256" s="228">
        <v>9.7240000000000002</v>
      </c>
      <c r="I256" s="229"/>
      <c r="J256" s="224"/>
      <c r="K256" s="224"/>
      <c r="L256" s="230"/>
      <c r="M256" s="231"/>
      <c r="N256" s="232"/>
      <c r="O256" s="232"/>
      <c r="P256" s="232"/>
      <c r="Q256" s="232"/>
      <c r="R256" s="232"/>
      <c r="S256" s="232"/>
      <c r="T256" s="233"/>
      <c r="AT256" s="234" t="s">
        <v>197</v>
      </c>
      <c r="AU256" s="234" t="s">
        <v>88</v>
      </c>
      <c r="AV256" s="13" t="s">
        <v>88</v>
      </c>
      <c r="AW256" s="13" t="s">
        <v>32</v>
      </c>
      <c r="AX256" s="13" t="s">
        <v>77</v>
      </c>
      <c r="AY256" s="234" t="s">
        <v>188</v>
      </c>
    </row>
    <row r="257" spans="1:65" s="14" customFormat="1" ht="11.25">
      <c r="B257" s="235"/>
      <c r="C257" s="236"/>
      <c r="D257" s="225" t="s">
        <v>197</v>
      </c>
      <c r="E257" s="237" t="s">
        <v>1</v>
      </c>
      <c r="F257" s="238" t="s">
        <v>199</v>
      </c>
      <c r="G257" s="236"/>
      <c r="H257" s="239">
        <v>62.420999999999999</v>
      </c>
      <c r="I257" s="240"/>
      <c r="J257" s="236"/>
      <c r="K257" s="236"/>
      <c r="L257" s="241"/>
      <c r="M257" s="242"/>
      <c r="N257" s="243"/>
      <c r="O257" s="243"/>
      <c r="P257" s="243"/>
      <c r="Q257" s="243"/>
      <c r="R257" s="243"/>
      <c r="S257" s="243"/>
      <c r="T257" s="244"/>
      <c r="AT257" s="245" t="s">
        <v>197</v>
      </c>
      <c r="AU257" s="245" t="s">
        <v>88</v>
      </c>
      <c r="AV257" s="14" t="s">
        <v>195</v>
      </c>
      <c r="AW257" s="14" t="s">
        <v>32</v>
      </c>
      <c r="AX257" s="14" t="s">
        <v>85</v>
      </c>
      <c r="AY257" s="245" t="s">
        <v>188</v>
      </c>
    </row>
    <row r="258" spans="1:65" s="2" customFormat="1" ht="16.5" customHeight="1">
      <c r="A258" s="35"/>
      <c r="B258" s="36"/>
      <c r="C258" s="210" t="s">
        <v>276</v>
      </c>
      <c r="D258" s="210" t="s">
        <v>190</v>
      </c>
      <c r="E258" s="211" t="s">
        <v>964</v>
      </c>
      <c r="F258" s="212" t="s">
        <v>965</v>
      </c>
      <c r="G258" s="213" t="s">
        <v>207</v>
      </c>
      <c r="H258" s="214">
        <v>62.420999999999999</v>
      </c>
      <c r="I258" s="215"/>
      <c r="J258" s="216">
        <f>ROUND(I258*H258,2)</f>
        <v>0</v>
      </c>
      <c r="K258" s="212" t="s">
        <v>202</v>
      </c>
      <c r="L258" s="40"/>
      <c r="M258" s="217" t="s">
        <v>1</v>
      </c>
      <c r="N258" s="218" t="s">
        <v>42</v>
      </c>
      <c r="O258" s="72"/>
      <c r="P258" s="219">
        <f>O258*H258</f>
        <v>0</v>
      </c>
      <c r="Q258" s="219">
        <v>0</v>
      </c>
      <c r="R258" s="219">
        <f>Q258*H258</f>
        <v>0</v>
      </c>
      <c r="S258" s="219">
        <v>0</v>
      </c>
      <c r="T258" s="220">
        <f>S258*H258</f>
        <v>0</v>
      </c>
      <c r="U258" s="35"/>
      <c r="V258" s="35"/>
      <c r="W258" s="35"/>
      <c r="X258" s="35"/>
      <c r="Y258" s="35"/>
      <c r="Z258" s="35"/>
      <c r="AA258" s="35"/>
      <c r="AB258" s="35"/>
      <c r="AC258" s="35"/>
      <c r="AD258" s="35"/>
      <c r="AE258" s="35"/>
      <c r="AR258" s="221" t="s">
        <v>195</v>
      </c>
      <c r="AT258" s="221" t="s">
        <v>190</v>
      </c>
      <c r="AU258" s="221" t="s">
        <v>88</v>
      </c>
      <c r="AY258" s="18" t="s">
        <v>188</v>
      </c>
      <c r="BE258" s="222">
        <f>IF(N258="základní",J258,0)</f>
        <v>0</v>
      </c>
      <c r="BF258" s="222">
        <f>IF(N258="snížená",J258,0)</f>
        <v>0</v>
      </c>
      <c r="BG258" s="222">
        <f>IF(N258="zákl. přenesená",J258,0)</f>
        <v>0</v>
      </c>
      <c r="BH258" s="222">
        <f>IF(N258="sníž. přenesená",J258,0)</f>
        <v>0</v>
      </c>
      <c r="BI258" s="222">
        <f>IF(N258="nulová",J258,0)</f>
        <v>0</v>
      </c>
      <c r="BJ258" s="18" t="s">
        <v>85</v>
      </c>
      <c r="BK258" s="222">
        <f>ROUND(I258*H258,2)</f>
        <v>0</v>
      </c>
      <c r="BL258" s="18" t="s">
        <v>195</v>
      </c>
      <c r="BM258" s="221" t="s">
        <v>966</v>
      </c>
    </row>
    <row r="259" spans="1:65" s="2" customFormat="1" ht="16.5" customHeight="1">
      <c r="A259" s="35"/>
      <c r="B259" s="36"/>
      <c r="C259" s="210" t="s">
        <v>282</v>
      </c>
      <c r="D259" s="210" t="s">
        <v>190</v>
      </c>
      <c r="E259" s="211" t="s">
        <v>967</v>
      </c>
      <c r="F259" s="212" t="s">
        <v>968</v>
      </c>
      <c r="G259" s="213" t="s">
        <v>285</v>
      </c>
      <c r="H259" s="214">
        <v>465.19299999999998</v>
      </c>
      <c r="I259" s="215"/>
      <c r="J259" s="216">
        <f>ROUND(I259*H259,2)</f>
        <v>0</v>
      </c>
      <c r="K259" s="212" t="s">
        <v>202</v>
      </c>
      <c r="L259" s="40"/>
      <c r="M259" s="217" t="s">
        <v>1</v>
      </c>
      <c r="N259" s="218" t="s">
        <v>42</v>
      </c>
      <c r="O259" s="72"/>
      <c r="P259" s="219">
        <f>O259*H259</f>
        <v>0</v>
      </c>
      <c r="Q259" s="219">
        <v>0</v>
      </c>
      <c r="R259" s="219">
        <f>Q259*H259</f>
        <v>0</v>
      </c>
      <c r="S259" s="219">
        <v>0</v>
      </c>
      <c r="T259" s="220">
        <f>S259*H259</f>
        <v>0</v>
      </c>
      <c r="U259" s="35"/>
      <c r="V259" s="35"/>
      <c r="W259" s="35"/>
      <c r="X259" s="35"/>
      <c r="Y259" s="35"/>
      <c r="Z259" s="35"/>
      <c r="AA259" s="35"/>
      <c r="AB259" s="35"/>
      <c r="AC259" s="35"/>
      <c r="AD259" s="35"/>
      <c r="AE259" s="35"/>
      <c r="AR259" s="221" t="s">
        <v>195</v>
      </c>
      <c r="AT259" s="221" t="s">
        <v>190</v>
      </c>
      <c r="AU259" s="221" t="s">
        <v>88</v>
      </c>
      <c r="AY259" s="18" t="s">
        <v>188</v>
      </c>
      <c r="BE259" s="222">
        <f>IF(N259="základní",J259,0)</f>
        <v>0</v>
      </c>
      <c r="BF259" s="222">
        <f>IF(N259="snížená",J259,0)</f>
        <v>0</v>
      </c>
      <c r="BG259" s="222">
        <f>IF(N259="zákl. přenesená",J259,0)</f>
        <v>0</v>
      </c>
      <c r="BH259" s="222">
        <f>IF(N259="sníž. přenesená",J259,0)</f>
        <v>0</v>
      </c>
      <c r="BI259" s="222">
        <f>IF(N259="nulová",J259,0)</f>
        <v>0</v>
      </c>
      <c r="BJ259" s="18" t="s">
        <v>85</v>
      </c>
      <c r="BK259" s="222">
        <f>ROUND(I259*H259,2)</f>
        <v>0</v>
      </c>
      <c r="BL259" s="18" t="s">
        <v>195</v>
      </c>
      <c r="BM259" s="221" t="s">
        <v>969</v>
      </c>
    </row>
    <row r="260" spans="1:65" s="13" customFormat="1" ht="11.25">
      <c r="B260" s="223"/>
      <c r="C260" s="224"/>
      <c r="D260" s="225" t="s">
        <v>197</v>
      </c>
      <c r="E260" s="226" t="s">
        <v>1</v>
      </c>
      <c r="F260" s="227" t="s">
        <v>970</v>
      </c>
      <c r="G260" s="224"/>
      <c r="H260" s="228">
        <v>451.18099999999998</v>
      </c>
      <c r="I260" s="229"/>
      <c r="J260" s="224"/>
      <c r="K260" s="224"/>
      <c r="L260" s="230"/>
      <c r="M260" s="231"/>
      <c r="N260" s="232"/>
      <c r="O260" s="232"/>
      <c r="P260" s="232"/>
      <c r="Q260" s="232"/>
      <c r="R260" s="232"/>
      <c r="S260" s="232"/>
      <c r="T260" s="233"/>
      <c r="AT260" s="234" t="s">
        <v>197</v>
      </c>
      <c r="AU260" s="234" t="s">
        <v>88</v>
      </c>
      <c r="AV260" s="13" t="s">
        <v>88</v>
      </c>
      <c r="AW260" s="13" t="s">
        <v>32</v>
      </c>
      <c r="AX260" s="13" t="s">
        <v>77</v>
      </c>
      <c r="AY260" s="234" t="s">
        <v>188</v>
      </c>
    </row>
    <row r="261" spans="1:65" s="13" customFormat="1" ht="11.25">
      <c r="B261" s="223"/>
      <c r="C261" s="224"/>
      <c r="D261" s="225" t="s">
        <v>197</v>
      </c>
      <c r="E261" s="226" t="s">
        <v>1</v>
      </c>
      <c r="F261" s="227" t="s">
        <v>971</v>
      </c>
      <c r="G261" s="224"/>
      <c r="H261" s="228">
        <v>11.999000000000001</v>
      </c>
      <c r="I261" s="229"/>
      <c r="J261" s="224"/>
      <c r="K261" s="224"/>
      <c r="L261" s="230"/>
      <c r="M261" s="231"/>
      <c r="N261" s="232"/>
      <c r="O261" s="232"/>
      <c r="P261" s="232"/>
      <c r="Q261" s="232"/>
      <c r="R261" s="232"/>
      <c r="S261" s="232"/>
      <c r="T261" s="233"/>
      <c r="AT261" s="234" t="s">
        <v>197</v>
      </c>
      <c r="AU261" s="234" t="s">
        <v>88</v>
      </c>
      <c r="AV261" s="13" t="s">
        <v>88</v>
      </c>
      <c r="AW261" s="13" t="s">
        <v>32</v>
      </c>
      <c r="AX261" s="13" t="s">
        <v>77</v>
      </c>
      <c r="AY261" s="234" t="s">
        <v>188</v>
      </c>
    </row>
    <row r="262" spans="1:65" s="13" customFormat="1" ht="11.25">
      <c r="B262" s="223"/>
      <c r="C262" s="224"/>
      <c r="D262" s="225" t="s">
        <v>197</v>
      </c>
      <c r="E262" s="226" t="s">
        <v>1</v>
      </c>
      <c r="F262" s="227" t="s">
        <v>972</v>
      </c>
      <c r="G262" s="224"/>
      <c r="H262" s="228">
        <v>26.497</v>
      </c>
      <c r="I262" s="229"/>
      <c r="J262" s="224"/>
      <c r="K262" s="224"/>
      <c r="L262" s="230"/>
      <c r="M262" s="231"/>
      <c r="N262" s="232"/>
      <c r="O262" s="232"/>
      <c r="P262" s="232"/>
      <c r="Q262" s="232"/>
      <c r="R262" s="232"/>
      <c r="S262" s="232"/>
      <c r="T262" s="233"/>
      <c r="AT262" s="234" t="s">
        <v>197</v>
      </c>
      <c r="AU262" s="234" t="s">
        <v>88</v>
      </c>
      <c r="AV262" s="13" t="s">
        <v>88</v>
      </c>
      <c r="AW262" s="13" t="s">
        <v>32</v>
      </c>
      <c r="AX262" s="13" t="s">
        <v>77</v>
      </c>
      <c r="AY262" s="234" t="s">
        <v>188</v>
      </c>
    </row>
    <row r="263" spans="1:65" s="14" customFormat="1" ht="11.25">
      <c r="B263" s="235"/>
      <c r="C263" s="236"/>
      <c r="D263" s="225" t="s">
        <v>197</v>
      </c>
      <c r="E263" s="237" t="s">
        <v>731</v>
      </c>
      <c r="F263" s="238" t="s">
        <v>199</v>
      </c>
      <c r="G263" s="236"/>
      <c r="H263" s="239">
        <v>489.67700000000002</v>
      </c>
      <c r="I263" s="240"/>
      <c r="J263" s="236"/>
      <c r="K263" s="236"/>
      <c r="L263" s="241"/>
      <c r="M263" s="242"/>
      <c r="N263" s="243"/>
      <c r="O263" s="243"/>
      <c r="P263" s="243"/>
      <c r="Q263" s="243"/>
      <c r="R263" s="243"/>
      <c r="S263" s="243"/>
      <c r="T263" s="244"/>
      <c r="AT263" s="245" t="s">
        <v>197</v>
      </c>
      <c r="AU263" s="245" t="s">
        <v>88</v>
      </c>
      <c r="AV263" s="14" t="s">
        <v>195</v>
      </c>
      <c r="AW263" s="14" t="s">
        <v>32</v>
      </c>
      <c r="AX263" s="14" t="s">
        <v>77</v>
      </c>
      <c r="AY263" s="245" t="s">
        <v>188</v>
      </c>
    </row>
    <row r="264" spans="1:65" s="13" customFormat="1" ht="11.25">
      <c r="B264" s="223"/>
      <c r="C264" s="224"/>
      <c r="D264" s="225" t="s">
        <v>197</v>
      </c>
      <c r="E264" s="226" t="s">
        <v>1</v>
      </c>
      <c r="F264" s="227" t="s">
        <v>973</v>
      </c>
      <c r="G264" s="224"/>
      <c r="H264" s="228">
        <v>465.19299999999998</v>
      </c>
      <c r="I264" s="229"/>
      <c r="J264" s="224"/>
      <c r="K264" s="224"/>
      <c r="L264" s="230"/>
      <c r="M264" s="231"/>
      <c r="N264" s="232"/>
      <c r="O264" s="232"/>
      <c r="P264" s="232"/>
      <c r="Q264" s="232"/>
      <c r="R264" s="232"/>
      <c r="S264" s="232"/>
      <c r="T264" s="233"/>
      <c r="AT264" s="234" t="s">
        <v>197</v>
      </c>
      <c r="AU264" s="234" t="s">
        <v>88</v>
      </c>
      <c r="AV264" s="13" t="s">
        <v>88</v>
      </c>
      <c r="AW264" s="13" t="s">
        <v>32</v>
      </c>
      <c r="AX264" s="13" t="s">
        <v>85</v>
      </c>
      <c r="AY264" s="234" t="s">
        <v>188</v>
      </c>
    </row>
    <row r="265" spans="1:65" s="2" customFormat="1" ht="16.5" customHeight="1">
      <c r="A265" s="35"/>
      <c r="B265" s="36"/>
      <c r="C265" s="210" t="s">
        <v>288</v>
      </c>
      <c r="D265" s="210" t="s">
        <v>190</v>
      </c>
      <c r="E265" s="211" t="s">
        <v>974</v>
      </c>
      <c r="F265" s="212" t="s">
        <v>975</v>
      </c>
      <c r="G265" s="213" t="s">
        <v>285</v>
      </c>
      <c r="H265" s="214">
        <v>24.484000000000002</v>
      </c>
      <c r="I265" s="215"/>
      <c r="J265" s="216">
        <f>ROUND(I265*H265,2)</f>
        <v>0</v>
      </c>
      <c r="K265" s="212" t="s">
        <v>202</v>
      </c>
      <c r="L265" s="40"/>
      <c r="M265" s="217" t="s">
        <v>1</v>
      </c>
      <c r="N265" s="218" t="s">
        <v>42</v>
      </c>
      <c r="O265" s="72"/>
      <c r="P265" s="219">
        <f>O265*H265</f>
        <v>0</v>
      </c>
      <c r="Q265" s="219">
        <v>0</v>
      </c>
      <c r="R265" s="219">
        <f>Q265*H265</f>
        <v>0</v>
      </c>
      <c r="S265" s="219">
        <v>0</v>
      </c>
      <c r="T265" s="220">
        <f>S265*H265</f>
        <v>0</v>
      </c>
      <c r="U265" s="35"/>
      <c r="V265" s="35"/>
      <c r="W265" s="35"/>
      <c r="X265" s="35"/>
      <c r="Y265" s="35"/>
      <c r="Z265" s="35"/>
      <c r="AA265" s="35"/>
      <c r="AB265" s="35"/>
      <c r="AC265" s="35"/>
      <c r="AD265" s="35"/>
      <c r="AE265" s="35"/>
      <c r="AR265" s="221" t="s">
        <v>195</v>
      </c>
      <c r="AT265" s="221" t="s">
        <v>190</v>
      </c>
      <c r="AU265" s="221" t="s">
        <v>88</v>
      </c>
      <c r="AY265" s="18" t="s">
        <v>188</v>
      </c>
      <c r="BE265" s="222">
        <f>IF(N265="základní",J265,0)</f>
        <v>0</v>
      </c>
      <c r="BF265" s="222">
        <f>IF(N265="snížená",J265,0)</f>
        <v>0</v>
      </c>
      <c r="BG265" s="222">
        <f>IF(N265="zákl. přenesená",J265,0)</f>
        <v>0</v>
      </c>
      <c r="BH265" s="222">
        <f>IF(N265="sníž. přenesená",J265,0)</f>
        <v>0</v>
      </c>
      <c r="BI265" s="222">
        <f>IF(N265="nulová",J265,0)</f>
        <v>0</v>
      </c>
      <c r="BJ265" s="18" t="s">
        <v>85</v>
      </c>
      <c r="BK265" s="222">
        <f>ROUND(I265*H265,2)</f>
        <v>0</v>
      </c>
      <c r="BL265" s="18" t="s">
        <v>195</v>
      </c>
      <c r="BM265" s="221" t="s">
        <v>976</v>
      </c>
    </row>
    <row r="266" spans="1:65" s="13" customFormat="1" ht="11.25">
      <c r="B266" s="223"/>
      <c r="C266" s="224"/>
      <c r="D266" s="225" t="s">
        <v>197</v>
      </c>
      <c r="E266" s="226" t="s">
        <v>1</v>
      </c>
      <c r="F266" s="227" t="s">
        <v>977</v>
      </c>
      <c r="G266" s="224"/>
      <c r="H266" s="228">
        <v>24.484000000000002</v>
      </c>
      <c r="I266" s="229"/>
      <c r="J266" s="224"/>
      <c r="K266" s="224"/>
      <c r="L266" s="230"/>
      <c r="M266" s="231"/>
      <c r="N266" s="232"/>
      <c r="O266" s="232"/>
      <c r="P266" s="232"/>
      <c r="Q266" s="232"/>
      <c r="R266" s="232"/>
      <c r="S266" s="232"/>
      <c r="T266" s="233"/>
      <c r="AT266" s="234" t="s">
        <v>197</v>
      </c>
      <c r="AU266" s="234" t="s">
        <v>88</v>
      </c>
      <c r="AV266" s="13" t="s">
        <v>88</v>
      </c>
      <c r="AW266" s="13" t="s">
        <v>32</v>
      </c>
      <c r="AX266" s="13" t="s">
        <v>85</v>
      </c>
      <c r="AY266" s="234" t="s">
        <v>188</v>
      </c>
    </row>
    <row r="267" spans="1:65" s="2" customFormat="1" ht="16.5" customHeight="1">
      <c r="A267" s="35"/>
      <c r="B267" s="36"/>
      <c r="C267" s="210" t="s">
        <v>7</v>
      </c>
      <c r="D267" s="210" t="s">
        <v>190</v>
      </c>
      <c r="E267" s="211" t="s">
        <v>370</v>
      </c>
      <c r="F267" s="212" t="s">
        <v>371</v>
      </c>
      <c r="G267" s="213" t="s">
        <v>285</v>
      </c>
      <c r="H267" s="214">
        <v>640.75099999999998</v>
      </c>
      <c r="I267" s="215"/>
      <c r="J267" s="216">
        <f>ROUND(I267*H267,2)</f>
        <v>0</v>
      </c>
      <c r="K267" s="212" t="s">
        <v>202</v>
      </c>
      <c r="L267" s="40"/>
      <c r="M267" s="217" t="s">
        <v>1</v>
      </c>
      <c r="N267" s="218" t="s">
        <v>42</v>
      </c>
      <c r="O267" s="72"/>
      <c r="P267" s="219">
        <f>O267*H267</f>
        <v>0</v>
      </c>
      <c r="Q267" s="219">
        <v>0</v>
      </c>
      <c r="R267" s="219">
        <f>Q267*H267</f>
        <v>0</v>
      </c>
      <c r="S267" s="219">
        <v>0</v>
      </c>
      <c r="T267" s="220">
        <f>S267*H267</f>
        <v>0</v>
      </c>
      <c r="U267" s="35"/>
      <c r="V267" s="35"/>
      <c r="W267" s="35"/>
      <c r="X267" s="35"/>
      <c r="Y267" s="35"/>
      <c r="Z267" s="35"/>
      <c r="AA267" s="35"/>
      <c r="AB267" s="35"/>
      <c r="AC267" s="35"/>
      <c r="AD267" s="35"/>
      <c r="AE267" s="35"/>
      <c r="AR267" s="221" t="s">
        <v>195</v>
      </c>
      <c r="AT267" s="221" t="s">
        <v>190</v>
      </c>
      <c r="AU267" s="221" t="s">
        <v>88</v>
      </c>
      <c r="AY267" s="18" t="s">
        <v>188</v>
      </c>
      <c r="BE267" s="222">
        <f>IF(N267="základní",J267,0)</f>
        <v>0</v>
      </c>
      <c r="BF267" s="222">
        <f>IF(N267="snížená",J267,0)</f>
        <v>0</v>
      </c>
      <c r="BG267" s="222">
        <f>IF(N267="zákl. přenesená",J267,0)</f>
        <v>0</v>
      </c>
      <c r="BH267" s="222">
        <f>IF(N267="sníž. přenesená",J267,0)</f>
        <v>0</v>
      </c>
      <c r="BI267" s="222">
        <f>IF(N267="nulová",J267,0)</f>
        <v>0</v>
      </c>
      <c r="BJ267" s="18" t="s">
        <v>85</v>
      </c>
      <c r="BK267" s="222">
        <f>ROUND(I267*H267,2)</f>
        <v>0</v>
      </c>
      <c r="BL267" s="18" t="s">
        <v>195</v>
      </c>
      <c r="BM267" s="221" t="s">
        <v>978</v>
      </c>
    </row>
    <row r="268" spans="1:65" s="13" customFormat="1" ht="11.25">
      <c r="B268" s="223"/>
      <c r="C268" s="224"/>
      <c r="D268" s="225" t="s">
        <v>197</v>
      </c>
      <c r="E268" s="226" t="s">
        <v>1</v>
      </c>
      <c r="F268" s="227" t="s">
        <v>979</v>
      </c>
      <c r="G268" s="224"/>
      <c r="H268" s="228">
        <v>71.096000000000004</v>
      </c>
      <c r="I268" s="229"/>
      <c r="J268" s="224"/>
      <c r="K268" s="224"/>
      <c r="L268" s="230"/>
      <c r="M268" s="231"/>
      <c r="N268" s="232"/>
      <c r="O268" s="232"/>
      <c r="P268" s="232"/>
      <c r="Q268" s="232"/>
      <c r="R268" s="232"/>
      <c r="S268" s="232"/>
      <c r="T268" s="233"/>
      <c r="AT268" s="234" t="s">
        <v>197</v>
      </c>
      <c r="AU268" s="234" t="s">
        <v>88</v>
      </c>
      <c r="AV268" s="13" t="s">
        <v>88</v>
      </c>
      <c r="AW268" s="13" t="s">
        <v>32</v>
      </c>
      <c r="AX268" s="13" t="s">
        <v>77</v>
      </c>
      <c r="AY268" s="234" t="s">
        <v>188</v>
      </c>
    </row>
    <row r="269" spans="1:65" s="13" customFormat="1" ht="11.25">
      <c r="B269" s="223"/>
      <c r="C269" s="224"/>
      <c r="D269" s="225" t="s">
        <v>197</v>
      </c>
      <c r="E269" s="226" t="s">
        <v>1</v>
      </c>
      <c r="F269" s="227" t="s">
        <v>980</v>
      </c>
      <c r="G269" s="224"/>
      <c r="H269" s="228">
        <v>631.67700000000002</v>
      </c>
      <c r="I269" s="229"/>
      <c r="J269" s="224"/>
      <c r="K269" s="224"/>
      <c r="L269" s="230"/>
      <c r="M269" s="231"/>
      <c r="N269" s="232"/>
      <c r="O269" s="232"/>
      <c r="P269" s="232"/>
      <c r="Q269" s="232"/>
      <c r="R269" s="232"/>
      <c r="S269" s="232"/>
      <c r="T269" s="233"/>
      <c r="AT269" s="234" t="s">
        <v>197</v>
      </c>
      <c r="AU269" s="234" t="s">
        <v>88</v>
      </c>
      <c r="AV269" s="13" t="s">
        <v>88</v>
      </c>
      <c r="AW269" s="13" t="s">
        <v>32</v>
      </c>
      <c r="AX269" s="13" t="s">
        <v>77</v>
      </c>
      <c r="AY269" s="234" t="s">
        <v>188</v>
      </c>
    </row>
    <row r="270" spans="1:65" s="13" customFormat="1" ht="11.25">
      <c r="B270" s="223"/>
      <c r="C270" s="224"/>
      <c r="D270" s="225" t="s">
        <v>197</v>
      </c>
      <c r="E270" s="226" t="s">
        <v>1</v>
      </c>
      <c r="F270" s="227" t="s">
        <v>981</v>
      </c>
      <c r="G270" s="224"/>
      <c r="H270" s="228">
        <v>-10.538</v>
      </c>
      <c r="I270" s="229"/>
      <c r="J270" s="224"/>
      <c r="K270" s="224"/>
      <c r="L270" s="230"/>
      <c r="M270" s="231"/>
      <c r="N270" s="232"/>
      <c r="O270" s="232"/>
      <c r="P270" s="232"/>
      <c r="Q270" s="232"/>
      <c r="R270" s="232"/>
      <c r="S270" s="232"/>
      <c r="T270" s="233"/>
      <c r="AT270" s="234" t="s">
        <v>197</v>
      </c>
      <c r="AU270" s="234" t="s">
        <v>88</v>
      </c>
      <c r="AV270" s="13" t="s">
        <v>88</v>
      </c>
      <c r="AW270" s="13" t="s">
        <v>32</v>
      </c>
      <c r="AX270" s="13" t="s">
        <v>77</v>
      </c>
      <c r="AY270" s="234" t="s">
        <v>188</v>
      </c>
    </row>
    <row r="271" spans="1:65" s="13" customFormat="1" ht="11.25">
      <c r="B271" s="223"/>
      <c r="C271" s="224"/>
      <c r="D271" s="225" t="s">
        <v>197</v>
      </c>
      <c r="E271" s="226" t="s">
        <v>1</v>
      </c>
      <c r="F271" s="227" t="s">
        <v>982</v>
      </c>
      <c r="G271" s="224"/>
      <c r="H271" s="228">
        <v>-17.760000000000002</v>
      </c>
      <c r="I271" s="229"/>
      <c r="J271" s="224"/>
      <c r="K271" s="224"/>
      <c r="L271" s="230"/>
      <c r="M271" s="231"/>
      <c r="N271" s="232"/>
      <c r="O271" s="232"/>
      <c r="P271" s="232"/>
      <c r="Q271" s="232"/>
      <c r="R271" s="232"/>
      <c r="S271" s="232"/>
      <c r="T271" s="233"/>
      <c r="AT271" s="234" t="s">
        <v>197</v>
      </c>
      <c r="AU271" s="234" t="s">
        <v>88</v>
      </c>
      <c r="AV271" s="13" t="s">
        <v>88</v>
      </c>
      <c r="AW271" s="13" t="s">
        <v>32</v>
      </c>
      <c r="AX271" s="13" t="s">
        <v>77</v>
      </c>
      <c r="AY271" s="234" t="s">
        <v>188</v>
      </c>
    </row>
    <row r="272" spans="1:65" s="14" customFormat="1" ht="11.25">
      <c r="B272" s="235"/>
      <c r="C272" s="236"/>
      <c r="D272" s="225" t="s">
        <v>197</v>
      </c>
      <c r="E272" s="237" t="s">
        <v>716</v>
      </c>
      <c r="F272" s="238" t="s">
        <v>199</v>
      </c>
      <c r="G272" s="236"/>
      <c r="H272" s="239">
        <v>674.47500000000002</v>
      </c>
      <c r="I272" s="240"/>
      <c r="J272" s="236"/>
      <c r="K272" s="236"/>
      <c r="L272" s="241"/>
      <c r="M272" s="242"/>
      <c r="N272" s="243"/>
      <c r="O272" s="243"/>
      <c r="P272" s="243"/>
      <c r="Q272" s="243"/>
      <c r="R272" s="243"/>
      <c r="S272" s="243"/>
      <c r="T272" s="244"/>
      <c r="AT272" s="245" t="s">
        <v>197</v>
      </c>
      <c r="AU272" s="245" t="s">
        <v>88</v>
      </c>
      <c r="AV272" s="14" t="s">
        <v>195</v>
      </c>
      <c r="AW272" s="14" t="s">
        <v>32</v>
      </c>
      <c r="AX272" s="14" t="s">
        <v>77</v>
      </c>
      <c r="AY272" s="245" t="s">
        <v>188</v>
      </c>
    </row>
    <row r="273" spans="1:65" s="13" customFormat="1" ht="11.25">
      <c r="B273" s="223"/>
      <c r="C273" s="224"/>
      <c r="D273" s="225" t="s">
        <v>197</v>
      </c>
      <c r="E273" s="226" t="s">
        <v>1</v>
      </c>
      <c r="F273" s="227" t="s">
        <v>983</v>
      </c>
      <c r="G273" s="224"/>
      <c r="H273" s="228">
        <v>640.75099999999998</v>
      </c>
      <c r="I273" s="229"/>
      <c r="J273" s="224"/>
      <c r="K273" s="224"/>
      <c r="L273" s="230"/>
      <c r="M273" s="231"/>
      <c r="N273" s="232"/>
      <c r="O273" s="232"/>
      <c r="P273" s="232"/>
      <c r="Q273" s="232"/>
      <c r="R273" s="232"/>
      <c r="S273" s="232"/>
      <c r="T273" s="233"/>
      <c r="AT273" s="234" t="s">
        <v>197</v>
      </c>
      <c r="AU273" s="234" t="s">
        <v>88</v>
      </c>
      <c r="AV273" s="13" t="s">
        <v>88</v>
      </c>
      <c r="AW273" s="13" t="s">
        <v>32</v>
      </c>
      <c r="AX273" s="13" t="s">
        <v>85</v>
      </c>
      <c r="AY273" s="234" t="s">
        <v>188</v>
      </c>
    </row>
    <row r="274" spans="1:65" s="2" customFormat="1" ht="16.5" customHeight="1">
      <c r="A274" s="35"/>
      <c r="B274" s="36"/>
      <c r="C274" s="210" t="s">
        <v>297</v>
      </c>
      <c r="D274" s="210" t="s">
        <v>190</v>
      </c>
      <c r="E274" s="211" t="s">
        <v>376</v>
      </c>
      <c r="F274" s="212" t="s">
        <v>377</v>
      </c>
      <c r="G274" s="213" t="s">
        <v>285</v>
      </c>
      <c r="H274" s="214">
        <v>33.723999999999997</v>
      </c>
      <c r="I274" s="215"/>
      <c r="J274" s="216">
        <f>ROUND(I274*H274,2)</f>
        <v>0</v>
      </c>
      <c r="K274" s="212" t="s">
        <v>202</v>
      </c>
      <c r="L274" s="40"/>
      <c r="M274" s="217" t="s">
        <v>1</v>
      </c>
      <c r="N274" s="218" t="s">
        <v>42</v>
      </c>
      <c r="O274" s="72"/>
      <c r="P274" s="219">
        <f>O274*H274</f>
        <v>0</v>
      </c>
      <c r="Q274" s="219">
        <v>0</v>
      </c>
      <c r="R274" s="219">
        <f>Q274*H274</f>
        <v>0</v>
      </c>
      <c r="S274" s="219">
        <v>0</v>
      </c>
      <c r="T274" s="220">
        <f>S274*H274</f>
        <v>0</v>
      </c>
      <c r="U274" s="35"/>
      <c r="V274" s="35"/>
      <c r="W274" s="35"/>
      <c r="X274" s="35"/>
      <c r="Y274" s="35"/>
      <c r="Z274" s="35"/>
      <c r="AA274" s="35"/>
      <c r="AB274" s="35"/>
      <c r="AC274" s="35"/>
      <c r="AD274" s="35"/>
      <c r="AE274" s="35"/>
      <c r="AR274" s="221" t="s">
        <v>195</v>
      </c>
      <c r="AT274" s="221" t="s">
        <v>190</v>
      </c>
      <c r="AU274" s="221" t="s">
        <v>88</v>
      </c>
      <c r="AY274" s="18" t="s">
        <v>188</v>
      </c>
      <c r="BE274" s="222">
        <f>IF(N274="základní",J274,0)</f>
        <v>0</v>
      </c>
      <c r="BF274" s="222">
        <f>IF(N274="snížená",J274,0)</f>
        <v>0</v>
      </c>
      <c r="BG274" s="222">
        <f>IF(N274="zákl. přenesená",J274,0)</f>
        <v>0</v>
      </c>
      <c r="BH274" s="222">
        <f>IF(N274="sníž. přenesená",J274,0)</f>
        <v>0</v>
      </c>
      <c r="BI274" s="222">
        <f>IF(N274="nulová",J274,0)</f>
        <v>0</v>
      </c>
      <c r="BJ274" s="18" t="s">
        <v>85</v>
      </c>
      <c r="BK274" s="222">
        <f>ROUND(I274*H274,2)</f>
        <v>0</v>
      </c>
      <c r="BL274" s="18" t="s">
        <v>195</v>
      </c>
      <c r="BM274" s="221" t="s">
        <v>984</v>
      </c>
    </row>
    <row r="275" spans="1:65" s="13" customFormat="1" ht="11.25">
      <c r="B275" s="223"/>
      <c r="C275" s="224"/>
      <c r="D275" s="225" t="s">
        <v>197</v>
      </c>
      <c r="E275" s="226" t="s">
        <v>1</v>
      </c>
      <c r="F275" s="227" t="s">
        <v>985</v>
      </c>
      <c r="G275" s="224"/>
      <c r="H275" s="228">
        <v>33.723999999999997</v>
      </c>
      <c r="I275" s="229"/>
      <c r="J275" s="224"/>
      <c r="K275" s="224"/>
      <c r="L275" s="230"/>
      <c r="M275" s="231"/>
      <c r="N275" s="232"/>
      <c r="O275" s="232"/>
      <c r="P275" s="232"/>
      <c r="Q275" s="232"/>
      <c r="R275" s="232"/>
      <c r="S275" s="232"/>
      <c r="T275" s="233"/>
      <c r="AT275" s="234" t="s">
        <v>197</v>
      </c>
      <c r="AU275" s="234" t="s">
        <v>88</v>
      </c>
      <c r="AV275" s="13" t="s">
        <v>88</v>
      </c>
      <c r="AW275" s="13" t="s">
        <v>32</v>
      </c>
      <c r="AX275" s="13" t="s">
        <v>85</v>
      </c>
      <c r="AY275" s="234" t="s">
        <v>188</v>
      </c>
    </row>
    <row r="276" spans="1:65" s="2" customFormat="1" ht="16.5" customHeight="1">
      <c r="A276" s="35"/>
      <c r="B276" s="36"/>
      <c r="C276" s="210" t="s">
        <v>302</v>
      </c>
      <c r="D276" s="210" t="s">
        <v>190</v>
      </c>
      <c r="E276" s="211" t="s">
        <v>381</v>
      </c>
      <c r="F276" s="212" t="s">
        <v>382</v>
      </c>
      <c r="G276" s="213" t="s">
        <v>285</v>
      </c>
      <c r="H276" s="214">
        <v>593.53800000000001</v>
      </c>
      <c r="I276" s="215"/>
      <c r="J276" s="216">
        <f>ROUND(I276*H276,2)</f>
        <v>0</v>
      </c>
      <c r="K276" s="212" t="s">
        <v>194</v>
      </c>
      <c r="L276" s="40"/>
      <c r="M276" s="217" t="s">
        <v>1</v>
      </c>
      <c r="N276" s="218" t="s">
        <v>42</v>
      </c>
      <c r="O276" s="72"/>
      <c r="P276" s="219">
        <f>O276*H276</f>
        <v>0</v>
      </c>
      <c r="Q276" s="219">
        <v>0</v>
      </c>
      <c r="R276" s="219">
        <f>Q276*H276</f>
        <v>0</v>
      </c>
      <c r="S276" s="219">
        <v>0</v>
      </c>
      <c r="T276" s="220">
        <f>S276*H276</f>
        <v>0</v>
      </c>
      <c r="U276" s="35"/>
      <c r="V276" s="35"/>
      <c r="W276" s="35"/>
      <c r="X276" s="35"/>
      <c r="Y276" s="35"/>
      <c r="Z276" s="35"/>
      <c r="AA276" s="35"/>
      <c r="AB276" s="35"/>
      <c r="AC276" s="35"/>
      <c r="AD276" s="35"/>
      <c r="AE276" s="35"/>
      <c r="AR276" s="221" t="s">
        <v>195</v>
      </c>
      <c r="AT276" s="221" t="s">
        <v>190</v>
      </c>
      <c r="AU276" s="221" t="s">
        <v>88</v>
      </c>
      <c r="AY276" s="18" t="s">
        <v>188</v>
      </c>
      <c r="BE276" s="222">
        <f>IF(N276="základní",J276,0)</f>
        <v>0</v>
      </c>
      <c r="BF276" s="222">
        <f>IF(N276="snížená",J276,0)</f>
        <v>0</v>
      </c>
      <c r="BG276" s="222">
        <f>IF(N276="zákl. přenesená",J276,0)</f>
        <v>0</v>
      </c>
      <c r="BH276" s="222">
        <f>IF(N276="sníž. přenesená",J276,0)</f>
        <v>0</v>
      </c>
      <c r="BI276" s="222">
        <f>IF(N276="nulová",J276,0)</f>
        <v>0</v>
      </c>
      <c r="BJ276" s="18" t="s">
        <v>85</v>
      </c>
      <c r="BK276" s="222">
        <f>ROUND(I276*H276,2)</f>
        <v>0</v>
      </c>
      <c r="BL276" s="18" t="s">
        <v>195</v>
      </c>
      <c r="BM276" s="221" t="s">
        <v>986</v>
      </c>
    </row>
    <row r="277" spans="1:65" s="13" customFormat="1" ht="11.25">
      <c r="B277" s="223"/>
      <c r="C277" s="224"/>
      <c r="D277" s="225" t="s">
        <v>197</v>
      </c>
      <c r="E277" s="226" t="s">
        <v>1</v>
      </c>
      <c r="F277" s="227" t="s">
        <v>987</v>
      </c>
      <c r="G277" s="224"/>
      <c r="H277" s="228">
        <v>593.53800000000001</v>
      </c>
      <c r="I277" s="229"/>
      <c r="J277" s="224"/>
      <c r="K277" s="224"/>
      <c r="L277" s="230"/>
      <c r="M277" s="231"/>
      <c r="N277" s="232"/>
      <c r="O277" s="232"/>
      <c r="P277" s="232"/>
      <c r="Q277" s="232"/>
      <c r="R277" s="232"/>
      <c r="S277" s="232"/>
      <c r="T277" s="233"/>
      <c r="AT277" s="234" t="s">
        <v>197</v>
      </c>
      <c r="AU277" s="234" t="s">
        <v>88</v>
      </c>
      <c r="AV277" s="13" t="s">
        <v>88</v>
      </c>
      <c r="AW277" s="13" t="s">
        <v>32</v>
      </c>
      <c r="AX277" s="13" t="s">
        <v>85</v>
      </c>
      <c r="AY277" s="234" t="s">
        <v>188</v>
      </c>
    </row>
    <row r="278" spans="1:65" s="2" customFormat="1" ht="16.5" customHeight="1">
      <c r="A278" s="35"/>
      <c r="B278" s="36"/>
      <c r="C278" s="210" t="s">
        <v>307</v>
      </c>
      <c r="D278" s="210" t="s">
        <v>190</v>
      </c>
      <c r="E278" s="211" t="s">
        <v>386</v>
      </c>
      <c r="F278" s="212" t="s">
        <v>387</v>
      </c>
      <c r="G278" s="213" t="s">
        <v>285</v>
      </c>
      <c r="H278" s="214">
        <v>80.936999999999998</v>
      </c>
      <c r="I278" s="215"/>
      <c r="J278" s="216">
        <f>ROUND(I278*H278,2)</f>
        <v>0</v>
      </c>
      <c r="K278" s="212" t="s">
        <v>194</v>
      </c>
      <c r="L278" s="40"/>
      <c r="M278" s="217" t="s">
        <v>1</v>
      </c>
      <c r="N278" s="218" t="s">
        <v>42</v>
      </c>
      <c r="O278" s="72"/>
      <c r="P278" s="219">
        <f>O278*H278</f>
        <v>0</v>
      </c>
      <c r="Q278" s="219">
        <v>0</v>
      </c>
      <c r="R278" s="219">
        <f>Q278*H278</f>
        <v>0</v>
      </c>
      <c r="S278" s="219">
        <v>0</v>
      </c>
      <c r="T278" s="220">
        <f>S278*H278</f>
        <v>0</v>
      </c>
      <c r="U278" s="35"/>
      <c r="V278" s="35"/>
      <c r="W278" s="35"/>
      <c r="X278" s="35"/>
      <c r="Y278" s="35"/>
      <c r="Z278" s="35"/>
      <c r="AA278" s="35"/>
      <c r="AB278" s="35"/>
      <c r="AC278" s="35"/>
      <c r="AD278" s="35"/>
      <c r="AE278" s="35"/>
      <c r="AR278" s="221" t="s">
        <v>195</v>
      </c>
      <c r="AT278" s="221" t="s">
        <v>190</v>
      </c>
      <c r="AU278" s="221" t="s">
        <v>88</v>
      </c>
      <c r="AY278" s="18" t="s">
        <v>188</v>
      </c>
      <c r="BE278" s="222">
        <f>IF(N278="základní",J278,0)</f>
        <v>0</v>
      </c>
      <c r="BF278" s="222">
        <f>IF(N278="snížená",J278,0)</f>
        <v>0</v>
      </c>
      <c r="BG278" s="222">
        <f>IF(N278="zákl. přenesená",J278,0)</f>
        <v>0</v>
      </c>
      <c r="BH278" s="222">
        <f>IF(N278="sníž. přenesená",J278,0)</f>
        <v>0</v>
      </c>
      <c r="BI278" s="222">
        <f>IF(N278="nulová",J278,0)</f>
        <v>0</v>
      </c>
      <c r="BJ278" s="18" t="s">
        <v>85</v>
      </c>
      <c r="BK278" s="222">
        <f>ROUND(I278*H278,2)</f>
        <v>0</v>
      </c>
      <c r="BL278" s="18" t="s">
        <v>195</v>
      </c>
      <c r="BM278" s="221" t="s">
        <v>988</v>
      </c>
    </row>
    <row r="279" spans="1:65" s="13" customFormat="1" ht="11.25">
      <c r="B279" s="223"/>
      <c r="C279" s="224"/>
      <c r="D279" s="225" t="s">
        <v>197</v>
      </c>
      <c r="E279" s="226" t="s">
        <v>1</v>
      </c>
      <c r="F279" s="227" t="s">
        <v>989</v>
      </c>
      <c r="G279" s="224"/>
      <c r="H279" s="228">
        <v>80.936999999999998</v>
      </c>
      <c r="I279" s="229"/>
      <c r="J279" s="224"/>
      <c r="K279" s="224"/>
      <c r="L279" s="230"/>
      <c r="M279" s="231"/>
      <c r="N279" s="232"/>
      <c r="O279" s="232"/>
      <c r="P279" s="232"/>
      <c r="Q279" s="232"/>
      <c r="R279" s="232"/>
      <c r="S279" s="232"/>
      <c r="T279" s="233"/>
      <c r="AT279" s="234" t="s">
        <v>197</v>
      </c>
      <c r="AU279" s="234" t="s">
        <v>88</v>
      </c>
      <c r="AV279" s="13" t="s">
        <v>88</v>
      </c>
      <c r="AW279" s="13" t="s">
        <v>32</v>
      </c>
      <c r="AX279" s="13" t="s">
        <v>85</v>
      </c>
      <c r="AY279" s="234" t="s">
        <v>188</v>
      </c>
    </row>
    <row r="280" spans="1:65" s="2" customFormat="1" ht="16.5" customHeight="1">
      <c r="A280" s="35"/>
      <c r="B280" s="36"/>
      <c r="C280" s="210" t="s">
        <v>312</v>
      </c>
      <c r="D280" s="210" t="s">
        <v>190</v>
      </c>
      <c r="E280" s="211" t="s">
        <v>391</v>
      </c>
      <c r="F280" s="212" t="s">
        <v>392</v>
      </c>
      <c r="G280" s="213" t="s">
        <v>285</v>
      </c>
      <c r="H280" s="214">
        <v>10.538</v>
      </c>
      <c r="I280" s="215"/>
      <c r="J280" s="216">
        <f>ROUND(I280*H280,2)</f>
        <v>0</v>
      </c>
      <c r="K280" s="212" t="s">
        <v>202</v>
      </c>
      <c r="L280" s="40"/>
      <c r="M280" s="217" t="s">
        <v>1</v>
      </c>
      <c r="N280" s="218" t="s">
        <v>42</v>
      </c>
      <c r="O280" s="72"/>
      <c r="P280" s="219">
        <f>O280*H280</f>
        <v>0</v>
      </c>
      <c r="Q280" s="219">
        <v>0</v>
      </c>
      <c r="R280" s="219">
        <f>Q280*H280</f>
        <v>0</v>
      </c>
      <c r="S280" s="219">
        <v>0</v>
      </c>
      <c r="T280" s="220">
        <f>S280*H280</f>
        <v>0</v>
      </c>
      <c r="U280" s="35"/>
      <c r="V280" s="35"/>
      <c r="W280" s="35"/>
      <c r="X280" s="35"/>
      <c r="Y280" s="35"/>
      <c r="Z280" s="35"/>
      <c r="AA280" s="35"/>
      <c r="AB280" s="35"/>
      <c r="AC280" s="35"/>
      <c r="AD280" s="35"/>
      <c r="AE280" s="35"/>
      <c r="AR280" s="221" t="s">
        <v>195</v>
      </c>
      <c r="AT280" s="221" t="s">
        <v>190</v>
      </c>
      <c r="AU280" s="221" t="s">
        <v>88</v>
      </c>
      <c r="AY280" s="18" t="s">
        <v>188</v>
      </c>
      <c r="BE280" s="222">
        <f>IF(N280="základní",J280,0)</f>
        <v>0</v>
      </c>
      <c r="BF280" s="222">
        <f>IF(N280="snížená",J280,0)</f>
        <v>0</v>
      </c>
      <c r="BG280" s="222">
        <f>IF(N280="zákl. přenesená",J280,0)</f>
        <v>0</v>
      </c>
      <c r="BH280" s="222">
        <f>IF(N280="sníž. přenesená",J280,0)</f>
        <v>0</v>
      </c>
      <c r="BI280" s="222">
        <f>IF(N280="nulová",J280,0)</f>
        <v>0</v>
      </c>
      <c r="BJ280" s="18" t="s">
        <v>85</v>
      </c>
      <c r="BK280" s="222">
        <f>ROUND(I280*H280,2)</f>
        <v>0</v>
      </c>
      <c r="BL280" s="18" t="s">
        <v>195</v>
      </c>
      <c r="BM280" s="221" t="s">
        <v>990</v>
      </c>
    </row>
    <row r="281" spans="1:65" s="15" customFormat="1" ht="11.25">
      <c r="B281" s="246"/>
      <c r="C281" s="247"/>
      <c r="D281" s="225" t="s">
        <v>197</v>
      </c>
      <c r="E281" s="248" t="s">
        <v>1</v>
      </c>
      <c r="F281" s="249" t="s">
        <v>991</v>
      </c>
      <c r="G281" s="247"/>
      <c r="H281" s="248" t="s">
        <v>1</v>
      </c>
      <c r="I281" s="250"/>
      <c r="J281" s="247"/>
      <c r="K281" s="247"/>
      <c r="L281" s="251"/>
      <c r="M281" s="252"/>
      <c r="N281" s="253"/>
      <c r="O281" s="253"/>
      <c r="P281" s="253"/>
      <c r="Q281" s="253"/>
      <c r="R281" s="253"/>
      <c r="S281" s="253"/>
      <c r="T281" s="254"/>
      <c r="AT281" s="255" t="s">
        <v>197</v>
      </c>
      <c r="AU281" s="255" t="s">
        <v>88</v>
      </c>
      <c r="AV281" s="15" t="s">
        <v>85</v>
      </c>
      <c r="AW281" s="15" t="s">
        <v>32</v>
      </c>
      <c r="AX281" s="15" t="s">
        <v>77</v>
      </c>
      <c r="AY281" s="255" t="s">
        <v>188</v>
      </c>
    </row>
    <row r="282" spans="1:65" s="15" customFormat="1" ht="11.25">
      <c r="B282" s="246"/>
      <c r="C282" s="247"/>
      <c r="D282" s="225" t="s">
        <v>197</v>
      </c>
      <c r="E282" s="248" t="s">
        <v>1</v>
      </c>
      <c r="F282" s="249" t="s">
        <v>992</v>
      </c>
      <c r="G282" s="247"/>
      <c r="H282" s="248" t="s">
        <v>1</v>
      </c>
      <c r="I282" s="250"/>
      <c r="J282" s="247"/>
      <c r="K282" s="247"/>
      <c r="L282" s="251"/>
      <c r="M282" s="252"/>
      <c r="N282" s="253"/>
      <c r="O282" s="253"/>
      <c r="P282" s="253"/>
      <c r="Q282" s="253"/>
      <c r="R282" s="253"/>
      <c r="S282" s="253"/>
      <c r="T282" s="254"/>
      <c r="AT282" s="255" t="s">
        <v>197</v>
      </c>
      <c r="AU282" s="255" t="s">
        <v>88</v>
      </c>
      <c r="AV282" s="15" t="s">
        <v>85</v>
      </c>
      <c r="AW282" s="15" t="s">
        <v>32</v>
      </c>
      <c r="AX282" s="15" t="s">
        <v>77</v>
      </c>
      <c r="AY282" s="255" t="s">
        <v>188</v>
      </c>
    </row>
    <row r="283" spans="1:65" s="13" customFormat="1" ht="11.25">
      <c r="B283" s="223"/>
      <c r="C283" s="224"/>
      <c r="D283" s="225" t="s">
        <v>197</v>
      </c>
      <c r="E283" s="226" t="s">
        <v>1</v>
      </c>
      <c r="F283" s="227" t="s">
        <v>993</v>
      </c>
      <c r="G283" s="224"/>
      <c r="H283" s="228">
        <v>26.497</v>
      </c>
      <c r="I283" s="229"/>
      <c r="J283" s="224"/>
      <c r="K283" s="224"/>
      <c r="L283" s="230"/>
      <c r="M283" s="231"/>
      <c r="N283" s="232"/>
      <c r="O283" s="232"/>
      <c r="P283" s="232"/>
      <c r="Q283" s="232"/>
      <c r="R283" s="232"/>
      <c r="S283" s="232"/>
      <c r="T283" s="233"/>
      <c r="AT283" s="234" t="s">
        <v>197</v>
      </c>
      <c r="AU283" s="234" t="s">
        <v>88</v>
      </c>
      <c r="AV283" s="13" t="s">
        <v>88</v>
      </c>
      <c r="AW283" s="13" t="s">
        <v>32</v>
      </c>
      <c r="AX283" s="13" t="s">
        <v>77</v>
      </c>
      <c r="AY283" s="234" t="s">
        <v>188</v>
      </c>
    </row>
    <row r="284" spans="1:65" s="15" customFormat="1" ht="11.25">
      <c r="B284" s="246"/>
      <c r="C284" s="247"/>
      <c r="D284" s="225" t="s">
        <v>197</v>
      </c>
      <c r="E284" s="248" t="s">
        <v>1</v>
      </c>
      <c r="F284" s="249" t="s">
        <v>994</v>
      </c>
      <c r="G284" s="247"/>
      <c r="H284" s="248" t="s">
        <v>1</v>
      </c>
      <c r="I284" s="250"/>
      <c r="J284" s="247"/>
      <c r="K284" s="247"/>
      <c r="L284" s="251"/>
      <c r="M284" s="252"/>
      <c r="N284" s="253"/>
      <c r="O284" s="253"/>
      <c r="P284" s="253"/>
      <c r="Q284" s="253"/>
      <c r="R284" s="253"/>
      <c r="S284" s="253"/>
      <c r="T284" s="254"/>
      <c r="AT284" s="255" t="s">
        <v>197</v>
      </c>
      <c r="AU284" s="255" t="s">
        <v>88</v>
      </c>
      <c r="AV284" s="15" t="s">
        <v>85</v>
      </c>
      <c r="AW284" s="15" t="s">
        <v>32</v>
      </c>
      <c r="AX284" s="15" t="s">
        <v>77</v>
      </c>
      <c r="AY284" s="255" t="s">
        <v>188</v>
      </c>
    </row>
    <row r="285" spans="1:65" s="15" customFormat="1" ht="11.25">
      <c r="B285" s="246"/>
      <c r="C285" s="247"/>
      <c r="D285" s="225" t="s">
        <v>197</v>
      </c>
      <c r="E285" s="248" t="s">
        <v>1</v>
      </c>
      <c r="F285" s="249" t="s">
        <v>995</v>
      </c>
      <c r="G285" s="247"/>
      <c r="H285" s="248" t="s">
        <v>1</v>
      </c>
      <c r="I285" s="250"/>
      <c r="J285" s="247"/>
      <c r="K285" s="247"/>
      <c r="L285" s="251"/>
      <c r="M285" s="252"/>
      <c r="N285" s="253"/>
      <c r="O285" s="253"/>
      <c r="P285" s="253"/>
      <c r="Q285" s="253"/>
      <c r="R285" s="253"/>
      <c r="S285" s="253"/>
      <c r="T285" s="254"/>
      <c r="AT285" s="255" t="s">
        <v>197</v>
      </c>
      <c r="AU285" s="255" t="s">
        <v>88</v>
      </c>
      <c r="AV285" s="15" t="s">
        <v>85</v>
      </c>
      <c r="AW285" s="15" t="s">
        <v>32</v>
      </c>
      <c r="AX285" s="15" t="s">
        <v>77</v>
      </c>
      <c r="AY285" s="255" t="s">
        <v>188</v>
      </c>
    </row>
    <row r="286" spans="1:65" s="13" customFormat="1" ht="11.25">
      <c r="B286" s="223"/>
      <c r="C286" s="224"/>
      <c r="D286" s="225" t="s">
        <v>197</v>
      </c>
      <c r="E286" s="226" t="s">
        <v>1</v>
      </c>
      <c r="F286" s="227" t="s">
        <v>996</v>
      </c>
      <c r="G286" s="224"/>
      <c r="H286" s="228">
        <v>-2.4569999999999999</v>
      </c>
      <c r="I286" s="229"/>
      <c r="J286" s="224"/>
      <c r="K286" s="224"/>
      <c r="L286" s="230"/>
      <c r="M286" s="231"/>
      <c r="N286" s="232"/>
      <c r="O286" s="232"/>
      <c r="P286" s="232"/>
      <c r="Q286" s="232"/>
      <c r="R286" s="232"/>
      <c r="S286" s="232"/>
      <c r="T286" s="233"/>
      <c r="AT286" s="234" t="s">
        <v>197</v>
      </c>
      <c r="AU286" s="234" t="s">
        <v>88</v>
      </c>
      <c r="AV286" s="13" t="s">
        <v>88</v>
      </c>
      <c r="AW286" s="13" t="s">
        <v>32</v>
      </c>
      <c r="AX286" s="13" t="s">
        <v>77</v>
      </c>
      <c r="AY286" s="234" t="s">
        <v>188</v>
      </c>
    </row>
    <row r="287" spans="1:65" s="13" customFormat="1" ht="11.25">
      <c r="B287" s="223"/>
      <c r="C287" s="224"/>
      <c r="D287" s="225" t="s">
        <v>197</v>
      </c>
      <c r="E287" s="226" t="s">
        <v>1</v>
      </c>
      <c r="F287" s="227" t="s">
        <v>997</v>
      </c>
      <c r="G287" s="224"/>
      <c r="H287" s="228">
        <v>-0.14899999999999999</v>
      </c>
      <c r="I287" s="229"/>
      <c r="J287" s="224"/>
      <c r="K287" s="224"/>
      <c r="L287" s="230"/>
      <c r="M287" s="231"/>
      <c r="N287" s="232"/>
      <c r="O287" s="232"/>
      <c r="P287" s="232"/>
      <c r="Q287" s="232"/>
      <c r="R287" s="232"/>
      <c r="S287" s="232"/>
      <c r="T287" s="233"/>
      <c r="AT287" s="234" t="s">
        <v>197</v>
      </c>
      <c r="AU287" s="234" t="s">
        <v>88</v>
      </c>
      <c r="AV287" s="13" t="s">
        <v>88</v>
      </c>
      <c r="AW287" s="13" t="s">
        <v>32</v>
      </c>
      <c r="AX287" s="13" t="s">
        <v>77</v>
      </c>
      <c r="AY287" s="234" t="s">
        <v>188</v>
      </c>
    </row>
    <row r="288" spans="1:65" s="15" customFormat="1" ht="11.25">
      <c r="B288" s="246"/>
      <c r="C288" s="247"/>
      <c r="D288" s="225" t="s">
        <v>197</v>
      </c>
      <c r="E288" s="248" t="s">
        <v>1</v>
      </c>
      <c r="F288" s="249" t="s">
        <v>998</v>
      </c>
      <c r="G288" s="247"/>
      <c r="H288" s="248" t="s">
        <v>1</v>
      </c>
      <c r="I288" s="250"/>
      <c r="J288" s="247"/>
      <c r="K288" s="247"/>
      <c r="L288" s="251"/>
      <c r="M288" s="252"/>
      <c r="N288" s="253"/>
      <c r="O288" s="253"/>
      <c r="P288" s="253"/>
      <c r="Q288" s="253"/>
      <c r="R288" s="253"/>
      <c r="S288" s="253"/>
      <c r="T288" s="254"/>
      <c r="AT288" s="255" t="s">
        <v>197</v>
      </c>
      <c r="AU288" s="255" t="s">
        <v>88</v>
      </c>
      <c r="AV288" s="15" t="s">
        <v>85</v>
      </c>
      <c r="AW288" s="15" t="s">
        <v>32</v>
      </c>
      <c r="AX288" s="15" t="s">
        <v>77</v>
      </c>
      <c r="AY288" s="255" t="s">
        <v>188</v>
      </c>
    </row>
    <row r="289" spans="2:51" s="13" customFormat="1" ht="11.25">
      <c r="B289" s="223"/>
      <c r="C289" s="224"/>
      <c r="D289" s="225" t="s">
        <v>197</v>
      </c>
      <c r="E289" s="226" t="s">
        <v>1</v>
      </c>
      <c r="F289" s="227" t="s">
        <v>996</v>
      </c>
      <c r="G289" s="224"/>
      <c r="H289" s="228">
        <v>-2.4569999999999999</v>
      </c>
      <c r="I289" s="229"/>
      <c r="J289" s="224"/>
      <c r="K289" s="224"/>
      <c r="L289" s="230"/>
      <c r="M289" s="231"/>
      <c r="N289" s="232"/>
      <c r="O289" s="232"/>
      <c r="P289" s="232"/>
      <c r="Q289" s="232"/>
      <c r="R289" s="232"/>
      <c r="S289" s="232"/>
      <c r="T289" s="233"/>
      <c r="AT289" s="234" t="s">
        <v>197</v>
      </c>
      <c r="AU289" s="234" t="s">
        <v>88</v>
      </c>
      <c r="AV289" s="13" t="s">
        <v>88</v>
      </c>
      <c r="AW289" s="13" t="s">
        <v>32</v>
      </c>
      <c r="AX289" s="13" t="s">
        <v>77</v>
      </c>
      <c r="AY289" s="234" t="s">
        <v>188</v>
      </c>
    </row>
    <row r="290" spans="2:51" s="13" customFormat="1" ht="11.25">
      <c r="B290" s="223"/>
      <c r="C290" s="224"/>
      <c r="D290" s="225" t="s">
        <v>197</v>
      </c>
      <c r="E290" s="226" t="s">
        <v>1</v>
      </c>
      <c r="F290" s="227" t="s">
        <v>999</v>
      </c>
      <c r="G290" s="224"/>
      <c r="H290" s="228">
        <v>-0.123</v>
      </c>
      <c r="I290" s="229"/>
      <c r="J290" s="224"/>
      <c r="K290" s="224"/>
      <c r="L290" s="230"/>
      <c r="M290" s="231"/>
      <c r="N290" s="232"/>
      <c r="O290" s="232"/>
      <c r="P290" s="232"/>
      <c r="Q290" s="232"/>
      <c r="R290" s="232"/>
      <c r="S290" s="232"/>
      <c r="T290" s="233"/>
      <c r="AT290" s="234" t="s">
        <v>197</v>
      </c>
      <c r="AU290" s="234" t="s">
        <v>88</v>
      </c>
      <c r="AV290" s="13" t="s">
        <v>88</v>
      </c>
      <c r="AW290" s="13" t="s">
        <v>32</v>
      </c>
      <c r="AX290" s="13" t="s">
        <v>77</v>
      </c>
      <c r="AY290" s="234" t="s">
        <v>188</v>
      </c>
    </row>
    <row r="291" spans="2:51" s="15" customFormat="1" ht="11.25">
      <c r="B291" s="246"/>
      <c r="C291" s="247"/>
      <c r="D291" s="225" t="s">
        <v>197</v>
      </c>
      <c r="E291" s="248" t="s">
        <v>1</v>
      </c>
      <c r="F291" s="249" t="s">
        <v>1000</v>
      </c>
      <c r="G291" s="247"/>
      <c r="H291" s="248" t="s">
        <v>1</v>
      </c>
      <c r="I291" s="250"/>
      <c r="J291" s="247"/>
      <c r="K291" s="247"/>
      <c r="L291" s="251"/>
      <c r="M291" s="252"/>
      <c r="N291" s="253"/>
      <c r="O291" s="253"/>
      <c r="P291" s="253"/>
      <c r="Q291" s="253"/>
      <c r="R291" s="253"/>
      <c r="S291" s="253"/>
      <c r="T291" s="254"/>
      <c r="AT291" s="255" t="s">
        <v>197</v>
      </c>
      <c r="AU291" s="255" t="s">
        <v>88</v>
      </c>
      <c r="AV291" s="15" t="s">
        <v>85</v>
      </c>
      <c r="AW291" s="15" t="s">
        <v>32</v>
      </c>
      <c r="AX291" s="15" t="s">
        <v>77</v>
      </c>
      <c r="AY291" s="255" t="s">
        <v>188</v>
      </c>
    </row>
    <row r="292" spans="2:51" s="13" customFormat="1" ht="11.25">
      <c r="B292" s="223"/>
      <c r="C292" s="224"/>
      <c r="D292" s="225" t="s">
        <v>197</v>
      </c>
      <c r="E292" s="226" t="s">
        <v>1</v>
      </c>
      <c r="F292" s="227" t="s">
        <v>996</v>
      </c>
      <c r="G292" s="224"/>
      <c r="H292" s="228">
        <v>-2.4569999999999999</v>
      </c>
      <c r="I292" s="229"/>
      <c r="J292" s="224"/>
      <c r="K292" s="224"/>
      <c r="L292" s="230"/>
      <c r="M292" s="231"/>
      <c r="N292" s="232"/>
      <c r="O292" s="232"/>
      <c r="P292" s="232"/>
      <c r="Q292" s="232"/>
      <c r="R292" s="232"/>
      <c r="S292" s="232"/>
      <c r="T292" s="233"/>
      <c r="AT292" s="234" t="s">
        <v>197</v>
      </c>
      <c r="AU292" s="234" t="s">
        <v>88</v>
      </c>
      <c r="AV292" s="13" t="s">
        <v>88</v>
      </c>
      <c r="AW292" s="13" t="s">
        <v>32</v>
      </c>
      <c r="AX292" s="13" t="s">
        <v>77</v>
      </c>
      <c r="AY292" s="234" t="s">
        <v>188</v>
      </c>
    </row>
    <row r="293" spans="2:51" s="13" customFormat="1" ht="11.25">
      <c r="B293" s="223"/>
      <c r="C293" s="224"/>
      <c r="D293" s="225" t="s">
        <v>197</v>
      </c>
      <c r="E293" s="226" t="s">
        <v>1</v>
      </c>
      <c r="F293" s="227" t="s">
        <v>1001</v>
      </c>
      <c r="G293" s="224"/>
      <c r="H293" s="228">
        <v>-0.125</v>
      </c>
      <c r="I293" s="229"/>
      <c r="J293" s="224"/>
      <c r="K293" s="224"/>
      <c r="L293" s="230"/>
      <c r="M293" s="231"/>
      <c r="N293" s="232"/>
      <c r="O293" s="232"/>
      <c r="P293" s="232"/>
      <c r="Q293" s="232"/>
      <c r="R293" s="232"/>
      <c r="S293" s="232"/>
      <c r="T293" s="233"/>
      <c r="AT293" s="234" t="s">
        <v>197</v>
      </c>
      <c r="AU293" s="234" t="s">
        <v>88</v>
      </c>
      <c r="AV293" s="13" t="s">
        <v>88</v>
      </c>
      <c r="AW293" s="13" t="s">
        <v>32</v>
      </c>
      <c r="AX293" s="13" t="s">
        <v>77</v>
      </c>
      <c r="AY293" s="234" t="s">
        <v>188</v>
      </c>
    </row>
    <row r="294" spans="2:51" s="15" customFormat="1" ht="11.25">
      <c r="B294" s="246"/>
      <c r="C294" s="247"/>
      <c r="D294" s="225" t="s">
        <v>197</v>
      </c>
      <c r="E294" s="248" t="s">
        <v>1</v>
      </c>
      <c r="F294" s="249" t="s">
        <v>1002</v>
      </c>
      <c r="G294" s="247"/>
      <c r="H294" s="248" t="s">
        <v>1</v>
      </c>
      <c r="I294" s="250"/>
      <c r="J294" s="247"/>
      <c r="K294" s="247"/>
      <c r="L294" s="251"/>
      <c r="M294" s="252"/>
      <c r="N294" s="253"/>
      <c r="O294" s="253"/>
      <c r="P294" s="253"/>
      <c r="Q294" s="253"/>
      <c r="R294" s="253"/>
      <c r="S294" s="253"/>
      <c r="T294" s="254"/>
      <c r="AT294" s="255" t="s">
        <v>197</v>
      </c>
      <c r="AU294" s="255" t="s">
        <v>88</v>
      </c>
      <c r="AV294" s="15" t="s">
        <v>85</v>
      </c>
      <c r="AW294" s="15" t="s">
        <v>32</v>
      </c>
      <c r="AX294" s="15" t="s">
        <v>77</v>
      </c>
      <c r="AY294" s="255" t="s">
        <v>188</v>
      </c>
    </row>
    <row r="295" spans="2:51" s="13" customFormat="1" ht="11.25">
      <c r="B295" s="223"/>
      <c r="C295" s="224"/>
      <c r="D295" s="225" t="s">
        <v>197</v>
      </c>
      <c r="E295" s="226" t="s">
        <v>1</v>
      </c>
      <c r="F295" s="227" t="s">
        <v>996</v>
      </c>
      <c r="G295" s="224"/>
      <c r="H295" s="228">
        <v>-2.4569999999999999</v>
      </c>
      <c r="I295" s="229"/>
      <c r="J295" s="224"/>
      <c r="K295" s="224"/>
      <c r="L295" s="230"/>
      <c r="M295" s="231"/>
      <c r="N295" s="232"/>
      <c r="O295" s="232"/>
      <c r="P295" s="232"/>
      <c r="Q295" s="232"/>
      <c r="R295" s="232"/>
      <c r="S295" s="232"/>
      <c r="T295" s="233"/>
      <c r="AT295" s="234" t="s">
        <v>197</v>
      </c>
      <c r="AU295" s="234" t="s">
        <v>88</v>
      </c>
      <c r="AV295" s="13" t="s">
        <v>88</v>
      </c>
      <c r="AW295" s="13" t="s">
        <v>32</v>
      </c>
      <c r="AX295" s="13" t="s">
        <v>77</v>
      </c>
      <c r="AY295" s="234" t="s">
        <v>188</v>
      </c>
    </row>
    <row r="296" spans="2:51" s="13" customFormat="1" ht="11.25">
      <c r="B296" s="223"/>
      <c r="C296" s="224"/>
      <c r="D296" s="225" t="s">
        <v>197</v>
      </c>
      <c r="E296" s="226" t="s">
        <v>1</v>
      </c>
      <c r="F296" s="227" t="s">
        <v>1003</v>
      </c>
      <c r="G296" s="224"/>
      <c r="H296" s="228">
        <v>-0.11700000000000001</v>
      </c>
      <c r="I296" s="229"/>
      <c r="J296" s="224"/>
      <c r="K296" s="224"/>
      <c r="L296" s="230"/>
      <c r="M296" s="231"/>
      <c r="N296" s="232"/>
      <c r="O296" s="232"/>
      <c r="P296" s="232"/>
      <c r="Q296" s="232"/>
      <c r="R296" s="232"/>
      <c r="S296" s="232"/>
      <c r="T296" s="233"/>
      <c r="AT296" s="234" t="s">
        <v>197</v>
      </c>
      <c r="AU296" s="234" t="s">
        <v>88</v>
      </c>
      <c r="AV296" s="13" t="s">
        <v>88</v>
      </c>
      <c r="AW296" s="13" t="s">
        <v>32</v>
      </c>
      <c r="AX296" s="13" t="s">
        <v>77</v>
      </c>
      <c r="AY296" s="234" t="s">
        <v>188</v>
      </c>
    </row>
    <row r="297" spans="2:51" s="13" customFormat="1" ht="11.25">
      <c r="B297" s="223"/>
      <c r="C297" s="224"/>
      <c r="D297" s="225" t="s">
        <v>197</v>
      </c>
      <c r="E297" s="226" t="s">
        <v>1</v>
      </c>
      <c r="F297" s="227" t="s">
        <v>1004</v>
      </c>
      <c r="G297" s="224"/>
      <c r="H297" s="228">
        <v>-0.106</v>
      </c>
      <c r="I297" s="229"/>
      <c r="J297" s="224"/>
      <c r="K297" s="224"/>
      <c r="L297" s="230"/>
      <c r="M297" s="231"/>
      <c r="N297" s="232"/>
      <c r="O297" s="232"/>
      <c r="P297" s="232"/>
      <c r="Q297" s="232"/>
      <c r="R297" s="232"/>
      <c r="S297" s="232"/>
      <c r="T297" s="233"/>
      <c r="AT297" s="234" t="s">
        <v>197</v>
      </c>
      <c r="AU297" s="234" t="s">
        <v>88</v>
      </c>
      <c r="AV297" s="13" t="s">
        <v>88</v>
      </c>
      <c r="AW297" s="13" t="s">
        <v>32</v>
      </c>
      <c r="AX297" s="13" t="s">
        <v>77</v>
      </c>
      <c r="AY297" s="234" t="s">
        <v>188</v>
      </c>
    </row>
    <row r="298" spans="2:51" s="15" customFormat="1" ht="11.25">
      <c r="B298" s="246"/>
      <c r="C298" s="247"/>
      <c r="D298" s="225" t="s">
        <v>197</v>
      </c>
      <c r="E298" s="248" t="s">
        <v>1</v>
      </c>
      <c r="F298" s="249" t="s">
        <v>1005</v>
      </c>
      <c r="G298" s="247"/>
      <c r="H298" s="248" t="s">
        <v>1</v>
      </c>
      <c r="I298" s="250"/>
      <c r="J298" s="247"/>
      <c r="K298" s="247"/>
      <c r="L298" s="251"/>
      <c r="M298" s="252"/>
      <c r="N298" s="253"/>
      <c r="O298" s="253"/>
      <c r="P298" s="253"/>
      <c r="Q298" s="253"/>
      <c r="R298" s="253"/>
      <c r="S298" s="253"/>
      <c r="T298" s="254"/>
      <c r="AT298" s="255" t="s">
        <v>197</v>
      </c>
      <c r="AU298" s="255" t="s">
        <v>88</v>
      </c>
      <c r="AV298" s="15" t="s">
        <v>85</v>
      </c>
      <c r="AW298" s="15" t="s">
        <v>32</v>
      </c>
      <c r="AX298" s="15" t="s">
        <v>77</v>
      </c>
      <c r="AY298" s="255" t="s">
        <v>188</v>
      </c>
    </row>
    <row r="299" spans="2:51" s="13" customFormat="1" ht="11.25">
      <c r="B299" s="223"/>
      <c r="C299" s="224"/>
      <c r="D299" s="225" t="s">
        <v>197</v>
      </c>
      <c r="E299" s="226" t="s">
        <v>1</v>
      </c>
      <c r="F299" s="227" t="s">
        <v>996</v>
      </c>
      <c r="G299" s="224"/>
      <c r="H299" s="228">
        <v>-2.4569999999999999</v>
      </c>
      <c r="I299" s="229"/>
      <c r="J299" s="224"/>
      <c r="K299" s="224"/>
      <c r="L299" s="230"/>
      <c r="M299" s="231"/>
      <c r="N299" s="232"/>
      <c r="O299" s="232"/>
      <c r="P299" s="232"/>
      <c r="Q299" s="232"/>
      <c r="R299" s="232"/>
      <c r="S299" s="232"/>
      <c r="T299" s="233"/>
      <c r="AT299" s="234" t="s">
        <v>197</v>
      </c>
      <c r="AU299" s="234" t="s">
        <v>88</v>
      </c>
      <c r="AV299" s="13" t="s">
        <v>88</v>
      </c>
      <c r="AW299" s="13" t="s">
        <v>32</v>
      </c>
      <c r="AX299" s="13" t="s">
        <v>77</v>
      </c>
      <c r="AY299" s="234" t="s">
        <v>188</v>
      </c>
    </row>
    <row r="300" spans="2:51" s="13" customFormat="1" ht="11.25">
      <c r="B300" s="223"/>
      <c r="C300" s="224"/>
      <c r="D300" s="225" t="s">
        <v>197</v>
      </c>
      <c r="E300" s="226" t="s">
        <v>1</v>
      </c>
      <c r="F300" s="227" t="s">
        <v>1006</v>
      </c>
      <c r="G300" s="224"/>
      <c r="H300" s="228">
        <v>-0.187</v>
      </c>
      <c r="I300" s="229"/>
      <c r="J300" s="224"/>
      <c r="K300" s="224"/>
      <c r="L300" s="230"/>
      <c r="M300" s="231"/>
      <c r="N300" s="232"/>
      <c r="O300" s="232"/>
      <c r="P300" s="232"/>
      <c r="Q300" s="232"/>
      <c r="R300" s="232"/>
      <c r="S300" s="232"/>
      <c r="T300" s="233"/>
      <c r="AT300" s="234" t="s">
        <v>197</v>
      </c>
      <c r="AU300" s="234" t="s">
        <v>88</v>
      </c>
      <c r="AV300" s="13" t="s">
        <v>88</v>
      </c>
      <c r="AW300" s="13" t="s">
        <v>32</v>
      </c>
      <c r="AX300" s="13" t="s">
        <v>77</v>
      </c>
      <c r="AY300" s="234" t="s">
        <v>188</v>
      </c>
    </row>
    <row r="301" spans="2:51" s="13" customFormat="1" ht="11.25">
      <c r="B301" s="223"/>
      <c r="C301" s="224"/>
      <c r="D301" s="225" t="s">
        <v>197</v>
      </c>
      <c r="E301" s="226" t="s">
        <v>1</v>
      </c>
      <c r="F301" s="227" t="s">
        <v>1004</v>
      </c>
      <c r="G301" s="224"/>
      <c r="H301" s="228">
        <v>-0.106</v>
      </c>
      <c r="I301" s="229"/>
      <c r="J301" s="224"/>
      <c r="K301" s="224"/>
      <c r="L301" s="230"/>
      <c r="M301" s="231"/>
      <c r="N301" s="232"/>
      <c r="O301" s="232"/>
      <c r="P301" s="232"/>
      <c r="Q301" s="232"/>
      <c r="R301" s="232"/>
      <c r="S301" s="232"/>
      <c r="T301" s="233"/>
      <c r="AT301" s="234" t="s">
        <v>197</v>
      </c>
      <c r="AU301" s="234" t="s">
        <v>88</v>
      </c>
      <c r="AV301" s="13" t="s">
        <v>88</v>
      </c>
      <c r="AW301" s="13" t="s">
        <v>32</v>
      </c>
      <c r="AX301" s="13" t="s">
        <v>77</v>
      </c>
      <c r="AY301" s="234" t="s">
        <v>188</v>
      </c>
    </row>
    <row r="302" spans="2:51" s="15" customFormat="1" ht="11.25">
      <c r="B302" s="246"/>
      <c r="C302" s="247"/>
      <c r="D302" s="225" t="s">
        <v>197</v>
      </c>
      <c r="E302" s="248" t="s">
        <v>1</v>
      </c>
      <c r="F302" s="249" t="s">
        <v>1007</v>
      </c>
      <c r="G302" s="247"/>
      <c r="H302" s="248" t="s">
        <v>1</v>
      </c>
      <c r="I302" s="250"/>
      <c r="J302" s="247"/>
      <c r="K302" s="247"/>
      <c r="L302" s="251"/>
      <c r="M302" s="252"/>
      <c r="N302" s="253"/>
      <c r="O302" s="253"/>
      <c r="P302" s="253"/>
      <c r="Q302" s="253"/>
      <c r="R302" s="253"/>
      <c r="S302" s="253"/>
      <c r="T302" s="254"/>
      <c r="AT302" s="255" t="s">
        <v>197</v>
      </c>
      <c r="AU302" s="255" t="s">
        <v>88</v>
      </c>
      <c r="AV302" s="15" t="s">
        <v>85</v>
      </c>
      <c r="AW302" s="15" t="s">
        <v>32</v>
      </c>
      <c r="AX302" s="15" t="s">
        <v>77</v>
      </c>
      <c r="AY302" s="255" t="s">
        <v>188</v>
      </c>
    </row>
    <row r="303" spans="2:51" s="13" customFormat="1" ht="11.25">
      <c r="B303" s="223"/>
      <c r="C303" s="224"/>
      <c r="D303" s="225" t="s">
        <v>197</v>
      </c>
      <c r="E303" s="226" t="s">
        <v>1</v>
      </c>
      <c r="F303" s="227" t="s">
        <v>996</v>
      </c>
      <c r="G303" s="224"/>
      <c r="H303" s="228">
        <v>-2.4569999999999999</v>
      </c>
      <c r="I303" s="229"/>
      <c r="J303" s="224"/>
      <c r="K303" s="224"/>
      <c r="L303" s="230"/>
      <c r="M303" s="231"/>
      <c r="N303" s="232"/>
      <c r="O303" s="232"/>
      <c r="P303" s="232"/>
      <c r="Q303" s="232"/>
      <c r="R303" s="232"/>
      <c r="S303" s="232"/>
      <c r="T303" s="233"/>
      <c r="AT303" s="234" t="s">
        <v>197</v>
      </c>
      <c r="AU303" s="234" t="s">
        <v>88</v>
      </c>
      <c r="AV303" s="13" t="s">
        <v>88</v>
      </c>
      <c r="AW303" s="13" t="s">
        <v>32</v>
      </c>
      <c r="AX303" s="13" t="s">
        <v>77</v>
      </c>
      <c r="AY303" s="234" t="s">
        <v>188</v>
      </c>
    </row>
    <row r="304" spans="2:51" s="13" customFormat="1" ht="11.25">
      <c r="B304" s="223"/>
      <c r="C304" s="224"/>
      <c r="D304" s="225" t="s">
        <v>197</v>
      </c>
      <c r="E304" s="226" t="s">
        <v>1</v>
      </c>
      <c r="F304" s="227" t="s">
        <v>1008</v>
      </c>
      <c r="G304" s="224"/>
      <c r="H304" s="228">
        <v>-0.30399999999999999</v>
      </c>
      <c r="I304" s="229"/>
      <c r="J304" s="224"/>
      <c r="K304" s="224"/>
      <c r="L304" s="230"/>
      <c r="M304" s="231"/>
      <c r="N304" s="232"/>
      <c r="O304" s="232"/>
      <c r="P304" s="232"/>
      <c r="Q304" s="232"/>
      <c r="R304" s="232"/>
      <c r="S304" s="232"/>
      <c r="T304" s="233"/>
      <c r="AT304" s="234" t="s">
        <v>197</v>
      </c>
      <c r="AU304" s="234" t="s">
        <v>88</v>
      </c>
      <c r="AV304" s="13" t="s">
        <v>88</v>
      </c>
      <c r="AW304" s="13" t="s">
        <v>32</v>
      </c>
      <c r="AX304" s="13" t="s">
        <v>77</v>
      </c>
      <c r="AY304" s="234" t="s">
        <v>188</v>
      </c>
    </row>
    <row r="305" spans="1:65" s="14" customFormat="1" ht="11.25">
      <c r="B305" s="235"/>
      <c r="C305" s="236"/>
      <c r="D305" s="225" t="s">
        <v>197</v>
      </c>
      <c r="E305" s="237" t="s">
        <v>743</v>
      </c>
      <c r="F305" s="238" t="s">
        <v>199</v>
      </c>
      <c r="G305" s="236"/>
      <c r="H305" s="239">
        <v>10.538</v>
      </c>
      <c r="I305" s="240"/>
      <c r="J305" s="236"/>
      <c r="K305" s="236"/>
      <c r="L305" s="241"/>
      <c r="M305" s="242"/>
      <c r="N305" s="243"/>
      <c r="O305" s="243"/>
      <c r="P305" s="243"/>
      <c r="Q305" s="243"/>
      <c r="R305" s="243"/>
      <c r="S305" s="243"/>
      <c r="T305" s="244"/>
      <c r="AT305" s="245" t="s">
        <v>197</v>
      </c>
      <c r="AU305" s="245" t="s">
        <v>88</v>
      </c>
      <c r="AV305" s="14" t="s">
        <v>195</v>
      </c>
      <c r="AW305" s="14" t="s">
        <v>32</v>
      </c>
      <c r="AX305" s="14" t="s">
        <v>85</v>
      </c>
      <c r="AY305" s="245" t="s">
        <v>188</v>
      </c>
    </row>
    <row r="306" spans="1:65" s="2" customFormat="1" ht="16.5" customHeight="1">
      <c r="A306" s="35"/>
      <c r="B306" s="36"/>
      <c r="C306" s="210" t="s">
        <v>328</v>
      </c>
      <c r="D306" s="210" t="s">
        <v>190</v>
      </c>
      <c r="E306" s="211" t="s">
        <v>667</v>
      </c>
      <c r="F306" s="212" t="s">
        <v>668</v>
      </c>
      <c r="G306" s="213" t="s">
        <v>285</v>
      </c>
      <c r="H306" s="214">
        <v>5.2690000000000001</v>
      </c>
      <c r="I306" s="215"/>
      <c r="J306" s="216">
        <f>ROUND(I306*H306,2)</f>
        <v>0</v>
      </c>
      <c r="K306" s="212" t="s">
        <v>194</v>
      </c>
      <c r="L306" s="40"/>
      <c r="M306" s="217" t="s">
        <v>1</v>
      </c>
      <c r="N306" s="218" t="s">
        <v>42</v>
      </c>
      <c r="O306" s="72"/>
      <c r="P306" s="219">
        <f>O306*H306</f>
        <v>0</v>
      </c>
      <c r="Q306" s="219">
        <v>0</v>
      </c>
      <c r="R306" s="219">
        <f>Q306*H306</f>
        <v>0</v>
      </c>
      <c r="S306" s="219">
        <v>0</v>
      </c>
      <c r="T306" s="220">
        <f>S306*H306</f>
        <v>0</v>
      </c>
      <c r="U306" s="35"/>
      <c r="V306" s="35"/>
      <c r="W306" s="35"/>
      <c r="X306" s="35"/>
      <c r="Y306" s="35"/>
      <c r="Z306" s="35"/>
      <c r="AA306" s="35"/>
      <c r="AB306" s="35"/>
      <c r="AC306" s="35"/>
      <c r="AD306" s="35"/>
      <c r="AE306" s="35"/>
      <c r="AR306" s="221" t="s">
        <v>195</v>
      </c>
      <c r="AT306" s="221" t="s">
        <v>190</v>
      </c>
      <c r="AU306" s="221" t="s">
        <v>88</v>
      </c>
      <c r="AY306" s="18" t="s">
        <v>188</v>
      </c>
      <c r="BE306" s="222">
        <f>IF(N306="základní",J306,0)</f>
        <v>0</v>
      </c>
      <c r="BF306" s="222">
        <f>IF(N306="snížená",J306,0)</f>
        <v>0</v>
      </c>
      <c r="BG306" s="222">
        <f>IF(N306="zákl. přenesená",J306,0)</f>
        <v>0</v>
      </c>
      <c r="BH306" s="222">
        <f>IF(N306="sníž. přenesená",J306,0)</f>
        <v>0</v>
      </c>
      <c r="BI306" s="222">
        <f>IF(N306="nulová",J306,0)</f>
        <v>0</v>
      </c>
      <c r="BJ306" s="18" t="s">
        <v>85</v>
      </c>
      <c r="BK306" s="222">
        <f>ROUND(I306*H306,2)</f>
        <v>0</v>
      </c>
      <c r="BL306" s="18" t="s">
        <v>195</v>
      </c>
      <c r="BM306" s="221" t="s">
        <v>1009</v>
      </c>
    </row>
    <row r="307" spans="1:65" s="13" customFormat="1" ht="11.25">
      <c r="B307" s="223"/>
      <c r="C307" s="224"/>
      <c r="D307" s="225" t="s">
        <v>197</v>
      </c>
      <c r="E307" s="226" t="s">
        <v>1</v>
      </c>
      <c r="F307" s="227" t="s">
        <v>1010</v>
      </c>
      <c r="G307" s="224"/>
      <c r="H307" s="228">
        <v>5.2690000000000001</v>
      </c>
      <c r="I307" s="229"/>
      <c r="J307" s="224"/>
      <c r="K307" s="224"/>
      <c r="L307" s="230"/>
      <c r="M307" s="231"/>
      <c r="N307" s="232"/>
      <c r="O307" s="232"/>
      <c r="P307" s="232"/>
      <c r="Q307" s="232"/>
      <c r="R307" s="232"/>
      <c r="S307" s="232"/>
      <c r="T307" s="233"/>
      <c r="AT307" s="234" t="s">
        <v>197</v>
      </c>
      <c r="AU307" s="234" t="s">
        <v>88</v>
      </c>
      <c r="AV307" s="13" t="s">
        <v>88</v>
      </c>
      <c r="AW307" s="13" t="s">
        <v>32</v>
      </c>
      <c r="AX307" s="13" t="s">
        <v>85</v>
      </c>
      <c r="AY307" s="234" t="s">
        <v>188</v>
      </c>
    </row>
    <row r="308" spans="1:65" s="2" customFormat="1" ht="16.5" customHeight="1">
      <c r="A308" s="35"/>
      <c r="B308" s="36"/>
      <c r="C308" s="210" t="s">
        <v>333</v>
      </c>
      <c r="D308" s="210" t="s">
        <v>190</v>
      </c>
      <c r="E308" s="211" t="s">
        <v>1011</v>
      </c>
      <c r="F308" s="212" t="s">
        <v>1012</v>
      </c>
      <c r="G308" s="213" t="s">
        <v>285</v>
      </c>
      <c r="H308" s="214">
        <v>255.505</v>
      </c>
      <c r="I308" s="215"/>
      <c r="J308" s="216">
        <f>ROUND(I308*H308,2)</f>
        <v>0</v>
      </c>
      <c r="K308" s="212" t="s">
        <v>202</v>
      </c>
      <c r="L308" s="40"/>
      <c r="M308" s="217" t="s">
        <v>1</v>
      </c>
      <c r="N308" s="218" t="s">
        <v>42</v>
      </c>
      <c r="O308" s="72"/>
      <c r="P308" s="219">
        <f>O308*H308</f>
        <v>0</v>
      </c>
      <c r="Q308" s="219">
        <v>0</v>
      </c>
      <c r="R308" s="219">
        <f>Q308*H308</f>
        <v>0</v>
      </c>
      <c r="S308" s="219">
        <v>0</v>
      </c>
      <c r="T308" s="220">
        <f>S308*H308</f>
        <v>0</v>
      </c>
      <c r="U308" s="35"/>
      <c r="V308" s="35"/>
      <c r="W308" s="35"/>
      <c r="X308" s="35"/>
      <c r="Y308" s="35"/>
      <c r="Z308" s="35"/>
      <c r="AA308" s="35"/>
      <c r="AB308" s="35"/>
      <c r="AC308" s="35"/>
      <c r="AD308" s="35"/>
      <c r="AE308" s="35"/>
      <c r="AR308" s="221" t="s">
        <v>195</v>
      </c>
      <c r="AT308" s="221" t="s">
        <v>190</v>
      </c>
      <c r="AU308" s="221" t="s">
        <v>88</v>
      </c>
      <c r="AY308" s="18" t="s">
        <v>188</v>
      </c>
      <c r="BE308" s="222">
        <f>IF(N308="základní",J308,0)</f>
        <v>0</v>
      </c>
      <c r="BF308" s="222">
        <f>IF(N308="snížená",J308,0)</f>
        <v>0</v>
      </c>
      <c r="BG308" s="222">
        <f>IF(N308="zákl. přenesená",J308,0)</f>
        <v>0</v>
      </c>
      <c r="BH308" s="222">
        <f>IF(N308="sníž. přenesená",J308,0)</f>
        <v>0</v>
      </c>
      <c r="BI308" s="222">
        <f>IF(N308="nulová",J308,0)</f>
        <v>0</v>
      </c>
      <c r="BJ308" s="18" t="s">
        <v>85</v>
      </c>
      <c r="BK308" s="222">
        <f>ROUND(I308*H308,2)</f>
        <v>0</v>
      </c>
      <c r="BL308" s="18" t="s">
        <v>195</v>
      </c>
      <c r="BM308" s="221" t="s">
        <v>1013</v>
      </c>
    </row>
    <row r="309" spans="1:65" s="15" customFormat="1" ht="11.25">
      <c r="B309" s="246"/>
      <c r="C309" s="247"/>
      <c r="D309" s="225" t="s">
        <v>197</v>
      </c>
      <c r="E309" s="248" t="s">
        <v>1</v>
      </c>
      <c r="F309" s="249" t="s">
        <v>1014</v>
      </c>
      <c r="G309" s="247"/>
      <c r="H309" s="248" t="s">
        <v>1</v>
      </c>
      <c r="I309" s="250"/>
      <c r="J309" s="247"/>
      <c r="K309" s="247"/>
      <c r="L309" s="251"/>
      <c r="M309" s="252"/>
      <c r="N309" s="253"/>
      <c r="O309" s="253"/>
      <c r="P309" s="253"/>
      <c r="Q309" s="253"/>
      <c r="R309" s="253"/>
      <c r="S309" s="253"/>
      <c r="T309" s="254"/>
      <c r="AT309" s="255" t="s">
        <v>197</v>
      </c>
      <c r="AU309" s="255" t="s">
        <v>88</v>
      </c>
      <c r="AV309" s="15" t="s">
        <v>85</v>
      </c>
      <c r="AW309" s="15" t="s">
        <v>32</v>
      </c>
      <c r="AX309" s="15" t="s">
        <v>77</v>
      </c>
      <c r="AY309" s="255" t="s">
        <v>188</v>
      </c>
    </row>
    <row r="310" spans="1:65" s="13" customFormat="1" ht="11.25">
      <c r="B310" s="223"/>
      <c r="C310" s="224"/>
      <c r="D310" s="225" t="s">
        <v>197</v>
      </c>
      <c r="E310" s="226" t="s">
        <v>1</v>
      </c>
      <c r="F310" s="227" t="s">
        <v>1015</v>
      </c>
      <c r="G310" s="224"/>
      <c r="H310" s="228">
        <v>12.603999999999999</v>
      </c>
      <c r="I310" s="229"/>
      <c r="J310" s="224"/>
      <c r="K310" s="224"/>
      <c r="L310" s="230"/>
      <c r="M310" s="231"/>
      <c r="N310" s="232"/>
      <c r="O310" s="232"/>
      <c r="P310" s="232"/>
      <c r="Q310" s="232"/>
      <c r="R310" s="232"/>
      <c r="S310" s="232"/>
      <c r="T310" s="233"/>
      <c r="AT310" s="234" t="s">
        <v>197</v>
      </c>
      <c r="AU310" s="234" t="s">
        <v>88</v>
      </c>
      <c r="AV310" s="13" t="s">
        <v>88</v>
      </c>
      <c r="AW310" s="13" t="s">
        <v>32</v>
      </c>
      <c r="AX310" s="13" t="s">
        <v>77</v>
      </c>
      <c r="AY310" s="234" t="s">
        <v>188</v>
      </c>
    </row>
    <row r="311" spans="1:65" s="13" customFormat="1" ht="11.25">
      <c r="B311" s="223"/>
      <c r="C311" s="224"/>
      <c r="D311" s="225" t="s">
        <v>197</v>
      </c>
      <c r="E311" s="226" t="s">
        <v>1</v>
      </c>
      <c r="F311" s="227" t="s">
        <v>1016</v>
      </c>
      <c r="G311" s="224"/>
      <c r="H311" s="228">
        <v>7.1950000000000003</v>
      </c>
      <c r="I311" s="229"/>
      <c r="J311" s="224"/>
      <c r="K311" s="224"/>
      <c r="L311" s="230"/>
      <c r="M311" s="231"/>
      <c r="N311" s="232"/>
      <c r="O311" s="232"/>
      <c r="P311" s="232"/>
      <c r="Q311" s="232"/>
      <c r="R311" s="232"/>
      <c r="S311" s="232"/>
      <c r="T311" s="233"/>
      <c r="AT311" s="234" t="s">
        <v>197</v>
      </c>
      <c r="AU311" s="234" t="s">
        <v>88</v>
      </c>
      <c r="AV311" s="13" t="s">
        <v>88</v>
      </c>
      <c r="AW311" s="13" t="s">
        <v>32</v>
      </c>
      <c r="AX311" s="13" t="s">
        <v>77</v>
      </c>
      <c r="AY311" s="234" t="s">
        <v>188</v>
      </c>
    </row>
    <row r="312" spans="1:65" s="13" customFormat="1" ht="11.25">
      <c r="B312" s="223"/>
      <c r="C312" s="224"/>
      <c r="D312" s="225" t="s">
        <v>197</v>
      </c>
      <c r="E312" s="226" t="s">
        <v>1</v>
      </c>
      <c r="F312" s="227" t="s">
        <v>1017</v>
      </c>
      <c r="G312" s="224"/>
      <c r="H312" s="228">
        <v>5.8609999999999998</v>
      </c>
      <c r="I312" s="229"/>
      <c r="J312" s="224"/>
      <c r="K312" s="224"/>
      <c r="L312" s="230"/>
      <c r="M312" s="231"/>
      <c r="N312" s="232"/>
      <c r="O312" s="232"/>
      <c r="P312" s="232"/>
      <c r="Q312" s="232"/>
      <c r="R312" s="232"/>
      <c r="S312" s="232"/>
      <c r="T312" s="233"/>
      <c r="AT312" s="234" t="s">
        <v>197</v>
      </c>
      <c r="AU312" s="234" t="s">
        <v>88</v>
      </c>
      <c r="AV312" s="13" t="s">
        <v>88</v>
      </c>
      <c r="AW312" s="13" t="s">
        <v>32</v>
      </c>
      <c r="AX312" s="13" t="s">
        <v>77</v>
      </c>
      <c r="AY312" s="234" t="s">
        <v>188</v>
      </c>
    </row>
    <row r="313" spans="1:65" s="13" customFormat="1" ht="11.25">
      <c r="B313" s="223"/>
      <c r="C313" s="224"/>
      <c r="D313" s="225" t="s">
        <v>197</v>
      </c>
      <c r="E313" s="226" t="s">
        <v>1</v>
      </c>
      <c r="F313" s="227" t="s">
        <v>1018</v>
      </c>
      <c r="G313" s="224"/>
      <c r="H313" s="228">
        <v>5.43</v>
      </c>
      <c r="I313" s="229"/>
      <c r="J313" s="224"/>
      <c r="K313" s="224"/>
      <c r="L313" s="230"/>
      <c r="M313" s="231"/>
      <c r="N313" s="232"/>
      <c r="O313" s="232"/>
      <c r="P313" s="232"/>
      <c r="Q313" s="232"/>
      <c r="R313" s="232"/>
      <c r="S313" s="232"/>
      <c r="T313" s="233"/>
      <c r="AT313" s="234" t="s">
        <v>197</v>
      </c>
      <c r="AU313" s="234" t="s">
        <v>88</v>
      </c>
      <c r="AV313" s="13" t="s">
        <v>88</v>
      </c>
      <c r="AW313" s="13" t="s">
        <v>32</v>
      </c>
      <c r="AX313" s="13" t="s">
        <v>77</v>
      </c>
      <c r="AY313" s="234" t="s">
        <v>188</v>
      </c>
    </row>
    <row r="314" spans="1:65" s="13" customFormat="1" ht="11.25">
      <c r="B314" s="223"/>
      <c r="C314" s="224"/>
      <c r="D314" s="225" t="s">
        <v>197</v>
      </c>
      <c r="E314" s="226" t="s">
        <v>1</v>
      </c>
      <c r="F314" s="227" t="s">
        <v>1019</v>
      </c>
      <c r="G314" s="224"/>
      <c r="H314" s="228">
        <v>7.4850000000000003</v>
      </c>
      <c r="I314" s="229"/>
      <c r="J314" s="224"/>
      <c r="K314" s="224"/>
      <c r="L314" s="230"/>
      <c r="M314" s="231"/>
      <c r="N314" s="232"/>
      <c r="O314" s="232"/>
      <c r="P314" s="232"/>
      <c r="Q314" s="232"/>
      <c r="R314" s="232"/>
      <c r="S314" s="232"/>
      <c r="T314" s="233"/>
      <c r="AT314" s="234" t="s">
        <v>197</v>
      </c>
      <c r="AU314" s="234" t="s">
        <v>88</v>
      </c>
      <c r="AV314" s="13" t="s">
        <v>88</v>
      </c>
      <c r="AW314" s="13" t="s">
        <v>32</v>
      </c>
      <c r="AX314" s="13" t="s">
        <v>77</v>
      </c>
      <c r="AY314" s="234" t="s">
        <v>188</v>
      </c>
    </row>
    <row r="315" spans="1:65" s="13" customFormat="1" ht="11.25">
      <c r="B315" s="223"/>
      <c r="C315" s="224"/>
      <c r="D315" s="225" t="s">
        <v>197</v>
      </c>
      <c r="E315" s="226" t="s">
        <v>1</v>
      </c>
      <c r="F315" s="227" t="s">
        <v>1020</v>
      </c>
      <c r="G315" s="224"/>
      <c r="H315" s="228">
        <v>2.3199999999999998</v>
      </c>
      <c r="I315" s="229"/>
      <c r="J315" s="224"/>
      <c r="K315" s="224"/>
      <c r="L315" s="230"/>
      <c r="M315" s="231"/>
      <c r="N315" s="232"/>
      <c r="O315" s="232"/>
      <c r="P315" s="232"/>
      <c r="Q315" s="232"/>
      <c r="R315" s="232"/>
      <c r="S315" s="232"/>
      <c r="T315" s="233"/>
      <c r="AT315" s="234" t="s">
        <v>197</v>
      </c>
      <c r="AU315" s="234" t="s">
        <v>88</v>
      </c>
      <c r="AV315" s="13" t="s">
        <v>88</v>
      </c>
      <c r="AW315" s="13" t="s">
        <v>32</v>
      </c>
      <c r="AX315" s="13" t="s">
        <v>77</v>
      </c>
      <c r="AY315" s="234" t="s">
        <v>188</v>
      </c>
    </row>
    <row r="316" spans="1:65" s="13" customFormat="1" ht="11.25">
      <c r="B316" s="223"/>
      <c r="C316" s="224"/>
      <c r="D316" s="225" t="s">
        <v>197</v>
      </c>
      <c r="E316" s="226" t="s">
        <v>1</v>
      </c>
      <c r="F316" s="227" t="s">
        <v>1021</v>
      </c>
      <c r="G316" s="224"/>
      <c r="H316" s="228">
        <v>7.48</v>
      </c>
      <c r="I316" s="229"/>
      <c r="J316" s="224"/>
      <c r="K316" s="224"/>
      <c r="L316" s="230"/>
      <c r="M316" s="231"/>
      <c r="N316" s="232"/>
      <c r="O316" s="232"/>
      <c r="P316" s="232"/>
      <c r="Q316" s="232"/>
      <c r="R316" s="232"/>
      <c r="S316" s="232"/>
      <c r="T316" s="233"/>
      <c r="AT316" s="234" t="s">
        <v>197</v>
      </c>
      <c r="AU316" s="234" t="s">
        <v>88</v>
      </c>
      <c r="AV316" s="13" t="s">
        <v>88</v>
      </c>
      <c r="AW316" s="13" t="s">
        <v>32</v>
      </c>
      <c r="AX316" s="13" t="s">
        <v>77</v>
      </c>
      <c r="AY316" s="234" t="s">
        <v>188</v>
      </c>
    </row>
    <row r="317" spans="1:65" s="13" customFormat="1" ht="11.25">
      <c r="B317" s="223"/>
      <c r="C317" s="224"/>
      <c r="D317" s="225" t="s">
        <v>197</v>
      </c>
      <c r="E317" s="226" t="s">
        <v>1</v>
      </c>
      <c r="F317" s="227" t="s">
        <v>1022</v>
      </c>
      <c r="G317" s="224"/>
      <c r="H317" s="228">
        <v>2.726</v>
      </c>
      <c r="I317" s="229"/>
      <c r="J317" s="224"/>
      <c r="K317" s="224"/>
      <c r="L317" s="230"/>
      <c r="M317" s="231"/>
      <c r="N317" s="232"/>
      <c r="O317" s="232"/>
      <c r="P317" s="232"/>
      <c r="Q317" s="232"/>
      <c r="R317" s="232"/>
      <c r="S317" s="232"/>
      <c r="T317" s="233"/>
      <c r="AT317" s="234" t="s">
        <v>197</v>
      </c>
      <c r="AU317" s="234" t="s">
        <v>88</v>
      </c>
      <c r="AV317" s="13" t="s">
        <v>88</v>
      </c>
      <c r="AW317" s="13" t="s">
        <v>32</v>
      </c>
      <c r="AX317" s="13" t="s">
        <v>77</v>
      </c>
      <c r="AY317" s="234" t="s">
        <v>188</v>
      </c>
    </row>
    <row r="318" spans="1:65" s="16" customFormat="1" ht="11.25">
      <c r="B318" s="256"/>
      <c r="C318" s="257"/>
      <c r="D318" s="225" t="s">
        <v>197</v>
      </c>
      <c r="E318" s="258" t="s">
        <v>726</v>
      </c>
      <c r="F318" s="259" t="s">
        <v>212</v>
      </c>
      <c r="G318" s="257"/>
      <c r="H318" s="260">
        <v>51.100999999999999</v>
      </c>
      <c r="I318" s="261"/>
      <c r="J318" s="257"/>
      <c r="K318" s="257"/>
      <c r="L318" s="262"/>
      <c r="M318" s="263"/>
      <c r="N318" s="264"/>
      <c r="O318" s="264"/>
      <c r="P318" s="264"/>
      <c r="Q318" s="264"/>
      <c r="R318" s="264"/>
      <c r="S318" s="264"/>
      <c r="T318" s="265"/>
      <c r="AT318" s="266" t="s">
        <v>197</v>
      </c>
      <c r="AU318" s="266" t="s">
        <v>88</v>
      </c>
      <c r="AV318" s="16" t="s">
        <v>204</v>
      </c>
      <c r="AW318" s="16" t="s">
        <v>32</v>
      </c>
      <c r="AX318" s="16" t="s">
        <v>77</v>
      </c>
      <c r="AY318" s="266" t="s">
        <v>188</v>
      </c>
    </row>
    <row r="319" spans="1:65" s="15" customFormat="1" ht="11.25">
      <c r="B319" s="246"/>
      <c r="C319" s="247"/>
      <c r="D319" s="225" t="s">
        <v>197</v>
      </c>
      <c r="E319" s="248" t="s">
        <v>1</v>
      </c>
      <c r="F319" s="249" t="s">
        <v>1023</v>
      </c>
      <c r="G319" s="247"/>
      <c r="H319" s="248" t="s">
        <v>1</v>
      </c>
      <c r="I319" s="250"/>
      <c r="J319" s="247"/>
      <c r="K319" s="247"/>
      <c r="L319" s="251"/>
      <c r="M319" s="252"/>
      <c r="N319" s="253"/>
      <c r="O319" s="253"/>
      <c r="P319" s="253"/>
      <c r="Q319" s="253"/>
      <c r="R319" s="253"/>
      <c r="S319" s="253"/>
      <c r="T319" s="254"/>
      <c r="AT319" s="255" t="s">
        <v>197</v>
      </c>
      <c r="AU319" s="255" t="s">
        <v>88</v>
      </c>
      <c r="AV319" s="15" t="s">
        <v>85</v>
      </c>
      <c r="AW319" s="15" t="s">
        <v>32</v>
      </c>
      <c r="AX319" s="15" t="s">
        <v>77</v>
      </c>
      <c r="AY319" s="255" t="s">
        <v>188</v>
      </c>
    </row>
    <row r="320" spans="1:65" s="13" customFormat="1" ht="11.25">
      <c r="B320" s="223"/>
      <c r="C320" s="224"/>
      <c r="D320" s="225" t="s">
        <v>197</v>
      </c>
      <c r="E320" s="226" t="s">
        <v>1</v>
      </c>
      <c r="F320" s="227" t="s">
        <v>1024</v>
      </c>
      <c r="G320" s="224"/>
      <c r="H320" s="228">
        <v>37.811999999999998</v>
      </c>
      <c r="I320" s="229"/>
      <c r="J320" s="224"/>
      <c r="K320" s="224"/>
      <c r="L320" s="230"/>
      <c r="M320" s="231"/>
      <c r="N320" s="232"/>
      <c r="O320" s="232"/>
      <c r="P320" s="232"/>
      <c r="Q320" s="232"/>
      <c r="R320" s="232"/>
      <c r="S320" s="232"/>
      <c r="T320" s="233"/>
      <c r="AT320" s="234" t="s">
        <v>197</v>
      </c>
      <c r="AU320" s="234" t="s">
        <v>88</v>
      </c>
      <c r="AV320" s="13" t="s">
        <v>88</v>
      </c>
      <c r="AW320" s="13" t="s">
        <v>32</v>
      </c>
      <c r="AX320" s="13" t="s">
        <v>77</v>
      </c>
      <c r="AY320" s="234" t="s">
        <v>188</v>
      </c>
    </row>
    <row r="321" spans="2:51" s="13" customFormat="1" ht="11.25">
      <c r="B321" s="223"/>
      <c r="C321" s="224"/>
      <c r="D321" s="225" t="s">
        <v>197</v>
      </c>
      <c r="E321" s="226" t="s">
        <v>1</v>
      </c>
      <c r="F321" s="227" t="s">
        <v>1025</v>
      </c>
      <c r="G321" s="224"/>
      <c r="H321" s="228">
        <v>21.585000000000001</v>
      </c>
      <c r="I321" s="229"/>
      <c r="J321" s="224"/>
      <c r="K321" s="224"/>
      <c r="L321" s="230"/>
      <c r="M321" s="231"/>
      <c r="N321" s="232"/>
      <c r="O321" s="232"/>
      <c r="P321" s="232"/>
      <c r="Q321" s="232"/>
      <c r="R321" s="232"/>
      <c r="S321" s="232"/>
      <c r="T321" s="233"/>
      <c r="AT321" s="234" t="s">
        <v>197</v>
      </c>
      <c r="AU321" s="234" t="s">
        <v>88</v>
      </c>
      <c r="AV321" s="13" t="s">
        <v>88</v>
      </c>
      <c r="AW321" s="13" t="s">
        <v>32</v>
      </c>
      <c r="AX321" s="13" t="s">
        <v>77</v>
      </c>
      <c r="AY321" s="234" t="s">
        <v>188</v>
      </c>
    </row>
    <row r="322" spans="2:51" s="13" customFormat="1" ht="11.25">
      <c r="B322" s="223"/>
      <c r="C322" s="224"/>
      <c r="D322" s="225" t="s">
        <v>197</v>
      </c>
      <c r="E322" s="226" t="s">
        <v>1</v>
      </c>
      <c r="F322" s="227" t="s">
        <v>1026</v>
      </c>
      <c r="G322" s="224"/>
      <c r="H322" s="228">
        <v>17.582999999999998</v>
      </c>
      <c r="I322" s="229"/>
      <c r="J322" s="224"/>
      <c r="K322" s="224"/>
      <c r="L322" s="230"/>
      <c r="M322" s="231"/>
      <c r="N322" s="232"/>
      <c r="O322" s="232"/>
      <c r="P322" s="232"/>
      <c r="Q322" s="232"/>
      <c r="R322" s="232"/>
      <c r="S322" s="232"/>
      <c r="T322" s="233"/>
      <c r="AT322" s="234" t="s">
        <v>197</v>
      </c>
      <c r="AU322" s="234" t="s">
        <v>88</v>
      </c>
      <c r="AV322" s="13" t="s">
        <v>88</v>
      </c>
      <c r="AW322" s="13" t="s">
        <v>32</v>
      </c>
      <c r="AX322" s="13" t="s">
        <v>77</v>
      </c>
      <c r="AY322" s="234" t="s">
        <v>188</v>
      </c>
    </row>
    <row r="323" spans="2:51" s="13" customFormat="1" ht="11.25">
      <c r="B323" s="223"/>
      <c r="C323" s="224"/>
      <c r="D323" s="225" t="s">
        <v>197</v>
      </c>
      <c r="E323" s="226" t="s">
        <v>1</v>
      </c>
      <c r="F323" s="227" t="s">
        <v>1027</v>
      </c>
      <c r="G323" s="224"/>
      <c r="H323" s="228">
        <v>16.29</v>
      </c>
      <c r="I323" s="229"/>
      <c r="J323" s="224"/>
      <c r="K323" s="224"/>
      <c r="L323" s="230"/>
      <c r="M323" s="231"/>
      <c r="N323" s="232"/>
      <c r="O323" s="232"/>
      <c r="P323" s="232"/>
      <c r="Q323" s="232"/>
      <c r="R323" s="232"/>
      <c r="S323" s="232"/>
      <c r="T323" s="233"/>
      <c r="AT323" s="234" t="s">
        <v>197</v>
      </c>
      <c r="AU323" s="234" t="s">
        <v>88</v>
      </c>
      <c r="AV323" s="13" t="s">
        <v>88</v>
      </c>
      <c r="AW323" s="13" t="s">
        <v>32</v>
      </c>
      <c r="AX323" s="13" t="s">
        <v>77</v>
      </c>
      <c r="AY323" s="234" t="s">
        <v>188</v>
      </c>
    </row>
    <row r="324" spans="2:51" s="13" customFormat="1" ht="11.25">
      <c r="B324" s="223"/>
      <c r="C324" s="224"/>
      <c r="D324" s="225" t="s">
        <v>197</v>
      </c>
      <c r="E324" s="226" t="s">
        <v>1</v>
      </c>
      <c r="F324" s="227" t="s">
        <v>1028</v>
      </c>
      <c r="G324" s="224"/>
      <c r="H324" s="228">
        <v>22.454999999999998</v>
      </c>
      <c r="I324" s="229"/>
      <c r="J324" s="224"/>
      <c r="K324" s="224"/>
      <c r="L324" s="230"/>
      <c r="M324" s="231"/>
      <c r="N324" s="232"/>
      <c r="O324" s="232"/>
      <c r="P324" s="232"/>
      <c r="Q324" s="232"/>
      <c r="R324" s="232"/>
      <c r="S324" s="232"/>
      <c r="T324" s="233"/>
      <c r="AT324" s="234" t="s">
        <v>197</v>
      </c>
      <c r="AU324" s="234" t="s">
        <v>88</v>
      </c>
      <c r="AV324" s="13" t="s">
        <v>88</v>
      </c>
      <c r="AW324" s="13" t="s">
        <v>32</v>
      </c>
      <c r="AX324" s="13" t="s">
        <v>77</v>
      </c>
      <c r="AY324" s="234" t="s">
        <v>188</v>
      </c>
    </row>
    <row r="325" spans="2:51" s="13" customFormat="1" ht="11.25">
      <c r="B325" s="223"/>
      <c r="C325" s="224"/>
      <c r="D325" s="225" t="s">
        <v>197</v>
      </c>
      <c r="E325" s="226" t="s">
        <v>1</v>
      </c>
      <c r="F325" s="227" t="s">
        <v>1029</v>
      </c>
      <c r="G325" s="224"/>
      <c r="H325" s="228">
        <v>6.96</v>
      </c>
      <c r="I325" s="229"/>
      <c r="J325" s="224"/>
      <c r="K325" s="224"/>
      <c r="L325" s="230"/>
      <c r="M325" s="231"/>
      <c r="N325" s="232"/>
      <c r="O325" s="232"/>
      <c r="P325" s="232"/>
      <c r="Q325" s="232"/>
      <c r="R325" s="232"/>
      <c r="S325" s="232"/>
      <c r="T325" s="233"/>
      <c r="AT325" s="234" t="s">
        <v>197</v>
      </c>
      <c r="AU325" s="234" t="s">
        <v>88</v>
      </c>
      <c r="AV325" s="13" t="s">
        <v>88</v>
      </c>
      <c r="AW325" s="13" t="s">
        <v>32</v>
      </c>
      <c r="AX325" s="13" t="s">
        <v>77</v>
      </c>
      <c r="AY325" s="234" t="s">
        <v>188</v>
      </c>
    </row>
    <row r="326" spans="2:51" s="13" customFormat="1" ht="11.25">
      <c r="B326" s="223"/>
      <c r="C326" s="224"/>
      <c r="D326" s="225" t="s">
        <v>197</v>
      </c>
      <c r="E326" s="226" t="s">
        <v>1</v>
      </c>
      <c r="F326" s="227" t="s">
        <v>1030</v>
      </c>
      <c r="G326" s="224"/>
      <c r="H326" s="228">
        <v>22.44</v>
      </c>
      <c r="I326" s="229"/>
      <c r="J326" s="224"/>
      <c r="K326" s="224"/>
      <c r="L326" s="230"/>
      <c r="M326" s="231"/>
      <c r="N326" s="232"/>
      <c r="O326" s="232"/>
      <c r="P326" s="232"/>
      <c r="Q326" s="232"/>
      <c r="R326" s="232"/>
      <c r="S326" s="232"/>
      <c r="T326" s="233"/>
      <c r="AT326" s="234" t="s">
        <v>197</v>
      </c>
      <c r="AU326" s="234" t="s">
        <v>88</v>
      </c>
      <c r="AV326" s="13" t="s">
        <v>88</v>
      </c>
      <c r="AW326" s="13" t="s">
        <v>32</v>
      </c>
      <c r="AX326" s="13" t="s">
        <v>77</v>
      </c>
      <c r="AY326" s="234" t="s">
        <v>188</v>
      </c>
    </row>
    <row r="327" spans="2:51" s="13" customFormat="1" ht="11.25">
      <c r="B327" s="223"/>
      <c r="C327" s="224"/>
      <c r="D327" s="225" t="s">
        <v>197</v>
      </c>
      <c r="E327" s="226" t="s">
        <v>1</v>
      </c>
      <c r="F327" s="227" t="s">
        <v>1031</v>
      </c>
      <c r="G327" s="224"/>
      <c r="H327" s="228">
        <v>8.1780000000000008</v>
      </c>
      <c r="I327" s="229"/>
      <c r="J327" s="224"/>
      <c r="K327" s="224"/>
      <c r="L327" s="230"/>
      <c r="M327" s="231"/>
      <c r="N327" s="232"/>
      <c r="O327" s="232"/>
      <c r="P327" s="232"/>
      <c r="Q327" s="232"/>
      <c r="R327" s="232"/>
      <c r="S327" s="232"/>
      <c r="T327" s="233"/>
      <c r="AT327" s="234" t="s">
        <v>197</v>
      </c>
      <c r="AU327" s="234" t="s">
        <v>88</v>
      </c>
      <c r="AV327" s="13" t="s">
        <v>88</v>
      </c>
      <c r="AW327" s="13" t="s">
        <v>32</v>
      </c>
      <c r="AX327" s="13" t="s">
        <v>77</v>
      </c>
      <c r="AY327" s="234" t="s">
        <v>188</v>
      </c>
    </row>
    <row r="328" spans="2:51" s="16" customFormat="1" ht="11.25">
      <c r="B328" s="256"/>
      <c r="C328" s="257"/>
      <c r="D328" s="225" t="s">
        <v>197</v>
      </c>
      <c r="E328" s="258" t="s">
        <v>729</v>
      </c>
      <c r="F328" s="259" t="s">
        <v>212</v>
      </c>
      <c r="G328" s="257"/>
      <c r="H328" s="260">
        <v>153.303</v>
      </c>
      <c r="I328" s="261"/>
      <c r="J328" s="257"/>
      <c r="K328" s="257"/>
      <c r="L328" s="262"/>
      <c r="M328" s="263"/>
      <c r="N328" s="264"/>
      <c r="O328" s="264"/>
      <c r="P328" s="264"/>
      <c r="Q328" s="264"/>
      <c r="R328" s="264"/>
      <c r="S328" s="264"/>
      <c r="T328" s="265"/>
      <c r="AT328" s="266" t="s">
        <v>197</v>
      </c>
      <c r="AU328" s="266" t="s">
        <v>88</v>
      </c>
      <c r="AV328" s="16" t="s">
        <v>204</v>
      </c>
      <c r="AW328" s="16" t="s">
        <v>32</v>
      </c>
      <c r="AX328" s="16" t="s">
        <v>77</v>
      </c>
      <c r="AY328" s="266" t="s">
        <v>188</v>
      </c>
    </row>
    <row r="329" spans="2:51" s="15" customFormat="1" ht="11.25">
      <c r="B329" s="246"/>
      <c r="C329" s="247"/>
      <c r="D329" s="225" t="s">
        <v>197</v>
      </c>
      <c r="E329" s="248" t="s">
        <v>1</v>
      </c>
      <c r="F329" s="249" t="s">
        <v>1032</v>
      </c>
      <c r="G329" s="247"/>
      <c r="H329" s="248" t="s">
        <v>1</v>
      </c>
      <c r="I329" s="250"/>
      <c r="J329" s="247"/>
      <c r="K329" s="247"/>
      <c r="L329" s="251"/>
      <c r="M329" s="252"/>
      <c r="N329" s="253"/>
      <c r="O329" s="253"/>
      <c r="P329" s="253"/>
      <c r="Q329" s="253"/>
      <c r="R329" s="253"/>
      <c r="S329" s="253"/>
      <c r="T329" s="254"/>
      <c r="AT329" s="255" t="s">
        <v>197</v>
      </c>
      <c r="AU329" s="255" t="s">
        <v>88</v>
      </c>
      <c r="AV329" s="15" t="s">
        <v>85</v>
      </c>
      <c r="AW329" s="15" t="s">
        <v>32</v>
      </c>
      <c r="AX329" s="15" t="s">
        <v>77</v>
      </c>
      <c r="AY329" s="255" t="s">
        <v>188</v>
      </c>
    </row>
    <row r="330" spans="2:51" s="13" customFormat="1" ht="11.25">
      <c r="B330" s="223"/>
      <c r="C330" s="224"/>
      <c r="D330" s="225" t="s">
        <v>197</v>
      </c>
      <c r="E330" s="226" t="s">
        <v>1</v>
      </c>
      <c r="F330" s="227" t="s">
        <v>1015</v>
      </c>
      <c r="G330" s="224"/>
      <c r="H330" s="228">
        <v>12.603999999999999</v>
      </c>
      <c r="I330" s="229"/>
      <c r="J330" s="224"/>
      <c r="K330" s="224"/>
      <c r="L330" s="230"/>
      <c r="M330" s="231"/>
      <c r="N330" s="232"/>
      <c r="O330" s="232"/>
      <c r="P330" s="232"/>
      <c r="Q330" s="232"/>
      <c r="R330" s="232"/>
      <c r="S330" s="232"/>
      <c r="T330" s="233"/>
      <c r="AT330" s="234" t="s">
        <v>197</v>
      </c>
      <c r="AU330" s="234" t="s">
        <v>88</v>
      </c>
      <c r="AV330" s="13" t="s">
        <v>88</v>
      </c>
      <c r="AW330" s="13" t="s">
        <v>32</v>
      </c>
      <c r="AX330" s="13" t="s">
        <v>77</v>
      </c>
      <c r="AY330" s="234" t="s">
        <v>188</v>
      </c>
    </row>
    <row r="331" spans="2:51" s="13" customFormat="1" ht="11.25">
      <c r="B331" s="223"/>
      <c r="C331" s="224"/>
      <c r="D331" s="225" t="s">
        <v>197</v>
      </c>
      <c r="E331" s="226" t="s">
        <v>1</v>
      </c>
      <c r="F331" s="227" t="s">
        <v>1016</v>
      </c>
      <c r="G331" s="224"/>
      <c r="H331" s="228">
        <v>7.1950000000000003</v>
      </c>
      <c r="I331" s="229"/>
      <c r="J331" s="224"/>
      <c r="K331" s="224"/>
      <c r="L331" s="230"/>
      <c r="M331" s="231"/>
      <c r="N331" s="232"/>
      <c r="O331" s="232"/>
      <c r="P331" s="232"/>
      <c r="Q331" s="232"/>
      <c r="R331" s="232"/>
      <c r="S331" s="232"/>
      <c r="T331" s="233"/>
      <c r="AT331" s="234" t="s">
        <v>197</v>
      </c>
      <c r="AU331" s="234" t="s">
        <v>88</v>
      </c>
      <c r="AV331" s="13" t="s">
        <v>88</v>
      </c>
      <c r="AW331" s="13" t="s">
        <v>32</v>
      </c>
      <c r="AX331" s="13" t="s">
        <v>77</v>
      </c>
      <c r="AY331" s="234" t="s">
        <v>188</v>
      </c>
    </row>
    <row r="332" spans="2:51" s="13" customFormat="1" ht="11.25">
      <c r="B332" s="223"/>
      <c r="C332" s="224"/>
      <c r="D332" s="225" t="s">
        <v>197</v>
      </c>
      <c r="E332" s="226" t="s">
        <v>1</v>
      </c>
      <c r="F332" s="227" t="s">
        <v>1017</v>
      </c>
      <c r="G332" s="224"/>
      <c r="H332" s="228">
        <v>5.8609999999999998</v>
      </c>
      <c r="I332" s="229"/>
      <c r="J332" s="224"/>
      <c r="K332" s="224"/>
      <c r="L332" s="230"/>
      <c r="M332" s="231"/>
      <c r="N332" s="232"/>
      <c r="O332" s="232"/>
      <c r="P332" s="232"/>
      <c r="Q332" s="232"/>
      <c r="R332" s="232"/>
      <c r="S332" s="232"/>
      <c r="T332" s="233"/>
      <c r="AT332" s="234" t="s">
        <v>197</v>
      </c>
      <c r="AU332" s="234" t="s">
        <v>88</v>
      </c>
      <c r="AV332" s="13" t="s">
        <v>88</v>
      </c>
      <c r="AW332" s="13" t="s">
        <v>32</v>
      </c>
      <c r="AX332" s="13" t="s">
        <v>77</v>
      </c>
      <c r="AY332" s="234" t="s">
        <v>188</v>
      </c>
    </row>
    <row r="333" spans="2:51" s="13" customFormat="1" ht="11.25">
      <c r="B333" s="223"/>
      <c r="C333" s="224"/>
      <c r="D333" s="225" t="s">
        <v>197</v>
      </c>
      <c r="E333" s="226" t="s">
        <v>1</v>
      </c>
      <c r="F333" s="227" t="s">
        <v>1018</v>
      </c>
      <c r="G333" s="224"/>
      <c r="H333" s="228">
        <v>5.43</v>
      </c>
      <c r="I333" s="229"/>
      <c r="J333" s="224"/>
      <c r="K333" s="224"/>
      <c r="L333" s="230"/>
      <c r="M333" s="231"/>
      <c r="N333" s="232"/>
      <c r="O333" s="232"/>
      <c r="P333" s="232"/>
      <c r="Q333" s="232"/>
      <c r="R333" s="232"/>
      <c r="S333" s="232"/>
      <c r="T333" s="233"/>
      <c r="AT333" s="234" t="s">
        <v>197</v>
      </c>
      <c r="AU333" s="234" t="s">
        <v>88</v>
      </c>
      <c r="AV333" s="13" t="s">
        <v>88</v>
      </c>
      <c r="AW333" s="13" t="s">
        <v>32</v>
      </c>
      <c r="AX333" s="13" t="s">
        <v>77</v>
      </c>
      <c r="AY333" s="234" t="s">
        <v>188</v>
      </c>
    </row>
    <row r="334" spans="2:51" s="13" customFormat="1" ht="11.25">
      <c r="B334" s="223"/>
      <c r="C334" s="224"/>
      <c r="D334" s="225" t="s">
        <v>197</v>
      </c>
      <c r="E334" s="226" t="s">
        <v>1</v>
      </c>
      <c r="F334" s="227" t="s">
        <v>1019</v>
      </c>
      <c r="G334" s="224"/>
      <c r="H334" s="228">
        <v>7.4850000000000003</v>
      </c>
      <c r="I334" s="229"/>
      <c r="J334" s="224"/>
      <c r="K334" s="224"/>
      <c r="L334" s="230"/>
      <c r="M334" s="231"/>
      <c r="N334" s="232"/>
      <c r="O334" s="232"/>
      <c r="P334" s="232"/>
      <c r="Q334" s="232"/>
      <c r="R334" s="232"/>
      <c r="S334" s="232"/>
      <c r="T334" s="233"/>
      <c r="AT334" s="234" t="s">
        <v>197</v>
      </c>
      <c r="AU334" s="234" t="s">
        <v>88</v>
      </c>
      <c r="AV334" s="13" t="s">
        <v>88</v>
      </c>
      <c r="AW334" s="13" t="s">
        <v>32</v>
      </c>
      <c r="AX334" s="13" t="s">
        <v>77</v>
      </c>
      <c r="AY334" s="234" t="s">
        <v>188</v>
      </c>
    </row>
    <row r="335" spans="2:51" s="13" customFormat="1" ht="11.25">
      <c r="B335" s="223"/>
      <c r="C335" s="224"/>
      <c r="D335" s="225" t="s">
        <v>197</v>
      </c>
      <c r="E335" s="226" t="s">
        <v>1</v>
      </c>
      <c r="F335" s="227" t="s">
        <v>1020</v>
      </c>
      <c r="G335" s="224"/>
      <c r="H335" s="228">
        <v>2.3199999999999998</v>
      </c>
      <c r="I335" s="229"/>
      <c r="J335" s="224"/>
      <c r="K335" s="224"/>
      <c r="L335" s="230"/>
      <c r="M335" s="231"/>
      <c r="N335" s="232"/>
      <c r="O335" s="232"/>
      <c r="P335" s="232"/>
      <c r="Q335" s="232"/>
      <c r="R335" s="232"/>
      <c r="S335" s="232"/>
      <c r="T335" s="233"/>
      <c r="AT335" s="234" t="s">
        <v>197</v>
      </c>
      <c r="AU335" s="234" t="s">
        <v>88</v>
      </c>
      <c r="AV335" s="13" t="s">
        <v>88</v>
      </c>
      <c r="AW335" s="13" t="s">
        <v>32</v>
      </c>
      <c r="AX335" s="13" t="s">
        <v>77</v>
      </c>
      <c r="AY335" s="234" t="s">
        <v>188</v>
      </c>
    </row>
    <row r="336" spans="2:51" s="13" customFormat="1" ht="11.25">
      <c r="B336" s="223"/>
      <c r="C336" s="224"/>
      <c r="D336" s="225" t="s">
        <v>197</v>
      </c>
      <c r="E336" s="226" t="s">
        <v>1</v>
      </c>
      <c r="F336" s="227" t="s">
        <v>1021</v>
      </c>
      <c r="G336" s="224"/>
      <c r="H336" s="228">
        <v>7.48</v>
      </c>
      <c r="I336" s="229"/>
      <c r="J336" s="224"/>
      <c r="K336" s="224"/>
      <c r="L336" s="230"/>
      <c r="M336" s="231"/>
      <c r="N336" s="232"/>
      <c r="O336" s="232"/>
      <c r="P336" s="232"/>
      <c r="Q336" s="232"/>
      <c r="R336" s="232"/>
      <c r="S336" s="232"/>
      <c r="T336" s="233"/>
      <c r="AT336" s="234" t="s">
        <v>197</v>
      </c>
      <c r="AU336" s="234" t="s">
        <v>88</v>
      </c>
      <c r="AV336" s="13" t="s">
        <v>88</v>
      </c>
      <c r="AW336" s="13" t="s">
        <v>32</v>
      </c>
      <c r="AX336" s="13" t="s">
        <v>77</v>
      </c>
      <c r="AY336" s="234" t="s">
        <v>188</v>
      </c>
    </row>
    <row r="337" spans="1:65" s="13" customFormat="1" ht="11.25">
      <c r="B337" s="223"/>
      <c r="C337" s="224"/>
      <c r="D337" s="225" t="s">
        <v>197</v>
      </c>
      <c r="E337" s="226" t="s">
        <v>1</v>
      </c>
      <c r="F337" s="227" t="s">
        <v>1022</v>
      </c>
      <c r="G337" s="224"/>
      <c r="H337" s="228">
        <v>2.726</v>
      </c>
      <c r="I337" s="229"/>
      <c r="J337" s="224"/>
      <c r="K337" s="224"/>
      <c r="L337" s="230"/>
      <c r="M337" s="231"/>
      <c r="N337" s="232"/>
      <c r="O337" s="232"/>
      <c r="P337" s="232"/>
      <c r="Q337" s="232"/>
      <c r="R337" s="232"/>
      <c r="S337" s="232"/>
      <c r="T337" s="233"/>
      <c r="AT337" s="234" t="s">
        <v>197</v>
      </c>
      <c r="AU337" s="234" t="s">
        <v>88</v>
      </c>
      <c r="AV337" s="13" t="s">
        <v>88</v>
      </c>
      <c r="AW337" s="13" t="s">
        <v>32</v>
      </c>
      <c r="AX337" s="13" t="s">
        <v>77</v>
      </c>
      <c r="AY337" s="234" t="s">
        <v>188</v>
      </c>
    </row>
    <row r="338" spans="1:65" s="16" customFormat="1" ht="11.25">
      <c r="B338" s="256"/>
      <c r="C338" s="257"/>
      <c r="D338" s="225" t="s">
        <v>197</v>
      </c>
      <c r="E338" s="258" t="s">
        <v>710</v>
      </c>
      <c r="F338" s="259" t="s">
        <v>212</v>
      </c>
      <c r="G338" s="257"/>
      <c r="H338" s="260">
        <v>51.100999999999999</v>
      </c>
      <c r="I338" s="261"/>
      <c r="J338" s="257"/>
      <c r="K338" s="257"/>
      <c r="L338" s="262"/>
      <c r="M338" s="263"/>
      <c r="N338" s="264"/>
      <c r="O338" s="264"/>
      <c r="P338" s="264"/>
      <c r="Q338" s="264"/>
      <c r="R338" s="264"/>
      <c r="S338" s="264"/>
      <c r="T338" s="265"/>
      <c r="AT338" s="266" t="s">
        <v>197</v>
      </c>
      <c r="AU338" s="266" t="s">
        <v>88</v>
      </c>
      <c r="AV338" s="16" t="s">
        <v>204</v>
      </c>
      <c r="AW338" s="16" t="s">
        <v>32</v>
      </c>
      <c r="AX338" s="16" t="s">
        <v>77</v>
      </c>
      <c r="AY338" s="266" t="s">
        <v>188</v>
      </c>
    </row>
    <row r="339" spans="1:65" s="14" customFormat="1" ht="11.25">
      <c r="B339" s="235"/>
      <c r="C339" s="236"/>
      <c r="D339" s="225" t="s">
        <v>197</v>
      </c>
      <c r="E339" s="237" t="s">
        <v>745</v>
      </c>
      <c r="F339" s="238" t="s">
        <v>199</v>
      </c>
      <c r="G339" s="236"/>
      <c r="H339" s="239">
        <v>255.505</v>
      </c>
      <c r="I339" s="240"/>
      <c r="J339" s="236"/>
      <c r="K339" s="236"/>
      <c r="L339" s="241"/>
      <c r="M339" s="242"/>
      <c r="N339" s="243"/>
      <c r="O339" s="243"/>
      <c r="P339" s="243"/>
      <c r="Q339" s="243"/>
      <c r="R339" s="243"/>
      <c r="S339" s="243"/>
      <c r="T339" s="244"/>
      <c r="AT339" s="245" t="s">
        <v>197</v>
      </c>
      <c r="AU339" s="245" t="s">
        <v>88</v>
      </c>
      <c r="AV339" s="14" t="s">
        <v>195</v>
      </c>
      <c r="AW339" s="14" t="s">
        <v>32</v>
      </c>
      <c r="AX339" s="14" t="s">
        <v>85</v>
      </c>
      <c r="AY339" s="245" t="s">
        <v>188</v>
      </c>
    </row>
    <row r="340" spans="1:65" s="2" customFormat="1" ht="16.5" customHeight="1">
      <c r="A340" s="35"/>
      <c r="B340" s="36"/>
      <c r="C340" s="267" t="s">
        <v>150</v>
      </c>
      <c r="D340" s="267" t="s">
        <v>406</v>
      </c>
      <c r="E340" s="268" t="s">
        <v>1033</v>
      </c>
      <c r="F340" s="269" t="s">
        <v>1034</v>
      </c>
      <c r="G340" s="270" t="s">
        <v>246</v>
      </c>
      <c r="H340" s="271">
        <v>102.202</v>
      </c>
      <c r="I340" s="272"/>
      <c r="J340" s="273">
        <f>ROUND(I340*H340,2)</f>
        <v>0</v>
      </c>
      <c r="K340" s="269" t="s">
        <v>194</v>
      </c>
      <c r="L340" s="274"/>
      <c r="M340" s="275" t="s">
        <v>1</v>
      </c>
      <c r="N340" s="276" t="s">
        <v>42</v>
      </c>
      <c r="O340" s="72"/>
      <c r="P340" s="219">
        <f>O340*H340</f>
        <v>0</v>
      </c>
      <c r="Q340" s="219">
        <v>0</v>
      </c>
      <c r="R340" s="219">
        <f>Q340*H340</f>
        <v>0</v>
      </c>
      <c r="S340" s="219">
        <v>0</v>
      </c>
      <c r="T340" s="220">
        <f>S340*H340</f>
        <v>0</v>
      </c>
      <c r="U340" s="35"/>
      <c r="V340" s="35"/>
      <c r="W340" s="35"/>
      <c r="X340" s="35"/>
      <c r="Y340" s="35"/>
      <c r="Z340" s="35"/>
      <c r="AA340" s="35"/>
      <c r="AB340" s="35"/>
      <c r="AC340" s="35"/>
      <c r="AD340" s="35"/>
      <c r="AE340" s="35"/>
      <c r="AR340" s="221" t="s">
        <v>229</v>
      </c>
      <c r="AT340" s="221" t="s">
        <v>406</v>
      </c>
      <c r="AU340" s="221" t="s">
        <v>88</v>
      </c>
      <c r="AY340" s="18" t="s">
        <v>188</v>
      </c>
      <c r="BE340" s="222">
        <f>IF(N340="základní",J340,0)</f>
        <v>0</v>
      </c>
      <c r="BF340" s="222">
        <f>IF(N340="snížená",J340,0)</f>
        <v>0</v>
      </c>
      <c r="BG340" s="222">
        <f>IF(N340="zákl. přenesená",J340,0)</f>
        <v>0</v>
      </c>
      <c r="BH340" s="222">
        <f>IF(N340="sníž. přenesená",J340,0)</f>
        <v>0</v>
      </c>
      <c r="BI340" s="222">
        <f>IF(N340="nulová",J340,0)</f>
        <v>0</v>
      </c>
      <c r="BJ340" s="18" t="s">
        <v>85</v>
      </c>
      <c r="BK340" s="222">
        <f>ROUND(I340*H340,2)</f>
        <v>0</v>
      </c>
      <c r="BL340" s="18" t="s">
        <v>195</v>
      </c>
      <c r="BM340" s="221" t="s">
        <v>1035</v>
      </c>
    </row>
    <row r="341" spans="1:65" s="13" customFormat="1" ht="11.25">
      <c r="B341" s="223"/>
      <c r="C341" s="224"/>
      <c r="D341" s="225" t="s">
        <v>197</v>
      </c>
      <c r="E341" s="226" t="s">
        <v>1</v>
      </c>
      <c r="F341" s="227" t="s">
        <v>1036</v>
      </c>
      <c r="G341" s="224"/>
      <c r="H341" s="228">
        <v>102.202</v>
      </c>
      <c r="I341" s="229"/>
      <c r="J341" s="224"/>
      <c r="K341" s="224"/>
      <c r="L341" s="230"/>
      <c r="M341" s="231"/>
      <c r="N341" s="232"/>
      <c r="O341" s="232"/>
      <c r="P341" s="232"/>
      <c r="Q341" s="232"/>
      <c r="R341" s="232"/>
      <c r="S341" s="232"/>
      <c r="T341" s="233"/>
      <c r="AT341" s="234" t="s">
        <v>197</v>
      </c>
      <c r="AU341" s="234" t="s">
        <v>88</v>
      </c>
      <c r="AV341" s="13" t="s">
        <v>88</v>
      </c>
      <c r="AW341" s="13" t="s">
        <v>32</v>
      </c>
      <c r="AX341" s="13" t="s">
        <v>85</v>
      </c>
      <c r="AY341" s="234" t="s">
        <v>188</v>
      </c>
    </row>
    <row r="342" spans="1:65" s="2" customFormat="1" ht="16.5" customHeight="1">
      <c r="A342" s="35"/>
      <c r="B342" s="36"/>
      <c r="C342" s="267" t="s">
        <v>342</v>
      </c>
      <c r="D342" s="267" t="s">
        <v>406</v>
      </c>
      <c r="E342" s="268" t="s">
        <v>1037</v>
      </c>
      <c r="F342" s="269" t="s">
        <v>1038</v>
      </c>
      <c r="G342" s="270" t="s">
        <v>246</v>
      </c>
      <c r="H342" s="271">
        <v>306.60599999999999</v>
      </c>
      <c r="I342" s="272"/>
      <c r="J342" s="273">
        <f>ROUND(I342*H342,2)</f>
        <v>0</v>
      </c>
      <c r="K342" s="269" t="s">
        <v>194</v>
      </c>
      <c r="L342" s="274"/>
      <c r="M342" s="275" t="s">
        <v>1</v>
      </c>
      <c r="N342" s="276" t="s">
        <v>42</v>
      </c>
      <c r="O342" s="72"/>
      <c r="P342" s="219">
        <f>O342*H342</f>
        <v>0</v>
      </c>
      <c r="Q342" s="219">
        <v>0</v>
      </c>
      <c r="R342" s="219">
        <f>Q342*H342</f>
        <v>0</v>
      </c>
      <c r="S342" s="219">
        <v>0</v>
      </c>
      <c r="T342" s="220">
        <f>S342*H342</f>
        <v>0</v>
      </c>
      <c r="U342" s="35"/>
      <c r="V342" s="35"/>
      <c r="W342" s="35"/>
      <c r="X342" s="35"/>
      <c r="Y342" s="35"/>
      <c r="Z342" s="35"/>
      <c r="AA342" s="35"/>
      <c r="AB342" s="35"/>
      <c r="AC342" s="35"/>
      <c r="AD342" s="35"/>
      <c r="AE342" s="35"/>
      <c r="AR342" s="221" t="s">
        <v>229</v>
      </c>
      <c r="AT342" s="221" t="s">
        <v>406</v>
      </c>
      <c r="AU342" s="221" t="s">
        <v>88</v>
      </c>
      <c r="AY342" s="18" t="s">
        <v>188</v>
      </c>
      <c r="BE342" s="222">
        <f>IF(N342="základní",J342,0)</f>
        <v>0</v>
      </c>
      <c r="BF342" s="222">
        <f>IF(N342="snížená",J342,0)</f>
        <v>0</v>
      </c>
      <c r="BG342" s="222">
        <f>IF(N342="zákl. přenesená",J342,0)</f>
        <v>0</v>
      </c>
      <c r="BH342" s="222">
        <f>IF(N342="sníž. přenesená",J342,0)</f>
        <v>0</v>
      </c>
      <c r="BI342" s="222">
        <f>IF(N342="nulová",J342,0)</f>
        <v>0</v>
      </c>
      <c r="BJ342" s="18" t="s">
        <v>85</v>
      </c>
      <c r="BK342" s="222">
        <f>ROUND(I342*H342,2)</f>
        <v>0</v>
      </c>
      <c r="BL342" s="18" t="s">
        <v>195</v>
      </c>
      <c r="BM342" s="221" t="s">
        <v>1039</v>
      </c>
    </row>
    <row r="343" spans="1:65" s="13" customFormat="1" ht="11.25">
      <c r="B343" s="223"/>
      <c r="C343" s="224"/>
      <c r="D343" s="225" t="s">
        <v>197</v>
      </c>
      <c r="E343" s="226" t="s">
        <v>1</v>
      </c>
      <c r="F343" s="227" t="s">
        <v>1040</v>
      </c>
      <c r="G343" s="224"/>
      <c r="H343" s="228">
        <v>306.60599999999999</v>
      </c>
      <c r="I343" s="229"/>
      <c r="J343" s="224"/>
      <c r="K343" s="224"/>
      <c r="L343" s="230"/>
      <c r="M343" s="231"/>
      <c r="N343" s="232"/>
      <c r="O343" s="232"/>
      <c r="P343" s="232"/>
      <c r="Q343" s="232"/>
      <c r="R343" s="232"/>
      <c r="S343" s="232"/>
      <c r="T343" s="233"/>
      <c r="AT343" s="234" t="s">
        <v>197</v>
      </c>
      <c r="AU343" s="234" t="s">
        <v>88</v>
      </c>
      <c r="AV343" s="13" t="s">
        <v>88</v>
      </c>
      <c r="AW343" s="13" t="s">
        <v>32</v>
      </c>
      <c r="AX343" s="13" t="s">
        <v>85</v>
      </c>
      <c r="AY343" s="234" t="s">
        <v>188</v>
      </c>
    </row>
    <row r="344" spans="1:65" s="2" customFormat="1" ht="16.5" customHeight="1">
      <c r="A344" s="35"/>
      <c r="B344" s="36"/>
      <c r="C344" s="267" t="s">
        <v>347</v>
      </c>
      <c r="D344" s="267" t="s">
        <v>406</v>
      </c>
      <c r="E344" s="268" t="s">
        <v>1041</v>
      </c>
      <c r="F344" s="269" t="s">
        <v>1042</v>
      </c>
      <c r="G344" s="270" t="s">
        <v>246</v>
      </c>
      <c r="H344" s="271">
        <v>102.202</v>
      </c>
      <c r="I344" s="272"/>
      <c r="J344" s="273">
        <f>ROUND(I344*H344,2)</f>
        <v>0</v>
      </c>
      <c r="K344" s="269" t="s">
        <v>194</v>
      </c>
      <c r="L344" s="274"/>
      <c r="M344" s="275" t="s">
        <v>1</v>
      </c>
      <c r="N344" s="276" t="s">
        <v>42</v>
      </c>
      <c r="O344" s="72"/>
      <c r="P344" s="219">
        <f>O344*H344</f>
        <v>0</v>
      </c>
      <c r="Q344" s="219">
        <v>0</v>
      </c>
      <c r="R344" s="219">
        <f>Q344*H344</f>
        <v>0</v>
      </c>
      <c r="S344" s="219">
        <v>0</v>
      </c>
      <c r="T344" s="220">
        <f>S344*H344</f>
        <v>0</v>
      </c>
      <c r="U344" s="35"/>
      <c r="V344" s="35"/>
      <c r="W344" s="35"/>
      <c r="X344" s="35"/>
      <c r="Y344" s="35"/>
      <c r="Z344" s="35"/>
      <c r="AA344" s="35"/>
      <c r="AB344" s="35"/>
      <c r="AC344" s="35"/>
      <c r="AD344" s="35"/>
      <c r="AE344" s="35"/>
      <c r="AR344" s="221" t="s">
        <v>229</v>
      </c>
      <c r="AT344" s="221" t="s">
        <v>406</v>
      </c>
      <c r="AU344" s="221" t="s">
        <v>88</v>
      </c>
      <c r="AY344" s="18" t="s">
        <v>188</v>
      </c>
      <c r="BE344" s="222">
        <f>IF(N344="základní",J344,0)</f>
        <v>0</v>
      </c>
      <c r="BF344" s="222">
        <f>IF(N344="snížená",J344,0)</f>
        <v>0</v>
      </c>
      <c r="BG344" s="222">
        <f>IF(N344="zákl. přenesená",J344,0)</f>
        <v>0</v>
      </c>
      <c r="BH344" s="222">
        <f>IF(N344="sníž. přenesená",J344,0)</f>
        <v>0</v>
      </c>
      <c r="BI344" s="222">
        <f>IF(N344="nulová",J344,0)</f>
        <v>0</v>
      </c>
      <c r="BJ344" s="18" t="s">
        <v>85</v>
      </c>
      <c r="BK344" s="222">
        <f>ROUND(I344*H344,2)</f>
        <v>0</v>
      </c>
      <c r="BL344" s="18" t="s">
        <v>195</v>
      </c>
      <c r="BM344" s="221" t="s">
        <v>1043</v>
      </c>
    </row>
    <row r="345" spans="1:65" s="13" customFormat="1" ht="11.25">
      <c r="B345" s="223"/>
      <c r="C345" s="224"/>
      <c r="D345" s="225" t="s">
        <v>197</v>
      </c>
      <c r="E345" s="226" t="s">
        <v>1</v>
      </c>
      <c r="F345" s="227" t="s">
        <v>1044</v>
      </c>
      <c r="G345" s="224"/>
      <c r="H345" s="228">
        <v>102.202</v>
      </c>
      <c r="I345" s="229"/>
      <c r="J345" s="224"/>
      <c r="K345" s="224"/>
      <c r="L345" s="230"/>
      <c r="M345" s="231"/>
      <c r="N345" s="232"/>
      <c r="O345" s="232"/>
      <c r="P345" s="232"/>
      <c r="Q345" s="232"/>
      <c r="R345" s="232"/>
      <c r="S345" s="232"/>
      <c r="T345" s="233"/>
      <c r="AT345" s="234" t="s">
        <v>197</v>
      </c>
      <c r="AU345" s="234" t="s">
        <v>88</v>
      </c>
      <c r="AV345" s="13" t="s">
        <v>88</v>
      </c>
      <c r="AW345" s="13" t="s">
        <v>32</v>
      </c>
      <c r="AX345" s="13" t="s">
        <v>85</v>
      </c>
      <c r="AY345" s="234" t="s">
        <v>188</v>
      </c>
    </row>
    <row r="346" spans="1:65" s="2" customFormat="1" ht="16.5" customHeight="1">
      <c r="A346" s="35"/>
      <c r="B346" s="36"/>
      <c r="C346" s="210" t="s">
        <v>355</v>
      </c>
      <c r="D346" s="210" t="s">
        <v>190</v>
      </c>
      <c r="E346" s="211" t="s">
        <v>1011</v>
      </c>
      <c r="F346" s="212" t="s">
        <v>1012</v>
      </c>
      <c r="G346" s="213" t="s">
        <v>285</v>
      </c>
      <c r="H346" s="214">
        <v>1.31</v>
      </c>
      <c r="I346" s="215"/>
      <c r="J346" s="216">
        <f>ROUND(I346*H346,2)</f>
        <v>0</v>
      </c>
      <c r="K346" s="212" t="s">
        <v>202</v>
      </c>
      <c r="L346" s="40"/>
      <c r="M346" s="217" t="s">
        <v>1</v>
      </c>
      <c r="N346" s="218" t="s">
        <v>42</v>
      </c>
      <c r="O346" s="72"/>
      <c r="P346" s="219">
        <f>O346*H346</f>
        <v>0</v>
      </c>
      <c r="Q346" s="219">
        <v>0</v>
      </c>
      <c r="R346" s="219">
        <f>Q346*H346</f>
        <v>0</v>
      </c>
      <c r="S346" s="219">
        <v>0</v>
      </c>
      <c r="T346" s="220">
        <f>S346*H346</f>
        <v>0</v>
      </c>
      <c r="U346" s="35"/>
      <c r="V346" s="35"/>
      <c r="W346" s="35"/>
      <c r="X346" s="35"/>
      <c r="Y346" s="35"/>
      <c r="Z346" s="35"/>
      <c r="AA346" s="35"/>
      <c r="AB346" s="35"/>
      <c r="AC346" s="35"/>
      <c r="AD346" s="35"/>
      <c r="AE346" s="35"/>
      <c r="AR346" s="221" t="s">
        <v>195</v>
      </c>
      <c r="AT346" s="221" t="s">
        <v>190</v>
      </c>
      <c r="AU346" s="221" t="s">
        <v>88</v>
      </c>
      <c r="AY346" s="18" t="s">
        <v>188</v>
      </c>
      <c r="BE346" s="222">
        <f>IF(N346="základní",J346,0)</f>
        <v>0</v>
      </c>
      <c r="BF346" s="222">
        <f>IF(N346="snížená",J346,0)</f>
        <v>0</v>
      </c>
      <c r="BG346" s="222">
        <f>IF(N346="zákl. přenesená",J346,0)</f>
        <v>0</v>
      </c>
      <c r="BH346" s="222">
        <f>IF(N346="sníž. přenesená",J346,0)</f>
        <v>0</v>
      </c>
      <c r="BI346" s="222">
        <f>IF(N346="nulová",J346,0)</f>
        <v>0</v>
      </c>
      <c r="BJ346" s="18" t="s">
        <v>85</v>
      </c>
      <c r="BK346" s="222">
        <f>ROUND(I346*H346,2)</f>
        <v>0</v>
      </c>
      <c r="BL346" s="18" t="s">
        <v>195</v>
      </c>
      <c r="BM346" s="221" t="s">
        <v>1045</v>
      </c>
    </row>
    <row r="347" spans="1:65" s="15" customFormat="1" ht="11.25">
      <c r="B347" s="246"/>
      <c r="C347" s="247"/>
      <c r="D347" s="225" t="s">
        <v>197</v>
      </c>
      <c r="E347" s="248" t="s">
        <v>1</v>
      </c>
      <c r="F347" s="249" t="s">
        <v>1046</v>
      </c>
      <c r="G347" s="247"/>
      <c r="H347" s="248" t="s">
        <v>1</v>
      </c>
      <c r="I347" s="250"/>
      <c r="J347" s="247"/>
      <c r="K347" s="247"/>
      <c r="L347" s="251"/>
      <c r="M347" s="252"/>
      <c r="N347" s="253"/>
      <c r="O347" s="253"/>
      <c r="P347" s="253"/>
      <c r="Q347" s="253"/>
      <c r="R347" s="253"/>
      <c r="S347" s="253"/>
      <c r="T347" s="254"/>
      <c r="AT347" s="255" t="s">
        <v>197</v>
      </c>
      <c r="AU347" s="255" t="s">
        <v>88</v>
      </c>
      <c r="AV347" s="15" t="s">
        <v>85</v>
      </c>
      <c r="AW347" s="15" t="s">
        <v>32</v>
      </c>
      <c r="AX347" s="15" t="s">
        <v>77</v>
      </c>
      <c r="AY347" s="255" t="s">
        <v>188</v>
      </c>
    </row>
    <row r="348" spans="1:65" s="15" customFormat="1" ht="11.25">
      <c r="B348" s="246"/>
      <c r="C348" s="247"/>
      <c r="D348" s="225" t="s">
        <v>197</v>
      </c>
      <c r="E348" s="248" t="s">
        <v>1</v>
      </c>
      <c r="F348" s="249" t="s">
        <v>1047</v>
      </c>
      <c r="G348" s="247"/>
      <c r="H348" s="248" t="s">
        <v>1</v>
      </c>
      <c r="I348" s="250"/>
      <c r="J348" s="247"/>
      <c r="K348" s="247"/>
      <c r="L348" s="251"/>
      <c r="M348" s="252"/>
      <c r="N348" s="253"/>
      <c r="O348" s="253"/>
      <c r="P348" s="253"/>
      <c r="Q348" s="253"/>
      <c r="R348" s="253"/>
      <c r="S348" s="253"/>
      <c r="T348" s="254"/>
      <c r="AT348" s="255" t="s">
        <v>197</v>
      </c>
      <c r="AU348" s="255" t="s">
        <v>88</v>
      </c>
      <c r="AV348" s="15" t="s">
        <v>85</v>
      </c>
      <c r="AW348" s="15" t="s">
        <v>32</v>
      </c>
      <c r="AX348" s="15" t="s">
        <v>77</v>
      </c>
      <c r="AY348" s="255" t="s">
        <v>188</v>
      </c>
    </row>
    <row r="349" spans="1:65" s="13" customFormat="1" ht="11.25">
      <c r="B349" s="223"/>
      <c r="C349" s="224"/>
      <c r="D349" s="225" t="s">
        <v>197</v>
      </c>
      <c r="E349" s="226" t="s">
        <v>1</v>
      </c>
      <c r="F349" s="227" t="s">
        <v>1048</v>
      </c>
      <c r="G349" s="224"/>
      <c r="H349" s="228">
        <v>0.60299999999999998</v>
      </c>
      <c r="I349" s="229"/>
      <c r="J349" s="224"/>
      <c r="K349" s="224"/>
      <c r="L349" s="230"/>
      <c r="M349" s="231"/>
      <c r="N349" s="232"/>
      <c r="O349" s="232"/>
      <c r="P349" s="232"/>
      <c r="Q349" s="232"/>
      <c r="R349" s="232"/>
      <c r="S349" s="232"/>
      <c r="T349" s="233"/>
      <c r="AT349" s="234" t="s">
        <v>197</v>
      </c>
      <c r="AU349" s="234" t="s">
        <v>88</v>
      </c>
      <c r="AV349" s="13" t="s">
        <v>88</v>
      </c>
      <c r="AW349" s="13" t="s">
        <v>32</v>
      </c>
      <c r="AX349" s="13" t="s">
        <v>77</v>
      </c>
      <c r="AY349" s="234" t="s">
        <v>188</v>
      </c>
    </row>
    <row r="350" spans="1:65" s="13" customFormat="1" ht="11.25">
      <c r="B350" s="223"/>
      <c r="C350" s="224"/>
      <c r="D350" s="225" t="s">
        <v>197</v>
      </c>
      <c r="E350" s="226" t="s">
        <v>1</v>
      </c>
      <c r="F350" s="227" t="s">
        <v>1049</v>
      </c>
      <c r="G350" s="224"/>
      <c r="H350" s="228">
        <v>0.70699999999999996</v>
      </c>
      <c r="I350" s="229"/>
      <c r="J350" s="224"/>
      <c r="K350" s="224"/>
      <c r="L350" s="230"/>
      <c r="M350" s="231"/>
      <c r="N350" s="232"/>
      <c r="O350" s="232"/>
      <c r="P350" s="232"/>
      <c r="Q350" s="232"/>
      <c r="R350" s="232"/>
      <c r="S350" s="232"/>
      <c r="T350" s="233"/>
      <c r="AT350" s="234" t="s">
        <v>197</v>
      </c>
      <c r="AU350" s="234" t="s">
        <v>88</v>
      </c>
      <c r="AV350" s="13" t="s">
        <v>88</v>
      </c>
      <c r="AW350" s="13" t="s">
        <v>32</v>
      </c>
      <c r="AX350" s="13" t="s">
        <v>77</v>
      </c>
      <c r="AY350" s="234" t="s">
        <v>188</v>
      </c>
    </row>
    <row r="351" spans="1:65" s="14" customFormat="1" ht="11.25">
      <c r="B351" s="235"/>
      <c r="C351" s="236"/>
      <c r="D351" s="225" t="s">
        <v>197</v>
      </c>
      <c r="E351" s="237" t="s">
        <v>747</v>
      </c>
      <c r="F351" s="238" t="s">
        <v>199</v>
      </c>
      <c r="G351" s="236"/>
      <c r="H351" s="239">
        <v>1.31</v>
      </c>
      <c r="I351" s="240"/>
      <c r="J351" s="236"/>
      <c r="K351" s="236"/>
      <c r="L351" s="241"/>
      <c r="M351" s="242"/>
      <c r="N351" s="243"/>
      <c r="O351" s="243"/>
      <c r="P351" s="243"/>
      <c r="Q351" s="243"/>
      <c r="R351" s="243"/>
      <c r="S351" s="243"/>
      <c r="T351" s="244"/>
      <c r="AT351" s="245" t="s">
        <v>197</v>
      </c>
      <c r="AU351" s="245" t="s">
        <v>88</v>
      </c>
      <c r="AV351" s="14" t="s">
        <v>195</v>
      </c>
      <c r="AW351" s="14" t="s">
        <v>32</v>
      </c>
      <c r="AX351" s="14" t="s">
        <v>85</v>
      </c>
      <c r="AY351" s="245" t="s">
        <v>188</v>
      </c>
    </row>
    <row r="352" spans="1:65" s="2" customFormat="1" ht="16.5" customHeight="1">
      <c r="A352" s="35"/>
      <c r="B352" s="36"/>
      <c r="C352" s="267" t="s">
        <v>359</v>
      </c>
      <c r="D352" s="267" t="s">
        <v>406</v>
      </c>
      <c r="E352" s="268" t="s">
        <v>1050</v>
      </c>
      <c r="F352" s="269" t="s">
        <v>1051</v>
      </c>
      <c r="G352" s="270" t="s">
        <v>246</v>
      </c>
      <c r="H352" s="271">
        <v>2.62</v>
      </c>
      <c r="I352" s="272"/>
      <c r="J352" s="273">
        <f>ROUND(I352*H352,2)</f>
        <v>0</v>
      </c>
      <c r="K352" s="269" t="s">
        <v>194</v>
      </c>
      <c r="L352" s="274"/>
      <c r="M352" s="275" t="s">
        <v>1</v>
      </c>
      <c r="N352" s="276" t="s">
        <v>42</v>
      </c>
      <c r="O352" s="72"/>
      <c r="P352" s="219">
        <f>O352*H352</f>
        <v>0</v>
      </c>
      <c r="Q352" s="219">
        <v>0</v>
      </c>
      <c r="R352" s="219">
        <f>Q352*H352</f>
        <v>0</v>
      </c>
      <c r="S352" s="219">
        <v>0</v>
      </c>
      <c r="T352" s="220">
        <f>S352*H352</f>
        <v>0</v>
      </c>
      <c r="U352" s="35"/>
      <c r="V352" s="35"/>
      <c r="W352" s="35"/>
      <c r="X352" s="35"/>
      <c r="Y352" s="35"/>
      <c r="Z352" s="35"/>
      <c r="AA352" s="35"/>
      <c r="AB352" s="35"/>
      <c r="AC352" s="35"/>
      <c r="AD352" s="35"/>
      <c r="AE352" s="35"/>
      <c r="AR352" s="221" t="s">
        <v>229</v>
      </c>
      <c r="AT352" s="221" t="s">
        <v>406</v>
      </c>
      <c r="AU352" s="221" t="s">
        <v>88</v>
      </c>
      <c r="AY352" s="18" t="s">
        <v>188</v>
      </c>
      <c r="BE352" s="222">
        <f>IF(N352="základní",J352,0)</f>
        <v>0</v>
      </c>
      <c r="BF352" s="222">
        <f>IF(N352="snížená",J352,0)</f>
        <v>0</v>
      </c>
      <c r="BG352" s="222">
        <f>IF(N352="zákl. přenesená",J352,0)</f>
        <v>0</v>
      </c>
      <c r="BH352" s="222">
        <f>IF(N352="sníž. přenesená",J352,0)</f>
        <v>0</v>
      </c>
      <c r="BI352" s="222">
        <f>IF(N352="nulová",J352,0)</f>
        <v>0</v>
      </c>
      <c r="BJ352" s="18" t="s">
        <v>85</v>
      </c>
      <c r="BK352" s="222">
        <f>ROUND(I352*H352,2)</f>
        <v>0</v>
      </c>
      <c r="BL352" s="18" t="s">
        <v>195</v>
      </c>
      <c r="BM352" s="221" t="s">
        <v>1052</v>
      </c>
    </row>
    <row r="353" spans="1:65" s="13" customFormat="1" ht="11.25">
      <c r="B353" s="223"/>
      <c r="C353" s="224"/>
      <c r="D353" s="225" t="s">
        <v>197</v>
      </c>
      <c r="E353" s="226" t="s">
        <v>1</v>
      </c>
      <c r="F353" s="227" t="s">
        <v>1053</v>
      </c>
      <c r="G353" s="224"/>
      <c r="H353" s="228">
        <v>2.62</v>
      </c>
      <c r="I353" s="229"/>
      <c r="J353" s="224"/>
      <c r="K353" s="224"/>
      <c r="L353" s="230"/>
      <c r="M353" s="231"/>
      <c r="N353" s="232"/>
      <c r="O353" s="232"/>
      <c r="P353" s="232"/>
      <c r="Q353" s="232"/>
      <c r="R353" s="232"/>
      <c r="S353" s="232"/>
      <c r="T353" s="233"/>
      <c r="AT353" s="234" t="s">
        <v>197</v>
      </c>
      <c r="AU353" s="234" t="s">
        <v>88</v>
      </c>
      <c r="AV353" s="13" t="s">
        <v>88</v>
      </c>
      <c r="AW353" s="13" t="s">
        <v>32</v>
      </c>
      <c r="AX353" s="13" t="s">
        <v>85</v>
      </c>
      <c r="AY353" s="234" t="s">
        <v>188</v>
      </c>
    </row>
    <row r="354" spans="1:65" s="2" customFormat="1" ht="16.5" customHeight="1">
      <c r="A354" s="35"/>
      <c r="B354" s="36"/>
      <c r="C354" s="210" t="s">
        <v>364</v>
      </c>
      <c r="D354" s="210" t="s">
        <v>190</v>
      </c>
      <c r="E354" s="211" t="s">
        <v>421</v>
      </c>
      <c r="F354" s="212" t="s">
        <v>422</v>
      </c>
      <c r="G354" s="213" t="s">
        <v>285</v>
      </c>
      <c r="H354" s="214">
        <v>12.145</v>
      </c>
      <c r="I354" s="215"/>
      <c r="J354" s="216">
        <f>ROUND(I354*H354,2)</f>
        <v>0</v>
      </c>
      <c r="K354" s="212" t="s">
        <v>202</v>
      </c>
      <c r="L354" s="40"/>
      <c r="M354" s="217" t="s">
        <v>1</v>
      </c>
      <c r="N354" s="218" t="s">
        <v>42</v>
      </c>
      <c r="O354" s="72"/>
      <c r="P354" s="219">
        <f>O354*H354</f>
        <v>0</v>
      </c>
      <c r="Q354" s="219">
        <v>0</v>
      </c>
      <c r="R354" s="219">
        <f>Q354*H354</f>
        <v>0</v>
      </c>
      <c r="S354" s="219">
        <v>0</v>
      </c>
      <c r="T354" s="220">
        <f>S354*H354</f>
        <v>0</v>
      </c>
      <c r="U354" s="35"/>
      <c r="V354" s="35"/>
      <c r="W354" s="35"/>
      <c r="X354" s="35"/>
      <c r="Y354" s="35"/>
      <c r="Z354" s="35"/>
      <c r="AA354" s="35"/>
      <c r="AB354" s="35"/>
      <c r="AC354" s="35"/>
      <c r="AD354" s="35"/>
      <c r="AE354" s="35"/>
      <c r="AR354" s="221" t="s">
        <v>195</v>
      </c>
      <c r="AT354" s="221" t="s">
        <v>190</v>
      </c>
      <c r="AU354" s="221" t="s">
        <v>88</v>
      </c>
      <c r="AY354" s="18" t="s">
        <v>188</v>
      </c>
      <c r="BE354" s="222">
        <f>IF(N354="základní",J354,0)</f>
        <v>0</v>
      </c>
      <c r="BF354" s="222">
        <f>IF(N354="snížená",J354,0)</f>
        <v>0</v>
      </c>
      <c r="BG354" s="222">
        <f>IF(N354="zákl. přenesená",J354,0)</f>
        <v>0</v>
      </c>
      <c r="BH354" s="222">
        <f>IF(N354="sníž. přenesená",J354,0)</f>
        <v>0</v>
      </c>
      <c r="BI354" s="222">
        <f>IF(N354="nulová",J354,0)</f>
        <v>0</v>
      </c>
      <c r="BJ354" s="18" t="s">
        <v>85</v>
      </c>
      <c r="BK354" s="222">
        <f>ROUND(I354*H354,2)</f>
        <v>0</v>
      </c>
      <c r="BL354" s="18" t="s">
        <v>195</v>
      </c>
      <c r="BM354" s="221" t="s">
        <v>1054</v>
      </c>
    </row>
    <row r="355" spans="1:65" s="15" customFormat="1" ht="11.25">
      <c r="B355" s="246"/>
      <c r="C355" s="247"/>
      <c r="D355" s="225" t="s">
        <v>197</v>
      </c>
      <c r="E355" s="248" t="s">
        <v>1</v>
      </c>
      <c r="F355" s="249" t="s">
        <v>1055</v>
      </c>
      <c r="G355" s="247"/>
      <c r="H355" s="248" t="s">
        <v>1</v>
      </c>
      <c r="I355" s="250"/>
      <c r="J355" s="247"/>
      <c r="K355" s="247"/>
      <c r="L355" s="251"/>
      <c r="M355" s="252"/>
      <c r="N355" s="253"/>
      <c r="O355" s="253"/>
      <c r="P355" s="253"/>
      <c r="Q355" s="253"/>
      <c r="R355" s="253"/>
      <c r="S355" s="253"/>
      <c r="T355" s="254"/>
      <c r="AT355" s="255" t="s">
        <v>197</v>
      </c>
      <c r="AU355" s="255" t="s">
        <v>88</v>
      </c>
      <c r="AV355" s="15" t="s">
        <v>85</v>
      </c>
      <c r="AW355" s="15" t="s">
        <v>32</v>
      </c>
      <c r="AX355" s="15" t="s">
        <v>77</v>
      </c>
      <c r="AY355" s="255" t="s">
        <v>188</v>
      </c>
    </row>
    <row r="356" spans="1:65" s="15" customFormat="1" ht="11.25">
      <c r="B356" s="246"/>
      <c r="C356" s="247"/>
      <c r="D356" s="225" t="s">
        <v>197</v>
      </c>
      <c r="E356" s="248" t="s">
        <v>1</v>
      </c>
      <c r="F356" s="249" t="s">
        <v>1056</v>
      </c>
      <c r="G356" s="247"/>
      <c r="H356" s="248" t="s">
        <v>1</v>
      </c>
      <c r="I356" s="250"/>
      <c r="J356" s="247"/>
      <c r="K356" s="247"/>
      <c r="L356" s="251"/>
      <c r="M356" s="252"/>
      <c r="N356" s="253"/>
      <c r="O356" s="253"/>
      <c r="P356" s="253"/>
      <c r="Q356" s="253"/>
      <c r="R356" s="253"/>
      <c r="S356" s="253"/>
      <c r="T356" s="254"/>
      <c r="AT356" s="255" t="s">
        <v>197</v>
      </c>
      <c r="AU356" s="255" t="s">
        <v>88</v>
      </c>
      <c r="AV356" s="15" t="s">
        <v>85</v>
      </c>
      <c r="AW356" s="15" t="s">
        <v>32</v>
      </c>
      <c r="AX356" s="15" t="s">
        <v>77</v>
      </c>
      <c r="AY356" s="255" t="s">
        <v>188</v>
      </c>
    </row>
    <row r="357" spans="1:65" s="13" customFormat="1" ht="11.25">
      <c r="B357" s="223"/>
      <c r="C357" s="224"/>
      <c r="D357" s="225" t="s">
        <v>197</v>
      </c>
      <c r="E357" s="226" t="s">
        <v>1</v>
      </c>
      <c r="F357" s="227" t="s">
        <v>1057</v>
      </c>
      <c r="G357" s="224"/>
      <c r="H357" s="228">
        <v>13.005000000000001</v>
      </c>
      <c r="I357" s="229"/>
      <c r="J357" s="224"/>
      <c r="K357" s="224"/>
      <c r="L357" s="230"/>
      <c r="M357" s="231"/>
      <c r="N357" s="232"/>
      <c r="O357" s="232"/>
      <c r="P357" s="232"/>
      <c r="Q357" s="232"/>
      <c r="R357" s="232"/>
      <c r="S357" s="232"/>
      <c r="T357" s="233"/>
      <c r="AT357" s="234" t="s">
        <v>197</v>
      </c>
      <c r="AU357" s="234" t="s">
        <v>88</v>
      </c>
      <c r="AV357" s="13" t="s">
        <v>88</v>
      </c>
      <c r="AW357" s="13" t="s">
        <v>32</v>
      </c>
      <c r="AX357" s="13" t="s">
        <v>77</v>
      </c>
      <c r="AY357" s="234" t="s">
        <v>188</v>
      </c>
    </row>
    <row r="358" spans="1:65" s="13" customFormat="1" ht="11.25">
      <c r="B358" s="223"/>
      <c r="C358" s="224"/>
      <c r="D358" s="225" t="s">
        <v>197</v>
      </c>
      <c r="E358" s="226" t="s">
        <v>1</v>
      </c>
      <c r="F358" s="227" t="s">
        <v>1058</v>
      </c>
      <c r="G358" s="224"/>
      <c r="H358" s="228">
        <v>-1.0309999999999999</v>
      </c>
      <c r="I358" s="229"/>
      <c r="J358" s="224"/>
      <c r="K358" s="224"/>
      <c r="L358" s="230"/>
      <c r="M358" s="231"/>
      <c r="N358" s="232"/>
      <c r="O358" s="232"/>
      <c r="P358" s="232"/>
      <c r="Q358" s="232"/>
      <c r="R358" s="232"/>
      <c r="S358" s="232"/>
      <c r="T358" s="233"/>
      <c r="AT358" s="234" t="s">
        <v>197</v>
      </c>
      <c r="AU358" s="234" t="s">
        <v>88</v>
      </c>
      <c r="AV358" s="13" t="s">
        <v>88</v>
      </c>
      <c r="AW358" s="13" t="s">
        <v>32</v>
      </c>
      <c r="AX358" s="13" t="s">
        <v>77</v>
      </c>
      <c r="AY358" s="234" t="s">
        <v>188</v>
      </c>
    </row>
    <row r="359" spans="1:65" s="15" customFormat="1" ht="11.25">
      <c r="B359" s="246"/>
      <c r="C359" s="247"/>
      <c r="D359" s="225" t="s">
        <v>197</v>
      </c>
      <c r="E359" s="248" t="s">
        <v>1</v>
      </c>
      <c r="F359" s="249" t="s">
        <v>1059</v>
      </c>
      <c r="G359" s="247"/>
      <c r="H359" s="248" t="s">
        <v>1</v>
      </c>
      <c r="I359" s="250"/>
      <c r="J359" s="247"/>
      <c r="K359" s="247"/>
      <c r="L359" s="251"/>
      <c r="M359" s="252"/>
      <c r="N359" s="253"/>
      <c r="O359" s="253"/>
      <c r="P359" s="253"/>
      <c r="Q359" s="253"/>
      <c r="R359" s="253"/>
      <c r="S359" s="253"/>
      <c r="T359" s="254"/>
      <c r="AT359" s="255" t="s">
        <v>197</v>
      </c>
      <c r="AU359" s="255" t="s">
        <v>88</v>
      </c>
      <c r="AV359" s="15" t="s">
        <v>85</v>
      </c>
      <c r="AW359" s="15" t="s">
        <v>32</v>
      </c>
      <c r="AX359" s="15" t="s">
        <v>77</v>
      </c>
      <c r="AY359" s="255" t="s">
        <v>188</v>
      </c>
    </row>
    <row r="360" spans="1:65" s="13" customFormat="1" ht="11.25">
      <c r="B360" s="223"/>
      <c r="C360" s="224"/>
      <c r="D360" s="225" t="s">
        <v>197</v>
      </c>
      <c r="E360" s="226" t="s">
        <v>1</v>
      </c>
      <c r="F360" s="227" t="s">
        <v>1060</v>
      </c>
      <c r="G360" s="224"/>
      <c r="H360" s="228">
        <v>0.17100000000000001</v>
      </c>
      <c r="I360" s="229"/>
      <c r="J360" s="224"/>
      <c r="K360" s="224"/>
      <c r="L360" s="230"/>
      <c r="M360" s="231"/>
      <c r="N360" s="232"/>
      <c r="O360" s="232"/>
      <c r="P360" s="232"/>
      <c r="Q360" s="232"/>
      <c r="R360" s="232"/>
      <c r="S360" s="232"/>
      <c r="T360" s="233"/>
      <c r="AT360" s="234" t="s">
        <v>197</v>
      </c>
      <c r="AU360" s="234" t="s">
        <v>88</v>
      </c>
      <c r="AV360" s="13" t="s">
        <v>88</v>
      </c>
      <c r="AW360" s="13" t="s">
        <v>32</v>
      </c>
      <c r="AX360" s="13" t="s">
        <v>77</v>
      </c>
      <c r="AY360" s="234" t="s">
        <v>188</v>
      </c>
    </row>
    <row r="361" spans="1:65" s="14" customFormat="1" ht="11.25">
      <c r="B361" s="235"/>
      <c r="C361" s="236"/>
      <c r="D361" s="225" t="s">
        <v>197</v>
      </c>
      <c r="E361" s="237" t="s">
        <v>139</v>
      </c>
      <c r="F361" s="238" t="s">
        <v>199</v>
      </c>
      <c r="G361" s="236"/>
      <c r="H361" s="239">
        <v>12.145</v>
      </c>
      <c r="I361" s="240"/>
      <c r="J361" s="236"/>
      <c r="K361" s="236"/>
      <c r="L361" s="241"/>
      <c r="M361" s="242"/>
      <c r="N361" s="243"/>
      <c r="O361" s="243"/>
      <c r="P361" s="243"/>
      <c r="Q361" s="243"/>
      <c r="R361" s="243"/>
      <c r="S361" s="243"/>
      <c r="T361" s="244"/>
      <c r="AT361" s="245" t="s">
        <v>197</v>
      </c>
      <c r="AU361" s="245" t="s">
        <v>88</v>
      </c>
      <c r="AV361" s="14" t="s">
        <v>195</v>
      </c>
      <c r="AW361" s="14" t="s">
        <v>32</v>
      </c>
      <c r="AX361" s="14" t="s">
        <v>85</v>
      </c>
      <c r="AY361" s="245" t="s">
        <v>188</v>
      </c>
    </row>
    <row r="362" spans="1:65" s="2" customFormat="1" ht="16.5" customHeight="1">
      <c r="A362" s="35"/>
      <c r="B362" s="36"/>
      <c r="C362" s="267" t="s">
        <v>369</v>
      </c>
      <c r="D362" s="267" t="s">
        <v>406</v>
      </c>
      <c r="E362" s="268" t="s">
        <v>1061</v>
      </c>
      <c r="F362" s="269" t="s">
        <v>1062</v>
      </c>
      <c r="G362" s="270" t="s">
        <v>246</v>
      </c>
      <c r="H362" s="271">
        <v>24.29</v>
      </c>
      <c r="I362" s="272"/>
      <c r="J362" s="273">
        <f>ROUND(I362*H362,2)</f>
        <v>0</v>
      </c>
      <c r="K362" s="269" t="s">
        <v>202</v>
      </c>
      <c r="L362" s="274"/>
      <c r="M362" s="275" t="s">
        <v>1</v>
      </c>
      <c r="N362" s="276" t="s">
        <v>42</v>
      </c>
      <c r="O362" s="72"/>
      <c r="P362" s="219">
        <f>O362*H362</f>
        <v>0</v>
      </c>
      <c r="Q362" s="219">
        <v>0</v>
      </c>
      <c r="R362" s="219">
        <f>Q362*H362</f>
        <v>0</v>
      </c>
      <c r="S362" s="219">
        <v>0</v>
      </c>
      <c r="T362" s="220">
        <f>S362*H362</f>
        <v>0</v>
      </c>
      <c r="U362" s="35"/>
      <c r="V362" s="35"/>
      <c r="W362" s="35"/>
      <c r="X362" s="35"/>
      <c r="Y362" s="35"/>
      <c r="Z362" s="35"/>
      <c r="AA362" s="35"/>
      <c r="AB362" s="35"/>
      <c r="AC362" s="35"/>
      <c r="AD362" s="35"/>
      <c r="AE362" s="35"/>
      <c r="AR362" s="221" t="s">
        <v>229</v>
      </c>
      <c r="AT362" s="221" t="s">
        <v>406</v>
      </c>
      <c r="AU362" s="221" t="s">
        <v>88</v>
      </c>
      <c r="AY362" s="18" t="s">
        <v>188</v>
      </c>
      <c r="BE362" s="222">
        <f>IF(N362="základní",J362,0)</f>
        <v>0</v>
      </c>
      <c r="BF362" s="222">
        <f>IF(N362="snížená",J362,0)</f>
        <v>0</v>
      </c>
      <c r="BG362" s="222">
        <f>IF(N362="zákl. přenesená",J362,0)</f>
        <v>0</v>
      </c>
      <c r="BH362" s="222">
        <f>IF(N362="sníž. přenesená",J362,0)</f>
        <v>0</v>
      </c>
      <c r="BI362" s="222">
        <f>IF(N362="nulová",J362,0)</f>
        <v>0</v>
      </c>
      <c r="BJ362" s="18" t="s">
        <v>85</v>
      </c>
      <c r="BK362" s="222">
        <f>ROUND(I362*H362,2)</f>
        <v>0</v>
      </c>
      <c r="BL362" s="18" t="s">
        <v>195</v>
      </c>
      <c r="BM362" s="221" t="s">
        <v>1063</v>
      </c>
    </row>
    <row r="363" spans="1:65" s="13" customFormat="1" ht="11.25">
      <c r="B363" s="223"/>
      <c r="C363" s="224"/>
      <c r="D363" s="225" t="s">
        <v>197</v>
      </c>
      <c r="E363" s="224"/>
      <c r="F363" s="227" t="s">
        <v>1064</v>
      </c>
      <c r="G363" s="224"/>
      <c r="H363" s="228">
        <v>24.29</v>
      </c>
      <c r="I363" s="229"/>
      <c r="J363" s="224"/>
      <c r="K363" s="224"/>
      <c r="L363" s="230"/>
      <c r="M363" s="231"/>
      <c r="N363" s="232"/>
      <c r="O363" s="232"/>
      <c r="P363" s="232"/>
      <c r="Q363" s="232"/>
      <c r="R363" s="232"/>
      <c r="S363" s="232"/>
      <c r="T363" s="233"/>
      <c r="AT363" s="234" t="s">
        <v>197</v>
      </c>
      <c r="AU363" s="234" t="s">
        <v>88</v>
      </c>
      <c r="AV363" s="13" t="s">
        <v>88</v>
      </c>
      <c r="AW363" s="13" t="s">
        <v>4</v>
      </c>
      <c r="AX363" s="13" t="s">
        <v>85</v>
      </c>
      <c r="AY363" s="234" t="s">
        <v>188</v>
      </c>
    </row>
    <row r="364" spans="1:65" s="2" customFormat="1" ht="16.5" customHeight="1">
      <c r="A364" s="35"/>
      <c r="B364" s="36"/>
      <c r="C364" s="210" t="s">
        <v>375</v>
      </c>
      <c r="D364" s="210" t="s">
        <v>190</v>
      </c>
      <c r="E364" s="211" t="s">
        <v>412</v>
      </c>
      <c r="F364" s="212" t="s">
        <v>413</v>
      </c>
      <c r="G364" s="213" t="s">
        <v>285</v>
      </c>
      <c r="H364" s="214">
        <v>268.95999999999998</v>
      </c>
      <c r="I364" s="215"/>
      <c r="J364" s="216">
        <f>ROUND(I364*H364,2)</f>
        <v>0</v>
      </c>
      <c r="K364" s="212" t="s">
        <v>202</v>
      </c>
      <c r="L364" s="40"/>
      <c r="M364" s="217" t="s">
        <v>1</v>
      </c>
      <c r="N364" s="218" t="s">
        <v>42</v>
      </c>
      <c r="O364" s="72"/>
      <c r="P364" s="219">
        <f>O364*H364</f>
        <v>0</v>
      </c>
      <c r="Q364" s="219">
        <v>0</v>
      </c>
      <c r="R364" s="219">
        <f>Q364*H364</f>
        <v>0</v>
      </c>
      <c r="S364" s="219">
        <v>0</v>
      </c>
      <c r="T364" s="220">
        <f>S364*H364</f>
        <v>0</v>
      </c>
      <c r="U364" s="35"/>
      <c r="V364" s="35"/>
      <c r="W364" s="35"/>
      <c r="X364" s="35"/>
      <c r="Y364" s="35"/>
      <c r="Z364" s="35"/>
      <c r="AA364" s="35"/>
      <c r="AB364" s="35"/>
      <c r="AC364" s="35"/>
      <c r="AD364" s="35"/>
      <c r="AE364" s="35"/>
      <c r="AR364" s="221" t="s">
        <v>195</v>
      </c>
      <c r="AT364" s="221" t="s">
        <v>190</v>
      </c>
      <c r="AU364" s="221" t="s">
        <v>88</v>
      </c>
      <c r="AY364" s="18" t="s">
        <v>188</v>
      </c>
      <c r="BE364" s="222">
        <f>IF(N364="základní",J364,0)</f>
        <v>0</v>
      </c>
      <c r="BF364" s="222">
        <f>IF(N364="snížená",J364,0)</f>
        <v>0</v>
      </c>
      <c r="BG364" s="222">
        <f>IF(N364="zákl. přenesená",J364,0)</f>
        <v>0</v>
      </c>
      <c r="BH364" s="222">
        <f>IF(N364="sníž. přenesená",J364,0)</f>
        <v>0</v>
      </c>
      <c r="BI364" s="222">
        <f>IF(N364="nulová",J364,0)</f>
        <v>0</v>
      </c>
      <c r="BJ364" s="18" t="s">
        <v>85</v>
      </c>
      <c r="BK364" s="222">
        <f>ROUND(I364*H364,2)</f>
        <v>0</v>
      </c>
      <c r="BL364" s="18" t="s">
        <v>195</v>
      </c>
      <c r="BM364" s="221" t="s">
        <v>1065</v>
      </c>
    </row>
    <row r="365" spans="1:65" s="15" customFormat="1" ht="11.25">
      <c r="B365" s="246"/>
      <c r="C365" s="247"/>
      <c r="D365" s="225" t="s">
        <v>197</v>
      </c>
      <c r="E365" s="248" t="s">
        <v>1</v>
      </c>
      <c r="F365" s="249" t="s">
        <v>488</v>
      </c>
      <c r="G365" s="247"/>
      <c r="H365" s="248" t="s">
        <v>1</v>
      </c>
      <c r="I365" s="250"/>
      <c r="J365" s="247"/>
      <c r="K365" s="247"/>
      <c r="L365" s="251"/>
      <c r="M365" s="252"/>
      <c r="N365" s="253"/>
      <c r="O365" s="253"/>
      <c r="P365" s="253"/>
      <c r="Q365" s="253"/>
      <c r="R365" s="253"/>
      <c r="S365" s="253"/>
      <c r="T365" s="254"/>
      <c r="AT365" s="255" t="s">
        <v>197</v>
      </c>
      <c r="AU365" s="255" t="s">
        <v>88</v>
      </c>
      <c r="AV365" s="15" t="s">
        <v>85</v>
      </c>
      <c r="AW365" s="15" t="s">
        <v>32</v>
      </c>
      <c r="AX365" s="15" t="s">
        <v>77</v>
      </c>
      <c r="AY365" s="255" t="s">
        <v>188</v>
      </c>
    </row>
    <row r="366" spans="1:65" s="13" customFormat="1" ht="11.25">
      <c r="B366" s="223"/>
      <c r="C366" s="224"/>
      <c r="D366" s="225" t="s">
        <v>197</v>
      </c>
      <c r="E366" s="226" t="s">
        <v>1</v>
      </c>
      <c r="F366" s="227" t="s">
        <v>745</v>
      </c>
      <c r="G366" s="224"/>
      <c r="H366" s="228">
        <v>255.505</v>
      </c>
      <c r="I366" s="229"/>
      <c r="J366" s="224"/>
      <c r="K366" s="224"/>
      <c r="L366" s="230"/>
      <c r="M366" s="231"/>
      <c r="N366" s="232"/>
      <c r="O366" s="232"/>
      <c r="P366" s="232"/>
      <c r="Q366" s="232"/>
      <c r="R366" s="232"/>
      <c r="S366" s="232"/>
      <c r="T366" s="233"/>
      <c r="AT366" s="234" t="s">
        <v>197</v>
      </c>
      <c r="AU366" s="234" t="s">
        <v>88</v>
      </c>
      <c r="AV366" s="13" t="s">
        <v>88</v>
      </c>
      <c r="AW366" s="13" t="s">
        <v>32</v>
      </c>
      <c r="AX366" s="13" t="s">
        <v>77</v>
      </c>
      <c r="AY366" s="234" t="s">
        <v>188</v>
      </c>
    </row>
    <row r="367" spans="1:65" s="13" customFormat="1" ht="11.25">
      <c r="B367" s="223"/>
      <c r="C367" s="224"/>
      <c r="D367" s="225" t="s">
        <v>197</v>
      </c>
      <c r="E367" s="226" t="s">
        <v>1</v>
      </c>
      <c r="F367" s="227" t="s">
        <v>747</v>
      </c>
      <c r="G367" s="224"/>
      <c r="H367" s="228">
        <v>1.31</v>
      </c>
      <c r="I367" s="229"/>
      <c r="J367" s="224"/>
      <c r="K367" s="224"/>
      <c r="L367" s="230"/>
      <c r="M367" s="231"/>
      <c r="N367" s="232"/>
      <c r="O367" s="232"/>
      <c r="P367" s="232"/>
      <c r="Q367" s="232"/>
      <c r="R367" s="232"/>
      <c r="S367" s="232"/>
      <c r="T367" s="233"/>
      <c r="AT367" s="234" t="s">
        <v>197</v>
      </c>
      <c r="AU367" s="234" t="s">
        <v>88</v>
      </c>
      <c r="AV367" s="13" t="s">
        <v>88</v>
      </c>
      <c r="AW367" s="13" t="s">
        <v>32</v>
      </c>
      <c r="AX367" s="13" t="s">
        <v>77</v>
      </c>
      <c r="AY367" s="234" t="s">
        <v>188</v>
      </c>
    </row>
    <row r="368" spans="1:65" s="13" customFormat="1" ht="11.25">
      <c r="B368" s="223"/>
      <c r="C368" s="224"/>
      <c r="D368" s="225" t="s">
        <v>197</v>
      </c>
      <c r="E368" s="226" t="s">
        <v>1</v>
      </c>
      <c r="F368" s="227" t="s">
        <v>139</v>
      </c>
      <c r="G368" s="224"/>
      <c r="H368" s="228">
        <v>12.145</v>
      </c>
      <c r="I368" s="229"/>
      <c r="J368" s="224"/>
      <c r="K368" s="224"/>
      <c r="L368" s="230"/>
      <c r="M368" s="231"/>
      <c r="N368" s="232"/>
      <c r="O368" s="232"/>
      <c r="P368" s="232"/>
      <c r="Q368" s="232"/>
      <c r="R368" s="232"/>
      <c r="S368" s="232"/>
      <c r="T368" s="233"/>
      <c r="AT368" s="234" t="s">
        <v>197</v>
      </c>
      <c r="AU368" s="234" t="s">
        <v>88</v>
      </c>
      <c r="AV368" s="13" t="s">
        <v>88</v>
      </c>
      <c r="AW368" s="13" t="s">
        <v>32</v>
      </c>
      <c r="AX368" s="13" t="s">
        <v>77</v>
      </c>
      <c r="AY368" s="234" t="s">
        <v>188</v>
      </c>
    </row>
    <row r="369" spans="1:65" s="14" customFormat="1" ht="11.25">
      <c r="B369" s="235"/>
      <c r="C369" s="236"/>
      <c r="D369" s="225" t="s">
        <v>197</v>
      </c>
      <c r="E369" s="237" t="s">
        <v>1</v>
      </c>
      <c r="F369" s="238" t="s">
        <v>199</v>
      </c>
      <c r="G369" s="236"/>
      <c r="H369" s="239">
        <v>268.95999999999998</v>
      </c>
      <c r="I369" s="240"/>
      <c r="J369" s="236"/>
      <c r="K369" s="236"/>
      <c r="L369" s="241"/>
      <c r="M369" s="242"/>
      <c r="N369" s="243"/>
      <c r="O369" s="243"/>
      <c r="P369" s="243"/>
      <c r="Q369" s="243"/>
      <c r="R369" s="243"/>
      <c r="S369" s="243"/>
      <c r="T369" s="244"/>
      <c r="AT369" s="245" t="s">
        <v>197</v>
      </c>
      <c r="AU369" s="245" t="s">
        <v>88</v>
      </c>
      <c r="AV369" s="14" t="s">
        <v>195</v>
      </c>
      <c r="AW369" s="14" t="s">
        <v>32</v>
      </c>
      <c r="AX369" s="14" t="s">
        <v>85</v>
      </c>
      <c r="AY369" s="245" t="s">
        <v>188</v>
      </c>
    </row>
    <row r="370" spans="1:65" s="2" customFormat="1" ht="16.5" customHeight="1">
      <c r="A370" s="35"/>
      <c r="B370" s="36"/>
      <c r="C370" s="210" t="s">
        <v>380</v>
      </c>
      <c r="D370" s="210" t="s">
        <v>190</v>
      </c>
      <c r="E370" s="211" t="s">
        <v>1066</v>
      </c>
      <c r="F370" s="212" t="s">
        <v>1067</v>
      </c>
      <c r="G370" s="213" t="s">
        <v>285</v>
      </c>
      <c r="H370" s="214">
        <v>268.95999999999998</v>
      </c>
      <c r="I370" s="215"/>
      <c r="J370" s="216">
        <f>ROUND(I370*H370,2)</f>
        <v>0</v>
      </c>
      <c r="K370" s="212" t="s">
        <v>202</v>
      </c>
      <c r="L370" s="40"/>
      <c r="M370" s="217" t="s">
        <v>1</v>
      </c>
      <c r="N370" s="218" t="s">
        <v>42</v>
      </c>
      <c r="O370" s="72"/>
      <c r="P370" s="219">
        <f>O370*H370</f>
        <v>0</v>
      </c>
      <c r="Q370" s="219">
        <v>0</v>
      </c>
      <c r="R370" s="219">
        <f>Q370*H370</f>
        <v>0</v>
      </c>
      <c r="S370" s="219">
        <v>0</v>
      </c>
      <c r="T370" s="220">
        <f>S370*H370</f>
        <v>0</v>
      </c>
      <c r="U370" s="35"/>
      <c r="V370" s="35"/>
      <c r="W370" s="35"/>
      <c r="X370" s="35"/>
      <c r="Y370" s="35"/>
      <c r="Z370" s="35"/>
      <c r="AA370" s="35"/>
      <c r="AB370" s="35"/>
      <c r="AC370" s="35"/>
      <c r="AD370" s="35"/>
      <c r="AE370" s="35"/>
      <c r="AR370" s="221" t="s">
        <v>195</v>
      </c>
      <c r="AT370" s="221" t="s">
        <v>190</v>
      </c>
      <c r="AU370" s="221" t="s">
        <v>88</v>
      </c>
      <c r="AY370" s="18" t="s">
        <v>188</v>
      </c>
      <c r="BE370" s="222">
        <f>IF(N370="základní",J370,0)</f>
        <v>0</v>
      </c>
      <c r="BF370" s="222">
        <f>IF(N370="snížená",J370,0)</f>
        <v>0</v>
      </c>
      <c r="BG370" s="222">
        <f>IF(N370="zákl. přenesená",J370,0)</f>
        <v>0</v>
      </c>
      <c r="BH370" s="222">
        <f>IF(N370="sníž. přenesená",J370,0)</f>
        <v>0</v>
      </c>
      <c r="BI370" s="222">
        <f>IF(N370="nulová",J370,0)</f>
        <v>0</v>
      </c>
      <c r="BJ370" s="18" t="s">
        <v>85</v>
      </c>
      <c r="BK370" s="222">
        <f>ROUND(I370*H370,2)</f>
        <v>0</v>
      </c>
      <c r="BL370" s="18" t="s">
        <v>195</v>
      </c>
      <c r="BM370" s="221" t="s">
        <v>1068</v>
      </c>
    </row>
    <row r="371" spans="1:65" s="2" customFormat="1" ht="16.5" customHeight="1">
      <c r="A371" s="35"/>
      <c r="B371" s="36"/>
      <c r="C371" s="210" t="s">
        <v>385</v>
      </c>
      <c r="D371" s="210" t="s">
        <v>190</v>
      </c>
      <c r="E371" s="211" t="s">
        <v>1069</v>
      </c>
      <c r="F371" s="212" t="s">
        <v>1070</v>
      </c>
      <c r="G371" s="213" t="s">
        <v>207</v>
      </c>
      <c r="H371" s="214">
        <v>511.01</v>
      </c>
      <c r="I371" s="215"/>
      <c r="J371" s="216">
        <f>ROUND(I371*H371,2)</f>
        <v>0</v>
      </c>
      <c r="K371" s="212" t="s">
        <v>202</v>
      </c>
      <c r="L371" s="40"/>
      <c r="M371" s="217" t="s">
        <v>1</v>
      </c>
      <c r="N371" s="218" t="s">
        <v>42</v>
      </c>
      <c r="O371" s="72"/>
      <c r="P371" s="219">
        <f>O371*H371</f>
        <v>0</v>
      </c>
      <c r="Q371" s="219">
        <v>0</v>
      </c>
      <c r="R371" s="219">
        <f>Q371*H371</f>
        <v>0</v>
      </c>
      <c r="S371" s="219">
        <v>0</v>
      </c>
      <c r="T371" s="220">
        <f>S371*H371</f>
        <v>0</v>
      </c>
      <c r="U371" s="35"/>
      <c r="V371" s="35"/>
      <c r="W371" s="35"/>
      <c r="X371" s="35"/>
      <c r="Y371" s="35"/>
      <c r="Z371" s="35"/>
      <c r="AA371" s="35"/>
      <c r="AB371" s="35"/>
      <c r="AC371" s="35"/>
      <c r="AD371" s="35"/>
      <c r="AE371" s="35"/>
      <c r="AR371" s="221" t="s">
        <v>195</v>
      </c>
      <c r="AT371" s="221" t="s">
        <v>190</v>
      </c>
      <c r="AU371" s="221" t="s">
        <v>88</v>
      </c>
      <c r="AY371" s="18" t="s">
        <v>188</v>
      </c>
      <c r="BE371" s="222">
        <f>IF(N371="základní",J371,0)</f>
        <v>0</v>
      </c>
      <c r="BF371" s="222">
        <f>IF(N371="snížená",J371,0)</f>
        <v>0</v>
      </c>
      <c r="BG371" s="222">
        <f>IF(N371="zákl. přenesená",J371,0)</f>
        <v>0</v>
      </c>
      <c r="BH371" s="222">
        <f>IF(N371="sníž. přenesená",J371,0)</f>
        <v>0</v>
      </c>
      <c r="BI371" s="222">
        <f>IF(N371="nulová",J371,0)</f>
        <v>0</v>
      </c>
      <c r="BJ371" s="18" t="s">
        <v>85</v>
      </c>
      <c r="BK371" s="222">
        <f>ROUND(I371*H371,2)</f>
        <v>0</v>
      </c>
      <c r="BL371" s="18" t="s">
        <v>195</v>
      </c>
      <c r="BM371" s="221" t="s">
        <v>1071</v>
      </c>
    </row>
    <row r="372" spans="1:65" s="15" customFormat="1" ht="11.25">
      <c r="B372" s="246"/>
      <c r="C372" s="247"/>
      <c r="D372" s="225" t="s">
        <v>197</v>
      </c>
      <c r="E372" s="248" t="s">
        <v>1</v>
      </c>
      <c r="F372" s="249" t="s">
        <v>1072</v>
      </c>
      <c r="G372" s="247"/>
      <c r="H372" s="248" t="s">
        <v>1</v>
      </c>
      <c r="I372" s="250"/>
      <c r="J372" s="247"/>
      <c r="K372" s="247"/>
      <c r="L372" s="251"/>
      <c r="M372" s="252"/>
      <c r="N372" s="253"/>
      <c r="O372" s="253"/>
      <c r="P372" s="253"/>
      <c r="Q372" s="253"/>
      <c r="R372" s="253"/>
      <c r="S372" s="253"/>
      <c r="T372" s="254"/>
      <c r="AT372" s="255" t="s">
        <v>197</v>
      </c>
      <c r="AU372" s="255" t="s">
        <v>88</v>
      </c>
      <c r="AV372" s="15" t="s">
        <v>85</v>
      </c>
      <c r="AW372" s="15" t="s">
        <v>32</v>
      </c>
      <c r="AX372" s="15" t="s">
        <v>77</v>
      </c>
      <c r="AY372" s="255" t="s">
        <v>188</v>
      </c>
    </row>
    <row r="373" spans="1:65" s="13" customFormat="1" ht="11.25">
      <c r="B373" s="223"/>
      <c r="C373" s="224"/>
      <c r="D373" s="225" t="s">
        <v>197</v>
      </c>
      <c r="E373" s="226" t="s">
        <v>1</v>
      </c>
      <c r="F373" s="227" t="s">
        <v>761</v>
      </c>
      <c r="G373" s="224"/>
      <c r="H373" s="228">
        <v>126.04</v>
      </c>
      <c r="I373" s="229"/>
      <c r="J373" s="224"/>
      <c r="K373" s="224"/>
      <c r="L373" s="230"/>
      <c r="M373" s="231"/>
      <c r="N373" s="232"/>
      <c r="O373" s="232"/>
      <c r="P373" s="232"/>
      <c r="Q373" s="232"/>
      <c r="R373" s="232"/>
      <c r="S373" s="232"/>
      <c r="T373" s="233"/>
      <c r="AT373" s="234" t="s">
        <v>197</v>
      </c>
      <c r="AU373" s="234" t="s">
        <v>88</v>
      </c>
      <c r="AV373" s="13" t="s">
        <v>88</v>
      </c>
      <c r="AW373" s="13" t="s">
        <v>32</v>
      </c>
      <c r="AX373" s="13" t="s">
        <v>77</v>
      </c>
      <c r="AY373" s="234" t="s">
        <v>188</v>
      </c>
    </row>
    <row r="374" spans="1:65" s="13" customFormat="1" ht="11.25">
      <c r="B374" s="223"/>
      <c r="C374" s="224"/>
      <c r="D374" s="225" t="s">
        <v>197</v>
      </c>
      <c r="E374" s="226" t="s">
        <v>1</v>
      </c>
      <c r="F374" s="227" t="s">
        <v>771</v>
      </c>
      <c r="G374" s="224"/>
      <c r="H374" s="228">
        <v>71.95</v>
      </c>
      <c r="I374" s="229"/>
      <c r="J374" s="224"/>
      <c r="K374" s="224"/>
      <c r="L374" s="230"/>
      <c r="M374" s="231"/>
      <c r="N374" s="232"/>
      <c r="O374" s="232"/>
      <c r="P374" s="232"/>
      <c r="Q374" s="232"/>
      <c r="R374" s="232"/>
      <c r="S374" s="232"/>
      <c r="T374" s="233"/>
      <c r="AT374" s="234" t="s">
        <v>197</v>
      </c>
      <c r="AU374" s="234" t="s">
        <v>88</v>
      </c>
      <c r="AV374" s="13" t="s">
        <v>88</v>
      </c>
      <c r="AW374" s="13" t="s">
        <v>32</v>
      </c>
      <c r="AX374" s="13" t="s">
        <v>77</v>
      </c>
      <c r="AY374" s="234" t="s">
        <v>188</v>
      </c>
    </row>
    <row r="375" spans="1:65" s="13" customFormat="1" ht="11.25">
      <c r="B375" s="223"/>
      <c r="C375" s="224"/>
      <c r="D375" s="225" t="s">
        <v>197</v>
      </c>
      <c r="E375" s="226" t="s">
        <v>1</v>
      </c>
      <c r="F375" s="227" t="s">
        <v>781</v>
      </c>
      <c r="G375" s="224"/>
      <c r="H375" s="228">
        <v>58.61</v>
      </c>
      <c r="I375" s="229"/>
      <c r="J375" s="224"/>
      <c r="K375" s="224"/>
      <c r="L375" s="230"/>
      <c r="M375" s="231"/>
      <c r="N375" s="232"/>
      <c r="O375" s="232"/>
      <c r="P375" s="232"/>
      <c r="Q375" s="232"/>
      <c r="R375" s="232"/>
      <c r="S375" s="232"/>
      <c r="T375" s="233"/>
      <c r="AT375" s="234" t="s">
        <v>197</v>
      </c>
      <c r="AU375" s="234" t="s">
        <v>88</v>
      </c>
      <c r="AV375" s="13" t="s">
        <v>88</v>
      </c>
      <c r="AW375" s="13" t="s">
        <v>32</v>
      </c>
      <c r="AX375" s="13" t="s">
        <v>77</v>
      </c>
      <c r="AY375" s="234" t="s">
        <v>188</v>
      </c>
    </row>
    <row r="376" spans="1:65" s="13" customFormat="1" ht="11.25">
      <c r="B376" s="223"/>
      <c r="C376" s="224"/>
      <c r="D376" s="225" t="s">
        <v>197</v>
      </c>
      <c r="E376" s="226" t="s">
        <v>1</v>
      </c>
      <c r="F376" s="227" t="s">
        <v>791</v>
      </c>
      <c r="G376" s="224"/>
      <c r="H376" s="228">
        <v>54.3</v>
      </c>
      <c r="I376" s="229"/>
      <c r="J376" s="224"/>
      <c r="K376" s="224"/>
      <c r="L376" s="230"/>
      <c r="M376" s="231"/>
      <c r="N376" s="232"/>
      <c r="O376" s="232"/>
      <c r="P376" s="232"/>
      <c r="Q376" s="232"/>
      <c r="R376" s="232"/>
      <c r="S376" s="232"/>
      <c r="T376" s="233"/>
      <c r="AT376" s="234" t="s">
        <v>197</v>
      </c>
      <c r="AU376" s="234" t="s">
        <v>88</v>
      </c>
      <c r="AV376" s="13" t="s">
        <v>88</v>
      </c>
      <c r="AW376" s="13" t="s">
        <v>32</v>
      </c>
      <c r="AX376" s="13" t="s">
        <v>77</v>
      </c>
      <c r="AY376" s="234" t="s">
        <v>188</v>
      </c>
    </row>
    <row r="377" spans="1:65" s="13" customFormat="1" ht="11.25">
      <c r="B377" s="223"/>
      <c r="C377" s="224"/>
      <c r="D377" s="225" t="s">
        <v>197</v>
      </c>
      <c r="E377" s="226" t="s">
        <v>1</v>
      </c>
      <c r="F377" s="227" t="s">
        <v>800</v>
      </c>
      <c r="G377" s="224"/>
      <c r="H377" s="228">
        <v>74.849999999999994</v>
      </c>
      <c r="I377" s="229"/>
      <c r="J377" s="224"/>
      <c r="K377" s="224"/>
      <c r="L377" s="230"/>
      <c r="M377" s="231"/>
      <c r="N377" s="232"/>
      <c r="O377" s="232"/>
      <c r="P377" s="232"/>
      <c r="Q377" s="232"/>
      <c r="R377" s="232"/>
      <c r="S377" s="232"/>
      <c r="T377" s="233"/>
      <c r="AT377" s="234" t="s">
        <v>197</v>
      </c>
      <c r="AU377" s="234" t="s">
        <v>88</v>
      </c>
      <c r="AV377" s="13" t="s">
        <v>88</v>
      </c>
      <c r="AW377" s="13" t="s">
        <v>32</v>
      </c>
      <c r="AX377" s="13" t="s">
        <v>77</v>
      </c>
      <c r="AY377" s="234" t="s">
        <v>188</v>
      </c>
    </row>
    <row r="378" spans="1:65" s="13" customFormat="1" ht="11.25">
      <c r="B378" s="223"/>
      <c r="C378" s="224"/>
      <c r="D378" s="225" t="s">
        <v>197</v>
      </c>
      <c r="E378" s="226" t="s">
        <v>1</v>
      </c>
      <c r="F378" s="227" t="s">
        <v>810</v>
      </c>
      <c r="G378" s="224"/>
      <c r="H378" s="228">
        <v>23.2</v>
      </c>
      <c r="I378" s="229"/>
      <c r="J378" s="224"/>
      <c r="K378" s="224"/>
      <c r="L378" s="230"/>
      <c r="M378" s="231"/>
      <c r="N378" s="232"/>
      <c r="O378" s="232"/>
      <c r="P378" s="232"/>
      <c r="Q378" s="232"/>
      <c r="R378" s="232"/>
      <c r="S378" s="232"/>
      <c r="T378" s="233"/>
      <c r="AT378" s="234" t="s">
        <v>197</v>
      </c>
      <c r="AU378" s="234" t="s">
        <v>88</v>
      </c>
      <c r="AV378" s="13" t="s">
        <v>88</v>
      </c>
      <c r="AW378" s="13" t="s">
        <v>32</v>
      </c>
      <c r="AX378" s="13" t="s">
        <v>77</v>
      </c>
      <c r="AY378" s="234" t="s">
        <v>188</v>
      </c>
    </row>
    <row r="379" spans="1:65" s="13" customFormat="1" ht="11.25">
      <c r="B379" s="223"/>
      <c r="C379" s="224"/>
      <c r="D379" s="225" t="s">
        <v>197</v>
      </c>
      <c r="E379" s="226" t="s">
        <v>1</v>
      </c>
      <c r="F379" s="227" t="s">
        <v>819</v>
      </c>
      <c r="G379" s="224"/>
      <c r="H379" s="228">
        <v>74.8</v>
      </c>
      <c r="I379" s="229"/>
      <c r="J379" s="224"/>
      <c r="K379" s="224"/>
      <c r="L379" s="230"/>
      <c r="M379" s="231"/>
      <c r="N379" s="232"/>
      <c r="O379" s="232"/>
      <c r="P379" s="232"/>
      <c r="Q379" s="232"/>
      <c r="R379" s="232"/>
      <c r="S379" s="232"/>
      <c r="T379" s="233"/>
      <c r="AT379" s="234" t="s">
        <v>197</v>
      </c>
      <c r="AU379" s="234" t="s">
        <v>88</v>
      </c>
      <c r="AV379" s="13" t="s">
        <v>88</v>
      </c>
      <c r="AW379" s="13" t="s">
        <v>32</v>
      </c>
      <c r="AX379" s="13" t="s">
        <v>77</v>
      </c>
      <c r="AY379" s="234" t="s">
        <v>188</v>
      </c>
    </row>
    <row r="380" spans="1:65" s="13" customFormat="1" ht="11.25">
      <c r="B380" s="223"/>
      <c r="C380" s="224"/>
      <c r="D380" s="225" t="s">
        <v>197</v>
      </c>
      <c r="E380" s="226" t="s">
        <v>1</v>
      </c>
      <c r="F380" s="227" t="s">
        <v>829</v>
      </c>
      <c r="G380" s="224"/>
      <c r="H380" s="228">
        <v>27.26</v>
      </c>
      <c r="I380" s="229"/>
      <c r="J380" s="224"/>
      <c r="K380" s="224"/>
      <c r="L380" s="230"/>
      <c r="M380" s="231"/>
      <c r="N380" s="232"/>
      <c r="O380" s="232"/>
      <c r="P380" s="232"/>
      <c r="Q380" s="232"/>
      <c r="R380" s="232"/>
      <c r="S380" s="232"/>
      <c r="T380" s="233"/>
      <c r="AT380" s="234" t="s">
        <v>197</v>
      </c>
      <c r="AU380" s="234" t="s">
        <v>88</v>
      </c>
      <c r="AV380" s="13" t="s">
        <v>88</v>
      </c>
      <c r="AW380" s="13" t="s">
        <v>32</v>
      </c>
      <c r="AX380" s="13" t="s">
        <v>77</v>
      </c>
      <c r="AY380" s="234" t="s">
        <v>188</v>
      </c>
    </row>
    <row r="381" spans="1:65" s="14" customFormat="1" ht="11.25">
      <c r="B381" s="235"/>
      <c r="C381" s="236"/>
      <c r="D381" s="225" t="s">
        <v>197</v>
      </c>
      <c r="E381" s="237" t="s">
        <v>1073</v>
      </c>
      <c r="F381" s="238" t="s">
        <v>199</v>
      </c>
      <c r="G381" s="236"/>
      <c r="H381" s="239">
        <v>511.01</v>
      </c>
      <c r="I381" s="240"/>
      <c r="J381" s="236"/>
      <c r="K381" s="236"/>
      <c r="L381" s="241"/>
      <c r="M381" s="242"/>
      <c r="N381" s="243"/>
      <c r="O381" s="243"/>
      <c r="P381" s="243"/>
      <c r="Q381" s="243"/>
      <c r="R381" s="243"/>
      <c r="S381" s="243"/>
      <c r="T381" s="244"/>
      <c r="AT381" s="245" t="s">
        <v>197</v>
      </c>
      <c r="AU381" s="245" t="s">
        <v>88</v>
      </c>
      <c r="AV381" s="14" t="s">
        <v>195</v>
      </c>
      <c r="AW381" s="14" t="s">
        <v>32</v>
      </c>
      <c r="AX381" s="14" t="s">
        <v>85</v>
      </c>
      <c r="AY381" s="245" t="s">
        <v>188</v>
      </c>
    </row>
    <row r="382" spans="1:65" s="2" customFormat="1" ht="16.5" customHeight="1">
      <c r="A382" s="35"/>
      <c r="B382" s="36"/>
      <c r="C382" s="210" t="s">
        <v>390</v>
      </c>
      <c r="D382" s="210" t="s">
        <v>190</v>
      </c>
      <c r="E382" s="211" t="s">
        <v>1074</v>
      </c>
      <c r="F382" s="212" t="s">
        <v>1075</v>
      </c>
      <c r="G382" s="213" t="s">
        <v>285</v>
      </c>
      <c r="H382" s="214">
        <v>230.595</v>
      </c>
      <c r="I382" s="215"/>
      <c r="J382" s="216">
        <f>ROUND(I382*H382,2)</f>
        <v>0</v>
      </c>
      <c r="K382" s="212" t="s">
        <v>194</v>
      </c>
      <c r="L382" s="40"/>
      <c r="M382" s="217" t="s">
        <v>1</v>
      </c>
      <c r="N382" s="218" t="s">
        <v>42</v>
      </c>
      <c r="O382" s="72"/>
      <c r="P382" s="219">
        <f>O382*H382</f>
        <v>0</v>
      </c>
      <c r="Q382" s="219">
        <v>0</v>
      </c>
      <c r="R382" s="219">
        <f>Q382*H382</f>
        <v>0</v>
      </c>
      <c r="S382" s="219">
        <v>0</v>
      </c>
      <c r="T382" s="220">
        <f>S382*H382</f>
        <v>0</v>
      </c>
      <c r="U382" s="35"/>
      <c r="V382" s="35"/>
      <c r="W382" s="35"/>
      <c r="X382" s="35"/>
      <c r="Y382" s="35"/>
      <c r="Z382" s="35"/>
      <c r="AA382" s="35"/>
      <c r="AB382" s="35"/>
      <c r="AC382" s="35"/>
      <c r="AD382" s="35"/>
      <c r="AE382" s="35"/>
      <c r="AR382" s="221" t="s">
        <v>195</v>
      </c>
      <c r="AT382" s="221" t="s">
        <v>190</v>
      </c>
      <c r="AU382" s="221" t="s">
        <v>88</v>
      </c>
      <c r="AY382" s="18" t="s">
        <v>188</v>
      </c>
      <c r="BE382" s="222">
        <f>IF(N382="základní",J382,0)</f>
        <v>0</v>
      </c>
      <c r="BF382" s="222">
        <f>IF(N382="snížená",J382,0)</f>
        <v>0</v>
      </c>
      <c r="BG382" s="222">
        <f>IF(N382="zákl. přenesená",J382,0)</f>
        <v>0</v>
      </c>
      <c r="BH382" s="222">
        <f>IF(N382="sníž. přenesená",J382,0)</f>
        <v>0</v>
      </c>
      <c r="BI382" s="222">
        <f>IF(N382="nulová",J382,0)</f>
        <v>0</v>
      </c>
      <c r="BJ382" s="18" t="s">
        <v>85</v>
      </c>
      <c r="BK382" s="222">
        <f>ROUND(I382*H382,2)</f>
        <v>0</v>
      </c>
      <c r="BL382" s="18" t="s">
        <v>195</v>
      </c>
      <c r="BM382" s="221" t="s">
        <v>1076</v>
      </c>
    </row>
    <row r="383" spans="1:65" s="15" customFormat="1" ht="11.25">
      <c r="B383" s="246"/>
      <c r="C383" s="247"/>
      <c r="D383" s="225" t="s">
        <v>197</v>
      </c>
      <c r="E383" s="248" t="s">
        <v>1</v>
      </c>
      <c r="F383" s="249" t="s">
        <v>1077</v>
      </c>
      <c r="G383" s="247"/>
      <c r="H383" s="248" t="s">
        <v>1</v>
      </c>
      <c r="I383" s="250"/>
      <c r="J383" s="247"/>
      <c r="K383" s="247"/>
      <c r="L383" s="251"/>
      <c r="M383" s="252"/>
      <c r="N383" s="253"/>
      <c r="O383" s="253"/>
      <c r="P383" s="253"/>
      <c r="Q383" s="253"/>
      <c r="R383" s="253"/>
      <c r="S383" s="253"/>
      <c r="T383" s="254"/>
      <c r="AT383" s="255" t="s">
        <v>197</v>
      </c>
      <c r="AU383" s="255" t="s">
        <v>88</v>
      </c>
      <c r="AV383" s="15" t="s">
        <v>85</v>
      </c>
      <c r="AW383" s="15" t="s">
        <v>32</v>
      </c>
      <c r="AX383" s="15" t="s">
        <v>77</v>
      </c>
      <c r="AY383" s="255" t="s">
        <v>188</v>
      </c>
    </row>
    <row r="384" spans="1:65" s="15" customFormat="1" ht="11.25">
      <c r="B384" s="246"/>
      <c r="C384" s="247"/>
      <c r="D384" s="225" t="s">
        <v>197</v>
      </c>
      <c r="E384" s="248" t="s">
        <v>1</v>
      </c>
      <c r="F384" s="249" t="s">
        <v>1078</v>
      </c>
      <c r="G384" s="247"/>
      <c r="H384" s="248" t="s">
        <v>1</v>
      </c>
      <c r="I384" s="250"/>
      <c r="J384" s="247"/>
      <c r="K384" s="247"/>
      <c r="L384" s="251"/>
      <c r="M384" s="252"/>
      <c r="N384" s="253"/>
      <c r="O384" s="253"/>
      <c r="P384" s="253"/>
      <c r="Q384" s="253"/>
      <c r="R384" s="253"/>
      <c r="S384" s="253"/>
      <c r="T384" s="254"/>
      <c r="AT384" s="255" t="s">
        <v>197</v>
      </c>
      <c r="AU384" s="255" t="s">
        <v>88</v>
      </c>
      <c r="AV384" s="15" t="s">
        <v>85</v>
      </c>
      <c r="AW384" s="15" t="s">
        <v>32</v>
      </c>
      <c r="AX384" s="15" t="s">
        <v>77</v>
      </c>
      <c r="AY384" s="255" t="s">
        <v>188</v>
      </c>
    </row>
    <row r="385" spans="2:51" s="13" customFormat="1" ht="11.25">
      <c r="B385" s="223"/>
      <c r="C385" s="224"/>
      <c r="D385" s="225" t="s">
        <v>197</v>
      </c>
      <c r="E385" s="226" t="s">
        <v>1</v>
      </c>
      <c r="F385" s="227" t="s">
        <v>1079</v>
      </c>
      <c r="G385" s="224"/>
      <c r="H385" s="228">
        <v>99.572000000000003</v>
      </c>
      <c r="I385" s="229"/>
      <c r="J385" s="224"/>
      <c r="K385" s="224"/>
      <c r="L385" s="230"/>
      <c r="M385" s="231"/>
      <c r="N385" s="232"/>
      <c r="O385" s="232"/>
      <c r="P385" s="232"/>
      <c r="Q385" s="232"/>
      <c r="R385" s="232"/>
      <c r="S385" s="232"/>
      <c r="T385" s="233"/>
      <c r="AT385" s="234" t="s">
        <v>197</v>
      </c>
      <c r="AU385" s="234" t="s">
        <v>88</v>
      </c>
      <c r="AV385" s="13" t="s">
        <v>88</v>
      </c>
      <c r="AW385" s="13" t="s">
        <v>32</v>
      </c>
      <c r="AX385" s="13" t="s">
        <v>77</v>
      </c>
      <c r="AY385" s="234" t="s">
        <v>188</v>
      </c>
    </row>
    <row r="386" spans="2:51" s="13" customFormat="1" ht="11.25">
      <c r="B386" s="223"/>
      <c r="C386" s="224"/>
      <c r="D386" s="225" t="s">
        <v>197</v>
      </c>
      <c r="E386" s="226" t="s">
        <v>1</v>
      </c>
      <c r="F386" s="227" t="s">
        <v>1080</v>
      </c>
      <c r="G386" s="224"/>
      <c r="H386" s="228">
        <v>-28.478000000000002</v>
      </c>
      <c r="I386" s="229"/>
      <c r="J386" s="224"/>
      <c r="K386" s="224"/>
      <c r="L386" s="230"/>
      <c r="M386" s="231"/>
      <c r="N386" s="232"/>
      <c r="O386" s="232"/>
      <c r="P386" s="232"/>
      <c r="Q386" s="232"/>
      <c r="R386" s="232"/>
      <c r="S386" s="232"/>
      <c r="T386" s="233"/>
      <c r="AT386" s="234" t="s">
        <v>197</v>
      </c>
      <c r="AU386" s="234" t="s">
        <v>88</v>
      </c>
      <c r="AV386" s="13" t="s">
        <v>88</v>
      </c>
      <c r="AW386" s="13" t="s">
        <v>32</v>
      </c>
      <c r="AX386" s="13" t="s">
        <v>77</v>
      </c>
      <c r="AY386" s="234" t="s">
        <v>188</v>
      </c>
    </row>
    <row r="387" spans="2:51" s="13" customFormat="1" ht="11.25">
      <c r="B387" s="223"/>
      <c r="C387" s="224"/>
      <c r="D387" s="225" t="s">
        <v>197</v>
      </c>
      <c r="E387" s="226" t="s">
        <v>1</v>
      </c>
      <c r="F387" s="227" t="s">
        <v>1081</v>
      </c>
      <c r="G387" s="224"/>
      <c r="H387" s="228">
        <v>-22.295000000000002</v>
      </c>
      <c r="I387" s="229"/>
      <c r="J387" s="224"/>
      <c r="K387" s="224"/>
      <c r="L387" s="230"/>
      <c r="M387" s="231"/>
      <c r="N387" s="232"/>
      <c r="O387" s="232"/>
      <c r="P387" s="232"/>
      <c r="Q387" s="232"/>
      <c r="R387" s="232"/>
      <c r="S387" s="232"/>
      <c r="T387" s="233"/>
      <c r="AT387" s="234" t="s">
        <v>197</v>
      </c>
      <c r="AU387" s="234" t="s">
        <v>88</v>
      </c>
      <c r="AV387" s="13" t="s">
        <v>88</v>
      </c>
      <c r="AW387" s="13" t="s">
        <v>32</v>
      </c>
      <c r="AX387" s="13" t="s">
        <v>77</v>
      </c>
      <c r="AY387" s="234" t="s">
        <v>188</v>
      </c>
    </row>
    <row r="388" spans="2:51" s="16" customFormat="1" ht="11.25">
      <c r="B388" s="256"/>
      <c r="C388" s="257"/>
      <c r="D388" s="225" t="s">
        <v>197</v>
      </c>
      <c r="E388" s="258" t="s">
        <v>1</v>
      </c>
      <c r="F388" s="259" t="s">
        <v>212</v>
      </c>
      <c r="G388" s="257"/>
      <c r="H388" s="260">
        <v>48.798999999999999</v>
      </c>
      <c r="I388" s="261"/>
      <c r="J388" s="257"/>
      <c r="K388" s="257"/>
      <c r="L388" s="262"/>
      <c r="M388" s="263"/>
      <c r="N388" s="264"/>
      <c r="O388" s="264"/>
      <c r="P388" s="264"/>
      <c r="Q388" s="264"/>
      <c r="R388" s="264"/>
      <c r="S388" s="264"/>
      <c r="T388" s="265"/>
      <c r="AT388" s="266" t="s">
        <v>197</v>
      </c>
      <c r="AU388" s="266" t="s">
        <v>88</v>
      </c>
      <c r="AV388" s="16" t="s">
        <v>204</v>
      </c>
      <c r="AW388" s="16" t="s">
        <v>32</v>
      </c>
      <c r="AX388" s="16" t="s">
        <v>77</v>
      </c>
      <c r="AY388" s="266" t="s">
        <v>188</v>
      </c>
    </row>
    <row r="389" spans="2:51" s="15" customFormat="1" ht="11.25">
      <c r="B389" s="246"/>
      <c r="C389" s="247"/>
      <c r="D389" s="225" t="s">
        <v>197</v>
      </c>
      <c r="E389" s="248" t="s">
        <v>1</v>
      </c>
      <c r="F389" s="249" t="s">
        <v>1082</v>
      </c>
      <c r="G389" s="247"/>
      <c r="H389" s="248" t="s">
        <v>1</v>
      </c>
      <c r="I389" s="250"/>
      <c r="J389" s="247"/>
      <c r="K389" s="247"/>
      <c r="L389" s="251"/>
      <c r="M389" s="252"/>
      <c r="N389" s="253"/>
      <c r="O389" s="253"/>
      <c r="P389" s="253"/>
      <c r="Q389" s="253"/>
      <c r="R389" s="253"/>
      <c r="S389" s="253"/>
      <c r="T389" s="254"/>
      <c r="AT389" s="255" t="s">
        <v>197</v>
      </c>
      <c r="AU389" s="255" t="s">
        <v>88</v>
      </c>
      <c r="AV389" s="15" t="s">
        <v>85</v>
      </c>
      <c r="AW389" s="15" t="s">
        <v>32</v>
      </c>
      <c r="AX389" s="15" t="s">
        <v>77</v>
      </c>
      <c r="AY389" s="255" t="s">
        <v>188</v>
      </c>
    </row>
    <row r="390" spans="2:51" s="13" customFormat="1" ht="11.25">
      <c r="B390" s="223"/>
      <c r="C390" s="224"/>
      <c r="D390" s="225" t="s">
        <v>197</v>
      </c>
      <c r="E390" s="226" t="s">
        <v>1</v>
      </c>
      <c r="F390" s="227" t="s">
        <v>1083</v>
      </c>
      <c r="G390" s="224"/>
      <c r="H390" s="228">
        <v>46.408000000000001</v>
      </c>
      <c r="I390" s="229"/>
      <c r="J390" s="224"/>
      <c r="K390" s="224"/>
      <c r="L390" s="230"/>
      <c r="M390" s="231"/>
      <c r="N390" s="232"/>
      <c r="O390" s="232"/>
      <c r="P390" s="232"/>
      <c r="Q390" s="232"/>
      <c r="R390" s="232"/>
      <c r="S390" s="232"/>
      <c r="T390" s="233"/>
      <c r="AT390" s="234" t="s">
        <v>197</v>
      </c>
      <c r="AU390" s="234" t="s">
        <v>88</v>
      </c>
      <c r="AV390" s="13" t="s">
        <v>88</v>
      </c>
      <c r="AW390" s="13" t="s">
        <v>32</v>
      </c>
      <c r="AX390" s="13" t="s">
        <v>77</v>
      </c>
      <c r="AY390" s="234" t="s">
        <v>188</v>
      </c>
    </row>
    <row r="391" spans="2:51" s="13" customFormat="1" ht="11.25">
      <c r="B391" s="223"/>
      <c r="C391" s="224"/>
      <c r="D391" s="225" t="s">
        <v>197</v>
      </c>
      <c r="E391" s="226" t="s">
        <v>1</v>
      </c>
      <c r="F391" s="227" t="s">
        <v>1084</v>
      </c>
      <c r="G391" s="224"/>
      <c r="H391" s="228">
        <v>-13.605</v>
      </c>
      <c r="I391" s="229"/>
      <c r="J391" s="224"/>
      <c r="K391" s="224"/>
      <c r="L391" s="230"/>
      <c r="M391" s="231"/>
      <c r="N391" s="232"/>
      <c r="O391" s="232"/>
      <c r="P391" s="232"/>
      <c r="Q391" s="232"/>
      <c r="R391" s="232"/>
      <c r="S391" s="232"/>
      <c r="T391" s="233"/>
      <c r="AT391" s="234" t="s">
        <v>197</v>
      </c>
      <c r="AU391" s="234" t="s">
        <v>88</v>
      </c>
      <c r="AV391" s="13" t="s">
        <v>88</v>
      </c>
      <c r="AW391" s="13" t="s">
        <v>32</v>
      </c>
      <c r="AX391" s="13" t="s">
        <v>77</v>
      </c>
      <c r="AY391" s="234" t="s">
        <v>188</v>
      </c>
    </row>
    <row r="392" spans="2:51" s="13" customFormat="1" ht="11.25">
      <c r="B392" s="223"/>
      <c r="C392" s="224"/>
      <c r="D392" s="225" t="s">
        <v>197</v>
      </c>
      <c r="E392" s="226" t="s">
        <v>1</v>
      </c>
      <c r="F392" s="227" t="s">
        <v>1085</v>
      </c>
      <c r="G392" s="224"/>
      <c r="H392" s="228">
        <v>-1.03</v>
      </c>
      <c r="I392" s="229"/>
      <c r="J392" s="224"/>
      <c r="K392" s="224"/>
      <c r="L392" s="230"/>
      <c r="M392" s="231"/>
      <c r="N392" s="232"/>
      <c r="O392" s="232"/>
      <c r="P392" s="232"/>
      <c r="Q392" s="232"/>
      <c r="R392" s="232"/>
      <c r="S392" s="232"/>
      <c r="T392" s="233"/>
      <c r="AT392" s="234" t="s">
        <v>197</v>
      </c>
      <c r="AU392" s="234" t="s">
        <v>88</v>
      </c>
      <c r="AV392" s="13" t="s">
        <v>88</v>
      </c>
      <c r="AW392" s="13" t="s">
        <v>32</v>
      </c>
      <c r="AX392" s="13" t="s">
        <v>77</v>
      </c>
      <c r="AY392" s="234" t="s">
        <v>188</v>
      </c>
    </row>
    <row r="393" spans="2:51" s="16" customFormat="1" ht="11.25">
      <c r="B393" s="256"/>
      <c r="C393" s="257"/>
      <c r="D393" s="225" t="s">
        <v>197</v>
      </c>
      <c r="E393" s="258" t="s">
        <v>1</v>
      </c>
      <c r="F393" s="259" t="s">
        <v>212</v>
      </c>
      <c r="G393" s="257"/>
      <c r="H393" s="260">
        <v>31.773</v>
      </c>
      <c r="I393" s="261"/>
      <c r="J393" s="257"/>
      <c r="K393" s="257"/>
      <c r="L393" s="262"/>
      <c r="M393" s="263"/>
      <c r="N393" s="264"/>
      <c r="O393" s="264"/>
      <c r="P393" s="264"/>
      <c r="Q393" s="264"/>
      <c r="R393" s="264"/>
      <c r="S393" s="264"/>
      <c r="T393" s="265"/>
      <c r="AT393" s="266" t="s">
        <v>197</v>
      </c>
      <c r="AU393" s="266" t="s">
        <v>88</v>
      </c>
      <c r="AV393" s="16" t="s">
        <v>204</v>
      </c>
      <c r="AW393" s="16" t="s">
        <v>32</v>
      </c>
      <c r="AX393" s="16" t="s">
        <v>77</v>
      </c>
      <c r="AY393" s="266" t="s">
        <v>188</v>
      </c>
    </row>
    <row r="394" spans="2:51" s="15" customFormat="1" ht="11.25">
      <c r="B394" s="246"/>
      <c r="C394" s="247"/>
      <c r="D394" s="225" t="s">
        <v>197</v>
      </c>
      <c r="E394" s="248" t="s">
        <v>1</v>
      </c>
      <c r="F394" s="249" t="s">
        <v>1086</v>
      </c>
      <c r="G394" s="247"/>
      <c r="H394" s="248" t="s">
        <v>1</v>
      </c>
      <c r="I394" s="250"/>
      <c r="J394" s="247"/>
      <c r="K394" s="247"/>
      <c r="L394" s="251"/>
      <c r="M394" s="252"/>
      <c r="N394" s="253"/>
      <c r="O394" s="253"/>
      <c r="P394" s="253"/>
      <c r="Q394" s="253"/>
      <c r="R394" s="253"/>
      <c r="S394" s="253"/>
      <c r="T394" s="254"/>
      <c r="AT394" s="255" t="s">
        <v>197</v>
      </c>
      <c r="AU394" s="255" t="s">
        <v>88</v>
      </c>
      <c r="AV394" s="15" t="s">
        <v>85</v>
      </c>
      <c r="AW394" s="15" t="s">
        <v>32</v>
      </c>
      <c r="AX394" s="15" t="s">
        <v>77</v>
      </c>
      <c r="AY394" s="255" t="s">
        <v>188</v>
      </c>
    </row>
    <row r="395" spans="2:51" s="13" customFormat="1" ht="11.25">
      <c r="B395" s="223"/>
      <c r="C395" s="224"/>
      <c r="D395" s="225" t="s">
        <v>197</v>
      </c>
      <c r="E395" s="226" t="s">
        <v>1</v>
      </c>
      <c r="F395" s="227" t="s">
        <v>1087</v>
      </c>
      <c r="G395" s="224"/>
      <c r="H395" s="228">
        <v>39.561999999999998</v>
      </c>
      <c r="I395" s="229"/>
      <c r="J395" s="224"/>
      <c r="K395" s="224"/>
      <c r="L395" s="230"/>
      <c r="M395" s="231"/>
      <c r="N395" s="232"/>
      <c r="O395" s="232"/>
      <c r="P395" s="232"/>
      <c r="Q395" s="232"/>
      <c r="R395" s="232"/>
      <c r="S395" s="232"/>
      <c r="T395" s="233"/>
      <c r="AT395" s="234" t="s">
        <v>197</v>
      </c>
      <c r="AU395" s="234" t="s">
        <v>88</v>
      </c>
      <c r="AV395" s="13" t="s">
        <v>88</v>
      </c>
      <c r="AW395" s="13" t="s">
        <v>32</v>
      </c>
      <c r="AX395" s="13" t="s">
        <v>77</v>
      </c>
      <c r="AY395" s="234" t="s">
        <v>188</v>
      </c>
    </row>
    <row r="396" spans="2:51" s="13" customFormat="1" ht="11.25">
      <c r="B396" s="223"/>
      <c r="C396" s="224"/>
      <c r="D396" s="225" t="s">
        <v>197</v>
      </c>
      <c r="E396" s="226" t="s">
        <v>1</v>
      </c>
      <c r="F396" s="227" t="s">
        <v>1088</v>
      </c>
      <c r="G396" s="224"/>
      <c r="H396" s="228">
        <v>-10.281000000000001</v>
      </c>
      <c r="I396" s="229"/>
      <c r="J396" s="224"/>
      <c r="K396" s="224"/>
      <c r="L396" s="230"/>
      <c r="M396" s="231"/>
      <c r="N396" s="232"/>
      <c r="O396" s="232"/>
      <c r="P396" s="232"/>
      <c r="Q396" s="232"/>
      <c r="R396" s="232"/>
      <c r="S396" s="232"/>
      <c r="T396" s="233"/>
      <c r="AT396" s="234" t="s">
        <v>197</v>
      </c>
      <c r="AU396" s="234" t="s">
        <v>88</v>
      </c>
      <c r="AV396" s="13" t="s">
        <v>88</v>
      </c>
      <c r="AW396" s="13" t="s">
        <v>32</v>
      </c>
      <c r="AX396" s="13" t="s">
        <v>77</v>
      </c>
      <c r="AY396" s="234" t="s">
        <v>188</v>
      </c>
    </row>
    <row r="397" spans="2:51" s="13" customFormat="1" ht="11.25">
      <c r="B397" s="223"/>
      <c r="C397" s="224"/>
      <c r="D397" s="225" t="s">
        <v>197</v>
      </c>
      <c r="E397" s="226" t="s">
        <v>1</v>
      </c>
      <c r="F397" s="227" t="s">
        <v>1089</v>
      </c>
      <c r="G397" s="224"/>
      <c r="H397" s="228">
        <v>-0.80600000000000005</v>
      </c>
      <c r="I397" s="229"/>
      <c r="J397" s="224"/>
      <c r="K397" s="224"/>
      <c r="L397" s="230"/>
      <c r="M397" s="231"/>
      <c r="N397" s="232"/>
      <c r="O397" s="232"/>
      <c r="P397" s="232"/>
      <c r="Q397" s="232"/>
      <c r="R397" s="232"/>
      <c r="S397" s="232"/>
      <c r="T397" s="233"/>
      <c r="AT397" s="234" t="s">
        <v>197</v>
      </c>
      <c r="AU397" s="234" t="s">
        <v>88</v>
      </c>
      <c r="AV397" s="13" t="s">
        <v>88</v>
      </c>
      <c r="AW397" s="13" t="s">
        <v>32</v>
      </c>
      <c r="AX397" s="13" t="s">
        <v>77</v>
      </c>
      <c r="AY397" s="234" t="s">
        <v>188</v>
      </c>
    </row>
    <row r="398" spans="2:51" s="16" customFormat="1" ht="11.25">
      <c r="B398" s="256"/>
      <c r="C398" s="257"/>
      <c r="D398" s="225" t="s">
        <v>197</v>
      </c>
      <c r="E398" s="258" t="s">
        <v>1</v>
      </c>
      <c r="F398" s="259" t="s">
        <v>212</v>
      </c>
      <c r="G398" s="257"/>
      <c r="H398" s="260">
        <v>28.475000000000001</v>
      </c>
      <c r="I398" s="261"/>
      <c r="J398" s="257"/>
      <c r="K398" s="257"/>
      <c r="L398" s="262"/>
      <c r="M398" s="263"/>
      <c r="N398" s="264"/>
      <c r="O398" s="264"/>
      <c r="P398" s="264"/>
      <c r="Q398" s="264"/>
      <c r="R398" s="264"/>
      <c r="S398" s="264"/>
      <c r="T398" s="265"/>
      <c r="AT398" s="266" t="s">
        <v>197</v>
      </c>
      <c r="AU398" s="266" t="s">
        <v>88</v>
      </c>
      <c r="AV398" s="16" t="s">
        <v>204</v>
      </c>
      <c r="AW398" s="16" t="s">
        <v>32</v>
      </c>
      <c r="AX398" s="16" t="s">
        <v>77</v>
      </c>
      <c r="AY398" s="266" t="s">
        <v>188</v>
      </c>
    </row>
    <row r="399" spans="2:51" s="15" customFormat="1" ht="11.25">
      <c r="B399" s="246"/>
      <c r="C399" s="247"/>
      <c r="D399" s="225" t="s">
        <v>197</v>
      </c>
      <c r="E399" s="248" t="s">
        <v>1</v>
      </c>
      <c r="F399" s="249" t="s">
        <v>1090</v>
      </c>
      <c r="G399" s="247"/>
      <c r="H399" s="248" t="s">
        <v>1</v>
      </c>
      <c r="I399" s="250"/>
      <c r="J399" s="247"/>
      <c r="K399" s="247"/>
      <c r="L399" s="251"/>
      <c r="M399" s="252"/>
      <c r="N399" s="253"/>
      <c r="O399" s="253"/>
      <c r="P399" s="253"/>
      <c r="Q399" s="253"/>
      <c r="R399" s="253"/>
      <c r="S399" s="253"/>
      <c r="T399" s="254"/>
      <c r="AT399" s="255" t="s">
        <v>197</v>
      </c>
      <c r="AU399" s="255" t="s">
        <v>88</v>
      </c>
      <c r="AV399" s="15" t="s">
        <v>85</v>
      </c>
      <c r="AW399" s="15" t="s">
        <v>32</v>
      </c>
      <c r="AX399" s="15" t="s">
        <v>77</v>
      </c>
      <c r="AY399" s="255" t="s">
        <v>188</v>
      </c>
    </row>
    <row r="400" spans="2:51" s="13" customFormat="1" ht="11.25">
      <c r="B400" s="223"/>
      <c r="C400" s="224"/>
      <c r="D400" s="225" t="s">
        <v>197</v>
      </c>
      <c r="E400" s="226" t="s">
        <v>1</v>
      </c>
      <c r="F400" s="227" t="s">
        <v>1091</v>
      </c>
      <c r="G400" s="224"/>
      <c r="H400" s="228">
        <v>37.331000000000003</v>
      </c>
      <c r="I400" s="229"/>
      <c r="J400" s="224"/>
      <c r="K400" s="224"/>
      <c r="L400" s="230"/>
      <c r="M400" s="231"/>
      <c r="N400" s="232"/>
      <c r="O400" s="232"/>
      <c r="P400" s="232"/>
      <c r="Q400" s="232"/>
      <c r="R400" s="232"/>
      <c r="S400" s="232"/>
      <c r="T400" s="233"/>
      <c r="AT400" s="234" t="s">
        <v>197</v>
      </c>
      <c r="AU400" s="234" t="s">
        <v>88</v>
      </c>
      <c r="AV400" s="13" t="s">
        <v>88</v>
      </c>
      <c r="AW400" s="13" t="s">
        <v>32</v>
      </c>
      <c r="AX400" s="13" t="s">
        <v>77</v>
      </c>
      <c r="AY400" s="234" t="s">
        <v>188</v>
      </c>
    </row>
    <row r="401" spans="2:51" s="13" customFormat="1" ht="11.25">
      <c r="B401" s="223"/>
      <c r="C401" s="224"/>
      <c r="D401" s="225" t="s">
        <v>197</v>
      </c>
      <c r="E401" s="226" t="s">
        <v>1</v>
      </c>
      <c r="F401" s="227" t="s">
        <v>1092</v>
      </c>
      <c r="G401" s="224"/>
      <c r="H401" s="228">
        <v>-6.4550000000000001</v>
      </c>
      <c r="I401" s="229"/>
      <c r="J401" s="224"/>
      <c r="K401" s="224"/>
      <c r="L401" s="230"/>
      <c r="M401" s="231"/>
      <c r="N401" s="232"/>
      <c r="O401" s="232"/>
      <c r="P401" s="232"/>
      <c r="Q401" s="232"/>
      <c r="R401" s="232"/>
      <c r="S401" s="232"/>
      <c r="T401" s="233"/>
      <c r="AT401" s="234" t="s">
        <v>197</v>
      </c>
      <c r="AU401" s="234" t="s">
        <v>88</v>
      </c>
      <c r="AV401" s="13" t="s">
        <v>88</v>
      </c>
      <c r="AW401" s="13" t="s">
        <v>32</v>
      </c>
      <c r="AX401" s="13" t="s">
        <v>77</v>
      </c>
      <c r="AY401" s="234" t="s">
        <v>188</v>
      </c>
    </row>
    <row r="402" spans="2:51" s="13" customFormat="1" ht="11.25">
      <c r="B402" s="223"/>
      <c r="C402" s="224"/>
      <c r="D402" s="225" t="s">
        <v>197</v>
      </c>
      <c r="E402" s="226" t="s">
        <v>1</v>
      </c>
      <c r="F402" s="227" t="s">
        <v>1093</v>
      </c>
      <c r="G402" s="224"/>
      <c r="H402" s="228">
        <v>-8.7560000000000002</v>
      </c>
      <c r="I402" s="229"/>
      <c r="J402" s="224"/>
      <c r="K402" s="224"/>
      <c r="L402" s="230"/>
      <c r="M402" s="231"/>
      <c r="N402" s="232"/>
      <c r="O402" s="232"/>
      <c r="P402" s="232"/>
      <c r="Q402" s="232"/>
      <c r="R402" s="232"/>
      <c r="S402" s="232"/>
      <c r="T402" s="233"/>
      <c r="AT402" s="234" t="s">
        <v>197</v>
      </c>
      <c r="AU402" s="234" t="s">
        <v>88</v>
      </c>
      <c r="AV402" s="13" t="s">
        <v>88</v>
      </c>
      <c r="AW402" s="13" t="s">
        <v>32</v>
      </c>
      <c r="AX402" s="13" t="s">
        <v>77</v>
      </c>
      <c r="AY402" s="234" t="s">
        <v>188</v>
      </c>
    </row>
    <row r="403" spans="2:51" s="16" customFormat="1" ht="11.25">
      <c r="B403" s="256"/>
      <c r="C403" s="257"/>
      <c r="D403" s="225" t="s">
        <v>197</v>
      </c>
      <c r="E403" s="258" t="s">
        <v>1</v>
      </c>
      <c r="F403" s="259" t="s">
        <v>212</v>
      </c>
      <c r="G403" s="257"/>
      <c r="H403" s="260">
        <v>22.12</v>
      </c>
      <c r="I403" s="261"/>
      <c r="J403" s="257"/>
      <c r="K403" s="257"/>
      <c r="L403" s="262"/>
      <c r="M403" s="263"/>
      <c r="N403" s="264"/>
      <c r="O403" s="264"/>
      <c r="P403" s="264"/>
      <c r="Q403" s="264"/>
      <c r="R403" s="264"/>
      <c r="S403" s="264"/>
      <c r="T403" s="265"/>
      <c r="AT403" s="266" t="s">
        <v>197</v>
      </c>
      <c r="AU403" s="266" t="s">
        <v>88</v>
      </c>
      <c r="AV403" s="16" t="s">
        <v>204</v>
      </c>
      <c r="AW403" s="16" t="s">
        <v>32</v>
      </c>
      <c r="AX403" s="16" t="s">
        <v>77</v>
      </c>
      <c r="AY403" s="266" t="s">
        <v>188</v>
      </c>
    </row>
    <row r="404" spans="2:51" s="15" customFormat="1" ht="11.25">
      <c r="B404" s="246"/>
      <c r="C404" s="247"/>
      <c r="D404" s="225" t="s">
        <v>197</v>
      </c>
      <c r="E404" s="248" t="s">
        <v>1</v>
      </c>
      <c r="F404" s="249" t="s">
        <v>1094</v>
      </c>
      <c r="G404" s="247"/>
      <c r="H404" s="248" t="s">
        <v>1</v>
      </c>
      <c r="I404" s="250"/>
      <c r="J404" s="247"/>
      <c r="K404" s="247"/>
      <c r="L404" s="251"/>
      <c r="M404" s="252"/>
      <c r="N404" s="253"/>
      <c r="O404" s="253"/>
      <c r="P404" s="253"/>
      <c r="Q404" s="253"/>
      <c r="R404" s="253"/>
      <c r="S404" s="253"/>
      <c r="T404" s="254"/>
      <c r="AT404" s="255" t="s">
        <v>197</v>
      </c>
      <c r="AU404" s="255" t="s">
        <v>88</v>
      </c>
      <c r="AV404" s="15" t="s">
        <v>85</v>
      </c>
      <c r="AW404" s="15" t="s">
        <v>32</v>
      </c>
      <c r="AX404" s="15" t="s">
        <v>77</v>
      </c>
      <c r="AY404" s="255" t="s">
        <v>188</v>
      </c>
    </row>
    <row r="405" spans="2:51" s="13" customFormat="1" ht="11.25">
      <c r="B405" s="223"/>
      <c r="C405" s="224"/>
      <c r="D405" s="225" t="s">
        <v>197</v>
      </c>
      <c r="E405" s="226" t="s">
        <v>1</v>
      </c>
      <c r="F405" s="227" t="s">
        <v>1095</v>
      </c>
      <c r="G405" s="224"/>
      <c r="H405" s="228">
        <v>66.804000000000002</v>
      </c>
      <c r="I405" s="229"/>
      <c r="J405" s="224"/>
      <c r="K405" s="224"/>
      <c r="L405" s="230"/>
      <c r="M405" s="231"/>
      <c r="N405" s="232"/>
      <c r="O405" s="232"/>
      <c r="P405" s="232"/>
      <c r="Q405" s="232"/>
      <c r="R405" s="232"/>
      <c r="S405" s="232"/>
      <c r="T405" s="233"/>
      <c r="AT405" s="234" t="s">
        <v>197</v>
      </c>
      <c r="AU405" s="234" t="s">
        <v>88</v>
      </c>
      <c r="AV405" s="13" t="s">
        <v>88</v>
      </c>
      <c r="AW405" s="13" t="s">
        <v>32</v>
      </c>
      <c r="AX405" s="13" t="s">
        <v>77</v>
      </c>
      <c r="AY405" s="234" t="s">
        <v>188</v>
      </c>
    </row>
    <row r="406" spans="2:51" s="13" customFormat="1" ht="11.25">
      <c r="B406" s="223"/>
      <c r="C406" s="224"/>
      <c r="D406" s="225" t="s">
        <v>197</v>
      </c>
      <c r="E406" s="226" t="s">
        <v>1</v>
      </c>
      <c r="F406" s="227" t="s">
        <v>1096</v>
      </c>
      <c r="G406" s="224"/>
      <c r="H406" s="228">
        <v>-8.048</v>
      </c>
      <c r="I406" s="229"/>
      <c r="J406" s="224"/>
      <c r="K406" s="224"/>
      <c r="L406" s="230"/>
      <c r="M406" s="231"/>
      <c r="N406" s="232"/>
      <c r="O406" s="232"/>
      <c r="P406" s="232"/>
      <c r="Q406" s="232"/>
      <c r="R406" s="232"/>
      <c r="S406" s="232"/>
      <c r="T406" s="233"/>
      <c r="AT406" s="234" t="s">
        <v>197</v>
      </c>
      <c r="AU406" s="234" t="s">
        <v>88</v>
      </c>
      <c r="AV406" s="13" t="s">
        <v>88</v>
      </c>
      <c r="AW406" s="13" t="s">
        <v>32</v>
      </c>
      <c r="AX406" s="13" t="s">
        <v>77</v>
      </c>
      <c r="AY406" s="234" t="s">
        <v>188</v>
      </c>
    </row>
    <row r="407" spans="2:51" s="13" customFormat="1" ht="11.25">
      <c r="B407" s="223"/>
      <c r="C407" s="224"/>
      <c r="D407" s="225" t="s">
        <v>197</v>
      </c>
      <c r="E407" s="226" t="s">
        <v>1</v>
      </c>
      <c r="F407" s="227" t="s">
        <v>1097</v>
      </c>
      <c r="G407" s="224"/>
      <c r="H407" s="228">
        <v>-16.899000000000001</v>
      </c>
      <c r="I407" s="229"/>
      <c r="J407" s="224"/>
      <c r="K407" s="224"/>
      <c r="L407" s="230"/>
      <c r="M407" s="231"/>
      <c r="N407" s="232"/>
      <c r="O407" s="232"/>
      <c r="P407" s="232"/>
      <c r="Q407" s="232"/>
      <c r="R407" s="232"/>
      <c r="S407" s="232"/>
      <c r="T407" s="233"/>
      <c r="AT407" s="234" t="s">
        <v>197</v>
      </c>
      <c r="AU407" s="234" t="s">
        <v>88</v>
      </c>
      <c r="AV407" s="13" t="s">
        <v>88</v>
      </c>
      <c r="AW407" s="13" t="s">
        <v>32</v>
      </c>
      <c r="AX407" s="13" t="s">
        <v>77</v>
      </c>
      <c r="AY407" s="234" t="s">
        <v>188</v>
      </c>
    </row>
    <row r="408" spans="2:51" s="16" customFormat="1" ht="11.25">
      <c r="B408" s="256"/>
      <c r="C408" s="257"/>
      <c r="D408" s="225" t="s">
        <v>197</v>
      </c>
      <c r="E408" s="258" t="s">
        <v>1</v>
      </c>
      <c r="F408" s="259" t="s">
        <v>212</v>
      </c>
      <c r="G408" s="257"/>
      <c r="H408" s="260">
        <v>41.856999999999999</v>
      </c>
      <c r="I408" s="261"/>
      <c r="J408" s="257"/>
      <c r="K408" s="257"/>
      <c r="L408" s="262"/>
      <c r="M408" s="263"/>
      <c r="N408" s="264"/>
      <c r="O408" s="264"/>
      <c r="P408" s="264"/>
      <c r="Q408" s="264"/>
      <c r="R408" s="264"/>
      <c r="S408" s="264"/>
      <c r="T408" s="265"/>
      <c r="AT408" s="266" t="s">
        <v>197</v>
      </c>
      <c r="AU408" s="266" t="s">
        <v>88</v>
      </c>
      <c r="AV408" s="16" t="s">
        <v>204</v>
      </c>
      <c r="AW408" s="16" t="s">
        <v>32</v>
      </c>
      <c r="AX408" s="16" t="s">
        <v>77</v>
      </c>
      <c r="AY408" s="266" t="s">
        <v>188</v>
      </c>
    </row>
    <row r="409" spans="2:51" s="15" customFormat="1" ht="11.25">
      <c r="B409" s="246"/>
      <c r="C409" s="247"/>
      <c r="D409" s="225" t="s">
        <v>197</v>
      </c>
      <c r="E409" s="248" t="s">
        <v>1</v>
      </c>
      <c r="F409" s="249" t="s">
        <v>1098</v>
      </c>
      <c r="G409" s="247"/>
      <c r="H409" s="248" t="s">
        <v>1</v>
      </c>
      <c r="I409" s="250"/>
      <c r="J409" s="247"/>
      <c r="K409" s="247"/>
      <c r="L409" s="251"/>
      <c r="M409" s="252"/>
      <c r="N409" s="253"/>
      <c r="O409" s="253"/>
      <c r="P409" s="253"/>
      <c r="Q409" s="253"/>
      <c r="R409" s="253"/>
      <c r="S409" s="253"/>
      <c r="T409" s="254"/>
      <c r="AT409" s="255" t="s">
        <v>197</v>
      </c>
      <c r="AU409" s="255" t="s">
        <v>88</v>
      </c>
      <c r="AV409" s="15" t="s">
        <v>85</v>
      </c>
      <c r="AW409" s="15" t="s">
        <v>32</v>
      </c>
      <c r="AX409" s="15" t="s">
        <v>77</v>
      </c>
      <c r="AY409" s="255" t="s">
        <v>188</v>
      </c>
    </row>
    <row r="410" spans="2:51" s="13" customFormat="1" ht="11.25">
      <c r="B410" s="223"/>
      <c r="C410" s="224"/>
      <c r="D410" s="225" t="s">
        <v>197</v>
      </c>
      <c r="E410" s="226" t="s">
        <v>1</v>
      </c>
      <c r="F410" s="227" t="s">
        <v>1099</v>
      </c>
      <c r="G410" s="224"/>
      <c r="H410" s="228">
        <v>16.878</v>
      </c>
      <c r="I410" s="229"/>
      <c r="J410" s="224"/>
      <c r="K410" s="224"/>
      <c r="L410" s="230"/>
      <c r="M410" s="231"/>
      <c r="N410" s="232"/>
      <c r="O410" s="232"/>
      <c r="P410" s="232"/>
      <c r="Q410" s="232"/>
      <c r="R410" s="232"/>
      <c r="S410" s="232"/>
      <c r="T410" s="233"/>
      <c r="AT410" s="234" t="s">
        <v>197</v>
      </c>
      <c r="AU410" s="234" t="s">
        <v>88</v>
      </c>
      <c r="AV410" s="13" t="s">
        <v>88</v>
      </c>
      <c r="AW410" s="13" t="s">
        <v>32</v>
      </c>
      <c r="AX410" s="13" t="s">
        <v>77</v>
      </c>
      <c r="AY410" s="234" t="s">
        <v>188</v>
      </c>
    </row>
    <row r="411" spans="2:51" s="13" customFormat="1" ht="11.25">
      <c r="B411" s="223"/>
      <c r="C411" s="224"/>
      <c r="D411" s="225" t="s">
        <v>197</v>
      </c>
      <c r="E411" s="226" t="s">
        <v>1</v>
      </c>
      <c r="F411" s="227" t="s">
        <v>1100</v>
      </c>
      <c r="G411" s="224"/>
      <c r="H411" s="228">
        <v>-4.32</v>
      </c>
      <c r="I411" s="229"/>
      <c r="J411" s="224"/>
      <c r="K411" s="224"/>
      <c r="L411" s="230"/>
      <c r="M411" s="231"/>
      <c r="N411" s="232"/>
      <c r="O411" s="232"/>
      <c r="P411" s="232"/>
      <c r="Q411" s="232"/>
      <c r="R411" s="232"/>
      <c r="S411" s="232"/>
      <c r="T411" s="233"/>
      <c r="AT411" s="234" t="s">
        <v>197</v>
      </c>
      <c r="AU411" s="234" t="s">
        <v>88</v>
      </c>
      <c r="AV411" s="13" t="s">
        <v>88</v>
      </c>
      <c r="AW411" s="13" t="s">
        <v>32</v>
      </c>
      <c r="AX411" s="13" t="s">
        <v>77</v>
      </c>
      <c r="AY411" s="234" t="s">
        <v>188</v>
      </c>
    </row>
    <row r="412" spans="2:51" s="13" customFormat="1" ht="11.25">
      <c r="B412" s="223"/>
      <c r="C412" s="224"/>
      <c r="D412" s="225" t="s">
        <v>197</v>
      </c>
      <c r="E412" s="226" t="s">
        <v>1</v>
      </c>
      <c r="F412" s="227" t="s">
        <v>1101</v>
      </c>
      <c r="G412" s="224"/>
      <c r="H412" s="228">
        <v>-2.6419999999999999</v>
      </c>
      <c r="I412" s="229"/>
      <c r="J412" s="224"/>
      <c r="K412" s="224"/>
      <c r="L412" s="230"/>
      <c r="M412" s="231"/>
      <c r="N412" s="232"/>
      <c r="O412" s="232"/>
      <c r="P412" s="232"/>
      <c r="Q412" s="232"/>
      <c r="R412" s="232"/>
      <c r="S412" s="232"/>
      <c r="T412" s="233"/>
      <c r="AT412" s="234" t="s">
        <v>197</v>
      </c>
      <c r="AU412" s="234" t="s">
        <v>88</v>
      </c>
      <c r="AV412" s="13" t="s">
        <v>88</v>
      </c>
      <c r="AW412" s="13" t="s">
        <v>32</v>
      </c>
      <c r="AX412" s="13" t="s">
        <v>77</v>
      </c>
      <c r="AY412" s="234" t="s">
        <v>188</v>
      </c>
    </row>
    <row r="413" spans="2:51" s="16" customFormat="1" ht="11.25">
      <c r="B413" s="256"/>
      <c r="C413" s="257"/>
      <c r="D413" s="225" t="s">
        <v>197</v>
      </c>
      <c r="E413" s="258" t="s">
        <v>1</v>
      </c>
      <c r="F413" s="259" t="s">
        <v>212</v>
      </c>
      <c r="G413" s="257"/>
      <c r="H413" s="260">
        <v>9.9160000000000004</v>
      </c>
      <c r="I413" s="261"/>
      <c r="J413" s="257"/>
      <c r="K413" s="257"/>
      <c r="L413" s="262"/>
      <c r="M413" s="263"/>
      <c r="N413" s="264"/>
      <c r="O413" s="264"/>
      <c r="P413" s="264"/>
      <c r="Q413" s="264"/>
      <c r="R413" s="264"/>
      <c r="S413" s="264"/>
      <c r="T413" s="265"/>
      <c r="AT413" s="266" t="s">
        <v>197</v>
      </c>
      <c r="AU413" s="266" t="s">
        <v>88</v>
      </c>
      <c r="AV413" s="16" t="s">
        <v>204</v>
      </c>
      <c r="AW413" s="16" t="s">
        <v>32</v>
      </c>
      <c r="AX413" s="16" t="s">
        <v>77</v>
      </c>
      <c r="AY413" s="266" t="s">
        <v>188</v>
      </c>
    </row>
    <row r="414" spans="2:51" s="15" customFormat="1" ht="11.25">
      <c r="B414" s="246"/>
      <c r="C414" s="247"/>
      <c r="D414" s="225" t="s">
        <v>197</v>
      </c>
      <c r="E414" s="248" t="s">
        <v>1</v>
      </c>
      <c r="F414" s="249" t="s">
        <v>1102</v>
      </c>
      <c r="G414" s="247"/>
      <c r="H414" s="248" t="s">
        <v>1</v>
      </c>
      <c r="I414" s="250"/>
      <c r="J414" s="247"/>
      <c r="K414" s="247"/>
      <c r="L414" s="251"/>
      <c r="M414" s="252"/>
      <c r="N414" s="253"/>
      <c r="O414" s="253"/>
      <c r="P414" s="253"/>
      <c r="Q414" s="253"/>
      <c r="R414" s="253"/>
      <c r="S414" s="253"/>
      <c r="T414" s="254"/>
      <c r="AT414" s="255" t="s">
        <v>197</v>
      </c>
      <c r="AU414" s="255" t="s">
        <v>88</v>
      </c>
      <c r="AV414" s="15" t="s">
        <v>85</v>
      </c>
      <c r="AW414" s="15" t="s">
        <v>32</v>
      </c>
      <c r="AX414" s="15" t="s">
        <v>77</v>
      </c>
      <c r="AY414" s="255" t="s">
        <v>188</v>
      </c>
    </row>
    <row r="415" spans="2:51" s="13" customFormat="1" ht="11.25">
      <c r="B415" s="223"/>
      <c r="C415" s="224"/>
      <c r="D415" s="225" t="s">
        <v>197</v>
      </c>
      <c r="E415" s="226" t="s">
        <v>1</v>
      </c>
      <c r="F415" s="227" t="s">
        <v>1103</v>
      </c>
      <c r="G415" s="224"/>
      <c r="H415" s="228">
        <v>65.45</v>
      </c>
      <c r="I415" s="229"/>
      <c r="J415" s="224"/>
      <c r="K415" s="224"/>
      <c r="L415" s="230"/>
      <c r="M415" s="231"/>
      <c r="N415" s="232"/>
      <c r="O415" s="232"/>
      <c r="P415" s="232"/>
      <c r="Q415" s="232"/>
      <c r="R415" s="232"/>
      <c r="S415" s="232"/>
      <c r="T415" s="233"/>
      <c r="AT415" s="234" t="s">
        <v>197</v>
      </c>
      <c r="AU415" s="234" t="s">
        <v>88</v>
      </c>
      <c r="AV415" s="13" t="s">
        <v>88</v>
      </c>
      <c r="AW415" s="13" t="s">
        <v>32</v>
      </c>
      <c r="AX415" s="13" t="s">
        <v>77</v>
      </c>
      <c r="AY415" s="234" t="s">
        <v>188</v>
      </c>
    </row>
    <row r="416" spans="2:51" s="13" customFormat="1" ht="11.25">
      <c r="B416" s="223"/>
      <c r="C416" s="224"/>
      <c r="D416" s="225" t="s">
        <v>197</v>
      </c>
      <c r="E416" s="226" t="s">
        <v>1</v>
      </c>
      <c r="F416" s="227" t="s">
        <v>1104</v>
      </c>
      <c r="G416" s="224"/>
      <c r="H416" s="228">
        <v>-15.42</v>
      </c>
      <c r="I416" s="229"/>
      <c r="J416" s="224"/>
      <c r="K416" s="224"/>
      <c r="L416" s="230"/>
      <c r="M416" s="231"/>
      <c r="N416" s="232"/>
      <c r="O416" s="232"/>
      <c r="P416" s="232"/>
      <c r="Q416" s="232"/>
      <c r="R416" s="232"/>
      <c r="S416" s="232"/>
      <c r="T416" s="233"/>
      <c r="AT416" s="234" t="s">
        <v>197</v>
      </c>
      <c r="AU416" s="234" t="s">
        <v>88</v>
      </c>
      <c r="AV416" s="13" t="s">
        <v>88</v>
      </c>
      <c r="AW416" s="13" t="s">
        <v>32</v>
      </c>
      <c r="AX416" s="13" t="s">
        <v>77</v>
      </c>
      <c r="AY416" s="234" t="s">
        <v>188</v>
      </c>
    </row>
    <row r="417" spans="1:65" s="13" customFormat="1" ht="11.25">
      <c r="B417" s="223"/>
      <c r="C417" s="224"/>
      <c r="D417" s="225" t="s">
        <v>197</v>
      </c>
      <c r="E417" s="226" t="s">
        <v>1</v>
      </c>
      <c r="F417" s="227" t="s">
        <v>1105</v>
      </c>
      <c r="G417" s="224"/>
      <c r="H417" s="228">
        <v>-18.398</v>
      </c>
      <c r="I417" s="229"/>
      <c r="J417" s="224"/>
      <c r="K417" s="224"/>
      <c r="L417" s="230"/>
      <c r="M417" s="231"/>
      <c r="N417" s="232"/>
      <c r="O417" s="232"/>
      <c r="P417" s="232"/>
      <c r="Q417" s="232"/>
      <c r="R417" s="232"/>
      <c r="S417" s="232"/>
      <c r="T417" s="233"/>
      <c r="AT417" s="234" t="s">
        <v>197</v>
      </c>
      <c r="AU417" s="234" t="s">
        <v>88</v>
      </c>
      <c r="AV417" s="13" t="s">
        <v>88</v>
      </c>
      <c r="AW417" s="13" t="s">
        <v>32</v>
      </c>
      <c r="AX417" s="13" t="s">
        <v>77</v>
      </c>
      <c r="AY417" s="234" t="s">
        <v>188</v>
      </c>
    </row>
    <row r="418" spans="1:65" s="16" customFormat="1" ht="11.25">
      <c r="B418" s="256"/>
      <c r="C418" s="257"/>
      <c r="D418" s="225" t="s">
        <v>197</v>
      </c>
      <c r="E418" s="258" t="s">
        <v>1</v>
      </c>
      <c r="F418" s="259" t="s">
        <v>212</v>
      </c>
      <c r="G418" s="257"/>
      <c r="H418" s="260">
        <v>31.632000000000001</v>
      </c>
      <c r="I418" s="261"/>
      <c r="J418" s="257"/>
      <c r="K418" s="257"/>
      <c r="L418" s="262"/>
      <c r="M418" s="263"/>
      <c r="N418" s="264"/>
      <c r="O418" s="264"/>
      <c r="P418" s="264"/>
      <c r="Q418" s="264"/>
      <c r="R418" s="264"/>
      <c r="S418" s="264"/>
      <c r="T418" s="265"/>
      <c r="AT418" s="266" t="s">
        <v>197</v>
      </c>
      <c r="AU418" s="266" t="s">
        <v>88</v>
      </c>
      <c r="AV418" s="16" t="s">
        <v>204</v>
      </c>
      <c r="AW418" s="16" t="s">
        <v>32</v>
      </c>
      <c r="AX418" s="16" t="s">
        <v>77</v>
      </c>
      <c r="AY418" s="266" t="s">
        <v>188</v>
      </c>
    </row>
    <row r="419" spans="1:65" s="15" customFormat="1" ht="11.25">
      <c r="B419" s="246"/>
      <c r="C419" s="247"/>
      <c r="D419" s="225" t="s">
        <v>197</v>
      </c>
      <c r="E419" s="248" t="s">
        <v>1</v>
      </c>
      <c r="F419" s="249" t="s">
        <v>1106</v>
      </c>
      <c r="G419" s="247"/>
      <c r="H419" s="248" t="s">
        <v>1</v>
      </c>
      <c r="I419" s="250"/>
      <c r="J419" s="247"/>
      <c r="K419" s="247"/>
      <c r="L419" s="251"/>
      <c r="M419" s="252"/>
      <c r="N419" s="253"/>
      <c r="O419" s="253"/>
      <c r="P419" s="253"/>
      <c r="Q419" s="253"/>
      <c r="R419" s="253"/>
      <c r="S419" s="253"/>
      <c r="T419" s="254"/>
      <c r="AT419" s="255" t="s">
        <v>197</v>
      </c>
      <c r="AU419" s="255" t="s">
        <v>88</v>
      </c>
      <c r="AV419" s="15" t="s">
        <v>85</v>
      </c>
      <c r="AW419" s="15" t="s">
        <v>32</v>
      </c>
      <c r="AX419" s="15" t="s">
        <v>77</v>
      </c>
      <c r="AY419" s="255" t="s">
        <v>188</v>
      </c>
    </row>
    <row r="420" spans="1:65" s="13" customFormat="1" ht="11.25">
      <c r="B420" s="223"/>
      <c r="C420" s="224"/>
      <c r="D420" s="225" t="s">
        <v>197</v>
      </c>
      <c r="E420" s="226" t="s">
        <v>1</v>
      </c>
      <c r="F420" s="227" t="s">
        <v>1107</v>
      </c>
      <c r="G420" s="224"/>
      <c r="H420" s="228">
        <v>7.109</v>
      </c>
      <c r="I420" s="229"/>
      <c r="J420" s="224"/>
      <c r="K420" s="224"/>
      <c r="L420" s="230"/>
      <c r="M420" s="231"/>
      <c r="N420" s="232"/>
      <c r="O420" s="232"/>
      <c r="P420" s="232"/>
      <c r="Q420" s="232"/>
      <c r="R420" s="232"/>
      <c r="S420" s="232"/>
      <c r="T420" s="233"/>
      <c r="AT420" s="234" t="s">
        <v>197</v>
      </c>
      <c r="AU420" s="234" t="s">
        <v>88</v>
      </c>
      <c r="AV420" s="13" t="s">
        <v>88</v>
      </c>
      <c r="AW420" s="13" t="s">
        <v>32</v>
      </c>
      <c r="AX420" s="13" t="s">
        <v>77</v>
      </c>
      <c r="AY420" s="234" t="s">
        <v>188</v>
      </c>
    </row>
    <row r="421" spans="1:65" s="13" customFormat="1" ht="11.25">
      <c r="B421" s="223"/>
      <c r="C421" s="224"/>
      <c r="D421" s="225" t="s">
        <v>197</v>
      </c>
      <c r="E421" s="226" t="s">
        <v>1</v>
      </c>
      <c r="F421" s="227" t="s">
        <v>1108</v>
      </c>
      <c r="G421" s="224"/>
      <c r="H421" s="228">
        <v>-2.347</v>
      </c>
      <c r="I421" s="229"/>
      <c r="J421" s="224"/>
      <c r="K421" s="224"/>
      <c r="L421" s="230"/>
      <c r="M421" s="231"/>
      <c r="N421" s="232"/>
      <c r="O421" s="232"/>
      <c r="P421" s="232"/>
      <c r="Q421" s="232"/>
      <c r="R421" s="232"/>
      <c r="S421" s="232"/>
      <c r="T421" s="233"/>
      <c r="AT421" s="234" t="s">
        <v>197</v>
      </c>
      <c r="AU421" s="234" t="s">
        <v>88</v>
      </c>
      <c r="AV421" s="13" t="s">
        <v>88</v>
      </c>
      <c r="AW421" s="13" t="s">
        <v>32</v>
      </c>
      <c r="AX421" s="13" t="s">
        <v>77</v>
      </c>
      <c r="AY421" s="234" t="s">
        <v>188</v>
      </c>
    </row>
    <row r="422" spans="1:65" s="16" customFormat="1" ht="11.25">
      <c r="B422" s="256"/>
      <c r="C422" s="257"/>
      <c r="D422" s="225" t="s">
        <v>197</v>
      </c>
      <c r="E422" s="258" t="s">
        <v>1</v>
      </c>
      <c r="F422" s="259" t="s">
        <v>212</v>
      </c>
      <c r="G422" s="257"/>
      <c r="H422" s="260">
        <v>4.7619999999999996</v>
      </c>
      <c r="I422" s="261"/>
      <c r="J422" s="257"/>
      <c r="K422" s="257"/>
      <c r="L422" s="262"/>
      <c r="M422" s="263"/>
      <c r="N422" s="264"/>
      <c r="O422" s="264"/>
      <c r="P422" s="264"/>
      <c r="Q422" s="264"/>
      <c r="R422" s="264"/>
      <c r="S422" s="264"/>
      <c r="T422" s="265"/>
      <c r="AT422" s="266" t="s">
        <v>197</v>
      </c>
      <c r="AU422" s="266" t="s">
        <v>88</v>
      </c>
      <c r="AV422" s="16" t="s">
        <v>204</v>
      </c>
      <c r="AW422" s="16" t="s">
        <v>32</v>
      </c>
      <c r="AX422" s="16" t="s">
        <v>77</v>
      </c>
      <c r="AY422" s="266" t="s">
        <v>188</v>
      </c>
    </row>
    <row r="423" spans="1:65" s="15" customFormat="1" ht="11.25">
      <c r="B423" s="246"/>
      <c r="C423" s="247"/>
      <c r="D423" s="225" t="s">
        <v>197</v>
      </c>
      <c r="E423" s="248" t="s">
        <v>1</v>
      </c>
      <c r="F423" s="249" t="s">
        <v>1109</v>
      </c>
      <c r="G423" s="247"/>
      <c r="H423" s="248" t="s">
        <v>1</v>
      </c>
      <c r="I423" s="250"/>
      <c r="J423" s="247"/>
      <c r="K423" s="247"/>
      <c r="L423" s="251"/>
      <c r="M423" s="252"/>
      <c r="N423" s="253"/>
      <c r="O423" s="253"/>
      <c r="P423" s="253"/>
      <c r="Q423" s="253"/>
      <c r="R423" s="253"/>
      <c r="S423" s="253"/>
      <c r="T423" s="254"/>
      <c r="AT423" s="255" t="s">
        <v>197</v>
      </c>
      <c r="AU423" s="255" t="s">
        <v>88</v>
      </c>
      <c r="AV423" s="15" t="s">
        <v>85</v>
      </c>
      <c r="AW423" s="15" t="s">
        <v>32</v>
      </c>
      <c r="AX423" s="15" t="s">
        <v>77</v>
      </c>
      <c r="AY423" s="255" t="s">
        <v>188</v>
      </c>
    </row>
    <row r="424" spans="1:65" s="13" customFormat="1" ht="11.25">
      <c r="B424" s="223"/>
      <c r="C424" s="224"/>
      <c r="D424" s="225" t="s">
        <v>197</v>
      </c>
      <c r="E424" s="226" t="s">
        <v>1</v>
      </c>
      <c r="F424" s="227" t="s">
        <v>1110</v>
      </c>
      <c r="G424" s="224"/>
      <c r="H424" s="228">
        <v>17.651</v>
      </c>
      <c r="I424" s="229"/>
      <c r="J424" s="224"/>
      <c r="K424" s="224"/>
      <c r="L424" s="230"/>
      <c r="M424" s="231"/>
      <c r="N424" s="232"/>
      <c r="O424" s="232"/>
      <c r="P424" s="232"/>
      <c r="Q424" s="232"/>
      <c r="R424" s="232"/>
      <c r="S424" s="232"/>
      <c r="T424" s="233"/>
      <c r="AT424" s="234" t="s">
        <v>197</v>
      </c>
      <c r="AU424" s="234" t="s">
        <v>88</v>
      </c>
      <c r="AV424" s="13" t="s">
        <v>88</v>
      </c>
      <c r="AW424" s="13" t="s">
        <v>32</v>
      </c>
      <c r="AX424" s="13" t="s">
        <v>77</v>
      </c>
      <c r="AY424" s="234" t="s">
        <v>188</v>
      </c>
    </row>
    <row r="425" spans="1:65" s="13" customFormat="1" ht="11.25">
      <c r="B425" s="223"/>
      <c r="C425" s="224"/>
      <c r="D425" s="225" t="s">
        <v>197</v>
      </c>
      <c r="E425" s="226" t="s">
        <v>1</v>
      </c>
      <c r="F425" s="227" t="s">
        <v>1111</v>
      </c>
      <c r="G425" s="224"/>
      <c r="H425" s="228">
        <v>-5.1890000000000001</v>
      </c>
      <c r="I425" s="229"/>
      <c r="J425" s="224"/>
      <c r="K425" s="224"/>
      <c r="L425" s="230"/>
      <c r="M425" s="231"/>
      <c r="N425" s="232"/>
      <c r="O425" s="232"/>
      <c r="P425" s="232"/>
      <c r="Q425" s="232"/>
      <c r="R425" s="232"/>
      <c r="S425" s="232"/>
      <c r="T425" s="233"/>
      <c r="AT425" s="234" t="s">
        <v>197</v>
      </c>
      <c r="AU425" s="234" t="s">
        <v>88</v>
      </c>
      <c r="AV425" s="13" t="s">
        <v>88</v>
      </c>
      <c r="AW425" s="13" t="s">
        <v>32</v>
      </c>
      <c r="AX425" s="13" t="s">
        <v>77</v>
      </c>
      <c r="AY425" s="234" t="s">
        <v>188</v>
      </c>
    </row>
    <row r="426" spans="1:65" s="13" customFormat="1" ht="11.25">
      <c r="B426" s="223"/>
      <c r="C426" s="224"/>
      <c r="D426" s="225" t="s">
        <v>197</v>
      </c>
      <c r="E426" s="226" t="s">
        <v>1</v>
      </c>
      <c r="F426" s="227" t="s">
        <v>1112</v>
      </c>
      <c r="G426" s="224"/>
      <c r="H426" s="228">
        <v>-1.2010000000000001</v>
      </c>
      <c r="I426" s="229"/>
      <c r="J426" s="224"/>
      <c r="K426" s="224"/>
      <c r="L426" s="230"/>
      <c r="M426" s="231"/>
      <c r="N426" s="232"/>
      <c r="O426" s="232"/>
      <c r="P426" s="232"/>
      <c r="Q426" s="232"/>
      <c r="R426" s="232"/>
      <c r="S426" s="232"/>
      <c r="T426" s="233"/>
      <c r="AT426" s="234" t="s">
        <v>197</v>
      </c>
      <c r="AU426" s="234" t="s">
        <v>88</v>
      </c>
      <c r="AV426" s="13" t="s">
        <v>88</v>
      </c>
      <c r="AW426" s="13" t="s">
        <v>32</v>
      </c>
      <c r="AX426" s="13" t="s">
        <v>77</v>
      </c>
      <c r="AY426" s="234" t="s">
        <v>188</v>
      </c>
    </row>
    <row r="427" spans="1:65" s="16" customFormat="1" ht="11.25">
      <c r="B427" s="256"/>
      <c r="C427" s="257"/>
      <c r="D427" s="225" t="s">
        <v>197</v>
      </c>
      <c r="E427" s="258" t="s">
        <v>1</v>
      </c>
      <c r="F427" s="259" t="s">
        <v>212</v>
      </c>
      <c r="G427" s="257"/>
      <c r="H427" s="260">
        <v>11.260999999999999</v>
      </c>
      <c r="I427" s="261"/>
      <c r="J427" s="257"/>
      <c r="K427" s="257"/>
      <c r="L427" s="262"/>
      <c r="M427" s="263"/>
      <c r="N427" s="264"/>
      <c r="O427" s="264"/>
      <c r="P427" s="264"/>
      <c r="Q427" s="264"/>
      <c r="R427" s="264"/>
      <c r="S427" s="264"/>
      <c r="T427" s="265"/>
      <c r="AT427" s="266" t="s">
        <v>197</v>
      </c>
      <c r="AU427" s="266" t="s">
        <v>88</v>
      </c>
      <c r="AV427" s="16" t="s">
        <v>204</v>
      </c>
      <c r="AW427" s="16" t="s">
        <v>32</v>
      </c>
      <c r="AX427" s="16" t="s">
        <v>77</v>
      </c>
      <c r="AY427" s="266" t="s">
        <v>188</v>
      </c>
    </row>
    <row r="428" spans="1:65" s="14" customFormat="1" ht="11.25">
      <c r="B428" s="235"/>
      <c r="C428" s="236"/>
      <c r="D428" s="225" t="s">
        <v>197</v>
      </c>
      <c r="E428" s="237" t="s">
        <v>718</v>
      </c>
      <c r="F428" s="238" t="s">
        <v>199</v>
      </c>
      <c r="G428" s="236"/>
      <c r="H428" s="239">
        <v>230.595</v>
      </c>
      <c r="I428" s="240"/>
      <c r="J428" s="236"/>
      <c r="K428" s="236"/>
      <c r="L428" s="241"/>
      <c r="M428" s="242"/>
      <c r="N428" s="243"/>
      <c r="O428" s="243"/>
      <c r="P428" s="243"/>
      <c r="Q428" s="243"/>
      <c r="R428" s="243"/>
      <c r="S428" s="243"/>
      <c r="T428" s="244"/>
      <c r="AT428" s="245" t="s">
        <v>197</v>
      </c>
      <c r="AU428" s="245" t="s">
        <v>88</v>
      </c>
      <c r="AV428" s="14" t="s">
        <v>195</v>
      </c>
      <c r="AW428" s="14" t="s">
        <v>32</v>
      </c>
      <c r="AX428" s="14" t="s">
        <v>85</v>
      </c>
      <c r="AY428" s="245" t="s">
        <v>188</v>
      </c>
    </row>
    <row r="429" spans="1:65" s="2" customFormat="1" ht="16.5" customHeight="1">
      <c r="A429" s="35"/>
      <c r="B429" s="36"/>
      <c r="C429" s="267" t="s">
        <v>405</v>
      </c>
      <c r="D429" s="267" t="s">
        <v>406</v>
      </c>
      <c r="E429" s="268" t="s">
        <v>1113</v>
      </c>
      <c r="F429" s="269" t="s">
        <v>1114</v>
      </c>
      <c r="G429" s="270" t="s">
        <v>285</v>
      </c>
      <c r="H429" s="271">
        <v>242.125</v>
      </c>
      <c r="I429" s="272"/>
      <c r="J429" s="273">
        <f>ROUND(I429*H429,2)</f>
        <v>0</v>
      </c>
      <c r="K429" s="269" t="s">
        <v>194</v>
      </c>
      <c r="L429" s="274"/>
      <c r="M429" s="275" t="s">
        <v>1</v>
      </c>
      <c r="N429" s="276" t="s">
        <v>42</v>
      </c>
      <c r="O429" s="72"/>
      <c r="P429" s="219">
        <f>O429*H429</f>
        <v>0</v>
      </c>
      <c r="Q429" s="219">
        <v>0</v>
      </c>
      <c r="R429" s="219">
        <f>Q429*H429</f>
        <v>0</v>
      </c>
      <c r="S429" s="219">
        <v>0</v>
      </c>
      <c r="T429" s="220">
        <f>S429*H429</f>
        <v>0</v>
      </c>
      <c r="U429" s="35"/>
      <c r="V429" s="35"/>
      <c r="W429" s="35"/>
      <c r="X429" s="35"/>
      <c r="Y429" s="35"/>
      <c r="Z429" s="35"/>
      <c r="AA429" s="35"/>
      <c r="AB429" s="35"/>
      <c r="AC429" s="35"/>
      <c r="AD429" s="35"/>
      <c r="AE429" s="35"/>
      <c r="AR429" s="221" t="s">
        <v>229</v>
      </c>
      <c r="AT429" s="221" t="s">
        <v>406</v>
      </c>
      <c r="AU429" s="221" t="s">
        <v>88</v>
      </c>
      <c r="AY429" s="18" t="s">
        <v>188</v>
      </c>
      <c r="BE429" s="222">
        <f>IF(N429="základní",J429,0)</f>
        <v>0</v>
      </c>
      <c r="BF429" s="222">
        <f>IF(N429="snížená",J429,0)</f>
        <v>0</v>
      </c>
      <c r="BG429" s="222">
        <f>IF(N429="zákl. přenesená",J429,0)</f>
        <v>0</v>
      </c>
      <c r="BH429" s="222">
        <f>IF(N429="sníž. přenesená",J429,0)</f>
        <v>0</v>
      </c>
      <c r="BI429" s="222">
        <f>IF(N429="nulová",J429,0)</f>
        <v>0</v>
      </c>
      <c r="BJ429" s="18" t="s">
        <v>85</v>
      </c>
      <c r="BK429" s="222">
        <f>ROUND(I429*H429,2)</f>
        <v>0</v>
      </c>
      <c r="BL429" s="18" t="s">
        <v>195</v>
      </c>
      <c r="BM429" s="221" t="s">
        <v>1115</v>
      </c>
    </row>
    <row r="430" spans="1:65" s="15" customFormat="1" ht="11.25">
      <c r="B430" s="246"/>
      <c r="C430" s="247"/>
      <c r="D430" s="225" t="s">
        <v>197</v>
      </c>
      <c r="E430" s="248" t="s">
        <v>1</v>
      </c>
      <c r="F430" s="249" t="s">
        <v>1116</v>
      </c>
      <c r="G430" s="247"/>
      <c r="H430" s="248" t="s">
        <v>1</v>
      </c>
      <c r="I430" s="250"/>
      <c r="J430" s="247"/>
      <c r="K430" s="247"/>
      <c r="L430" s="251"/>
      <c r="M430" s="252"/>
      <c r="N430" s="253"/>
      <c r="O430" s="253"/>
      <c r="P430" s="253"/>
      <c r="Q430" s="253"/>
      <c r="R430" s="253"/>
      <c r="S430" s="253"/>
      <c r="T430" s="254"/>
      <c r="AT430" s="255" t="s">
        <v>197</v>
      </c>
      <c r="AU430" s="255" t="s">
        <v>88</v>
      </c>
      <c r="AV430" s="15" t="s">
        <v>85</v>
      </c>
      <c r="AW430" s="15" t="s">
        <v>32</v>
      </c>
      <c r="AX430" s="15" t="s">
        <v>77</v>
      </c>
      <c r="AY430" s="255" t="s">
        <v>188</v>
      </c>
    </row>
    <row r="431" spans="1:65" s="13" customFormat="1" ht="11.25">
      <c r="B431" s="223"/>
      <c r="C431" s="224"/>
      <c r="D431" s="225" t="s">
        <v>197</v>
      </c>
      <c r="E431" s="226" t="s">
        <v>1</v>
      </c>
      <c r="F431" s="227" t="s">
        <v>1117</v>
      </c>
      <c r="G431" s="224"/>
      <c r="H431" s="228">
        <v>242.125</v>
      </c>
      <c r="I431" s="229"/>
      <c r="J431" s="224"/>
      <c r="K431" s="224"/>
      <c r="L431" s="230"/>
      <c r="M431" s="231"/>
      <c r="N431" s="232"/>
      <c r="O431" s="232"/>
      <c r="P431" s="232"/>
      <c r="Q431" s="232"/>
      <c r="R431" s="232"/>
      <c r="S431" s="232"/>
      <c r="T431" s="233"/>
      <c r="AT431" s="234" t="s">
        <v>197</v>
      </c>
      <c r="AU431" s="234" t="s">
        <v>88</v>
      </c>
      <c r="AV431" s="13" t="s">
        <v>88</v>
      </c>
      <c r="AW431" s="13" t="s">
        <v>32</v>
      </c>
      <c r="AX431" s="13" t="s">
        <v>85</v>
      </c>
      <c r="AY431" s="234" t="s">
        <v>188</v>
      </c>
    </row>
    <row r="432" spans="1:65" s="2" customFormat="1" ht="16.5" customHeight="1">
      <c r="A432" s="35"/>
      <c r="B432" s="36"/>
      <c r="C432" s="210" t="s">
        <v>411</v>
      </c>
      <c r="D432" s="210" t="s">
        <v>190</v>
      </c>
      <c r="E432" s="211" t="s">
        <v>1118</v>
      </c>
      <c r="F432" s="212" t="s">
        <v>1119</v>
      </c>
      <c r="G432" s="213" t="s">
        <v>285</v>
      </c>
      <c r="H432" s="214">
        <v>230.595</v>
      </c>
      <c r="I432" s="215"/>
      <c r="J432" s="216">
        <f>ROUND(I432*H432,2)</f>
        <v>0</v>
      </c>
      <c r="K432" s="212" t="s">
        <v>202</v>
      </c>
      <c r="L432" s="40"/>
      <c r="M432" s="217" t="s">
        <v>1</v>
      </c>
      <c r="N432" s="218" t="s">
        <v>42</v>
      </c>
      <c r="O432" s="72"/>
      <c r="P432" s="219">
        <f>O432*H432</f>
        <v>0</v>
      </c>
      <c r="Q432" s="219">
        <v>0</v>
      </c>
      <c r="R432" s="219">
        <f>Q432*H432</f>
        <v>0</v>
      </c>
      <c r="S432" s="219">
        <v>0</v>
      </c>
      <c r="T432" s="220">
        <f>S432*H432</f>
        <v>0</v>
      </c>
      <c r="U432" s="35"/>
      <c r="V432" s="35"/>
      <c r="W432" s="35"/>
      <c r="X432" s="35"/>
      <c r="Y432" s="35"/>
      <c r="Z432" s="35"/>
      <c r="AA432" s="35"/>
      <c r="AB432" s="35"/>
      <c r="AC432" s="35"/>
      <c r="AD432" s="35"/>
      <c r="AE432" s="35"/>
      <c r="AR432" s="221" t="s">
        <v>195</v>
      </c>
      <c r="AT432" s="221" t="s">
        <v>190</v>
      </c>
      <c r="AU432" s="221" t="s">
        <v>88</v>
      </c>
      <c r="AY432" s="18" t="s">
        <v>188</v>
      </c>
      <c r="BE432" s="222">
        <f>IF(N432="základní",J432,0)</f>
        <v>0</v>
      </c>
      <c r="BF432" s="222">
        <f>IF(N432="snížená",J432,0)</f>
        <v>0</v>
      </c>
      <c r="BG432" s="222">
        <f>IF(N432="zákl. přenesená",J432,0)</f>
        <v>0</v>
      </c>
      <c r="BH432" s="222">
        <f>IF(N432="sníž. přenesená",J432,0)</f>
        <v>0</v>
      </c>
      <c r="BI432" s="222">
        <f>IF(N432="nulová",J432,0)</f>
        <v>0</v>
      </c>
      <c r="BJ432" s="18" t="s">
        <v>85</v>
      </c>
      <c r="BK432" s="222">
        <f>ROUND(I432*H432,2)</f>
        <v>0</v>
      </c>
      <c r="BL432" s="18" t="s">
        <v>195</v>
      </c>
      <c r="BM432" s="221" t="s">
        <v>1120</v>
      </c>
    </row>
    <row r="433" spans="1:65" s="13" customFormat="1" ht="11.25">
      <c r="B433" s="223"/>
      <c r="C433" s="224"/>
      <c r="D433" s="225" t="s">
        <v>197</v>
      </c>
      <c r="E433" s="226" t="s">
        <v>1</v>
      </c>
      <c r="F433" s="227" t="s">
        <v>1121</v>
      </c>
      <c r="G433" s="224"/>
      <c r="H433" s="228">
        <v>230.595</v>
      </c>
      <c r="I433" s="229"/>
      <c r="J433" s="224"/>
      <c r="K433" s="224"/>
      <c r="L433" s="230"/>
      <c r="M433" s="231"/>
      <c r="N433" s="232"/>
      <c r="O433" s="232"/>
      <c r="P433" s="232"/>
      <c r="Q433" s="232"/>
      <c r="R433" s="232"/>
      <c r="S433" s="232"/>
      <c r="T433" s="233"/>
      <c r="AT433" s="234" t="s">
        <v>197</v>
      </c>
      <c r="AU433" s="234" t="s">
        <v>88</v>
      </c>
      <c r="AV433" s="13" t="s">
        <v>88</v>
      </c>
      <c r="AW433" s="13" t="s">
        <v>32</v>
      </c>
      <c r="AX433" s="13" t="s">
        <v>85</v>
      </c>
      <c r="AY433" s="234" t="s">
        <v>188</v>
      </c>
    </row>
    <row r="434" spans="1:65" s="2" customFormat="1" ht="16.5" customHeight="1">
      <c r="A434" s="35"/>
      <c r="B434" s="36"/>
      <c r="C434" s="210" t="s">
        <v>416</v>
      </c>
      <c r="D434" s="210" t="s">
        <v>190</v>
      </c>
      <c r="E434" s="211" t="s">
        <v>1066</v>
      </c>
      <c r="F434" s="212" t="s">
        <v>1067</v>
      </c>
      <c r="G434" s="213" t="s">
        <v>285</v>
      </c>
      <c r="H434" s="214">
        <v>230.595</v>
      </c>
      <c r="I434" s="215"/>
      <c r="J434" s="216">
        <f>ROUND(I434*H434,2)</f>
        <v>0</v>
      </c>
      <c r="K434" s="212" t="s">
        <v>202</v>
      </c>
      <c r="L434" s="40"/>
      <c r="M434" s="217" t="s">
        <v>1</v>
      </c>
      <c r="N434" s="218" t="s">
        <v>42</v>
      </c>
      <c r="O434" s="72"/>
      <c r="P434" s="219">
        <f>O434*H434</f>
        <v>0</v>
      </c>
      <c r="Q434" s="219">
        <v>0</v>
      </c>
      <c r="R434" s="219">
        <f>Q434*H434</f>
        <v>0</v>
      </c>
      <c r="S434" s="219">
        <v>0</v>
      </c>
      <c r="T434" s="220">
        <f>S434*H434</f>
        <v>0</v>
      </c>
      <c r="U434" s="35"/>
      <c r="V434" s="35"/>
      <c r="W434" s="35"/>
      <c r="X434" s="35"/>
      <c r="Y434" s="35"/>
      <c r="Z434" s="35"/>
      <c r="AA434" s="35"/>
      <c r="AB434" s="35"/>
      <c r="AC434" s="35"/>
      <c r="AD434" s="35"/>
      <c r="AE434" s="35"/>
      <c r="AR434" s="221" t="s">
        <v>195</v>
      </c>
      <c r="AT434" s="221" t="s">
        <v>190</v>
      </c>
      <c r="AU434" s="221" t="s">
        <v>88</v>
      </c>
      <c r="AY434" s="18" t="s">
        <v>188</v>
      </c>
      <c r="BE434" s="222">
        <f>IF(N434="základní",J434,0)</f>
        <v>0</v>
      </c>
      <c r="BF434" s="222">
        <f>IF(N434="snížená",J434,0)</f>
        <v>0</v>
      </c>
      <c r="BG434" s="222">
        <f>IF(N434="zákl. přenesená",J434,0)</f>
        <v>0</v>
      </c>
      <c r="BH434" s="222">
        <f>IF(N434="sníž. přenesená",J434,0)</f>
        <v>0</v>
      </c>
      <c r="BI434" s="222">
        <f>IF(N434="nulová",J434,0)</f>
        <v>0</v>
      </c>
      <c r="BJ434" s="18" t="s">
        <v>85</v>
      </c>
      <c r="BK434" s="222">
        <f>ROUND(I434*H434,2)</f>
        <v>0</v>
      </c>
      <c r="BL434" s="18" t="s">
        <v>195</v>
      </c>
      <c r="BM434" s="221" t="s">
        <v>1122</v>
      </c>
    </row>
    <row r="435" spans="1:65" s="2" customFormat="1" ht="24" customHeight="1">
      <c r="A435" s="35"/>
      <c r="B435" s="36"/>
      <c r="C435" s="210" t="s">
        <v>420</v>
      </c>
      <c r="D435" s="210" t="s">
        <v>190</v>
      </c>
      <c r="E435" s="211" t="s">
        <v>1123</v>
      </c>
      <c r="F435" s="212" t="s">
        <v>1124</v>
      </c>
      <c r="G435" s="213" t="s">
        <v>207</v>
      </c>
      <c r="H435" s="214">
        <v>567.79499999999996</v>
      </c>
      <c r="I435" s="215"/>
      <c r="J435" s="216">
        <f>ROUND(I435*H435,2)</f>
        <v>0</v>
      </c>
      <c r="K435" s="212" t="s">
        <v>194</v>
      </c>
      <c r="L435" s="40"/>
      <c r="M435" s="217" t="s">
        <v>1</v>
      </c>
      <c r="N435" s="218" t="s">
        <v>42</v>
      </c>
      <c r="O435" s="72"/>
      <c r="P435" s="219">
        <f>O435*H435</f>
        <v>0</v>
      </c>
      <c r="Q435" s="219">
        <v>0</v>
      </c>
      <c r="R435" s="219">
        <f>Q435*H435</f>
        <v>0</v>
      </c>
      <c r="S435" s="219">
        <v>0</v>
      </c>
      <c r="T435" s="220">
        <f>S435*H435</f>
        <v>0</v>
      </c>
      <c r="U435" s="35"/>
      <c r="V435" s="35"/>
      <c r="W435" s="35"/>
      <c r="X435" s="35"/>
      <c r="Y435" s="35"/>
      <c r="Z435" s="35"/>
      <c r="AA435" s="35"/>
      <c r="AB435" s="35"/>
      <c r="AC435" s="35"/>
      <c r="AD435" s="35"/>
      <c r="AE435" s="35"/>
      <c r="AR435" s="221" t="s">
        <v>195</v>
      </c>
      <c r="AT435" s="221" t="s">
        <v>190</v>
      </c>
      <c r="AU435" s="221" t="s">
        <v>88</v>
      </c>
      <c r="AY435" s="18" t="s">
        <v>188</v>
      </c>
      <c r="BE435" s="222">
        <f>IF(N435="základní",J435,0)</f>
        <v>0</v>
      </c>
      <c r="BF435" s="222">
        <f>IF(N435="snížená",J435,0)</f>
        <v>0</v>
      </c>
      <c r="BG435" s="222">
        <f>IF(N435="zákl. přenesená",J435,0)</f>
        <v>0</v>
      </c>
      <c r="BH435" s="222">
        <f>IF(N435="sníž. přenesená",J435,0)</f>
        <v>0</v>
      </c>
      <c r="BI435" s="222">
        <f>IF(N435="nulová",J435,0)</f>
        <v>0</v>
      </c>
      <c r="BJ435" s="18" t="s">
        <v>85</v>
      </c>
      <c r="BK435" s="222">
        <f>ROUND(I435*H435,2)</f>
        <v>0</v>
      </c>
      <c r="BL435" s="18" t="s">
        <v>195</v>
      </c>
      <c r="BM435" s="221" t="s">
        <v>1125</v>
      </c>
    </row>
    <row r="436" spans="1:65" s="15" customFormat="1" ht="11.25">
      <c r="B436" s="246"/>
      <c r="C436" s="247"/>
      <c r="D436" s="225" t="s">
        <v>197</v>
      </c>
      <c r="E436" s="248" t="s">
        <v>1</v>
      </c>
      <c r="F436" s="249" t="s">
        <v>1078</v>
      </c>
      <c r="G436" s="247"/>
      <c r="H436" s="248" t="s">
        <v>1</v>
      </c>
      <c r="I436" s="250"/>
      <c r="J436" s="247"/>
      <c r="K436" s="247"/>
      <c r="L436" s="251"/>
      <c r="M436" s="252"/>
      <c r="N436" s="253"/>
      <c r="O436" s="253"/>
      <c r="P436" s="253"/>
      <c r="Q436" s="253"/>
      <c r="R436" s="253"/>
      <c r="S436" s="253"/>
      <c r="T436" s="254"/>
      <c r="AT436" s="255" t="s">
        <v>197</v>
      </c>
      <c r="AU436" s="255" t="s">
        <v>88</v>
      </c>
      <c r="AV436" s="15" t="s">
        <v>85</v>
      </c>
      <c r="AW436" s="15" t="s">
        <v>32</v>
      </c>
      <c r="AX436" s="15" t="s">
        <v>77</v>
      </c>
      <c r="AY436" s="255" t="s">
        <v>188</v>
      </c>
    </row>
    <row r="437" spans="1:65" s="13" customFormat="1" ht="11.25">
      <c r="B437" s="223"/>
      <c r="C437" s="224"/>
      <c r="D437" s="225" t="s">
        <v>197</v>
      </c>
      <c r="E437" s="226" t="s">
        <v>1</v>
      </c>
      <c r="F437" s="227" t="s">
        <v>1126</v>
      </c>
      <c r="G437" s="224"/>
      <c r="H437" s="228">
        <v>81.209999999999994</v>
      </c>
      <c r="I437" s="229"/>
      <c r="J437" s="224"/>
      <c r="K437" s="224"/>
      <c r="L437" s="230"/>
      <c r="M437" s="231"/>
      <c r="N437" s="232"/>
      <c r="O437" s="232"/>
      <c r="P437" s="232"/>
      <c r="Q437" s="232"/>
      <c r="R437" s="232"/>
      <c r="S437" s="232"/>
      <c r="T437" s="233"/>
      <c r="AT437" s="234" t="s">
        <v>197</v>
      </c>
      <c r="AU437" s="234" t="s">
        <v>88</v>
      </c>
      <c r="AV437" s="13" t="s">
        <v>88</v>
      </c>
      <c r="AW437" s="13" t="s">
        <v>32</v>
      </c>
      <c r="AX437" s="13" t="s">
        <v>77</v>
      </c>
      <c r="AY437" s="234" t="s">
        <v>188</v>
      </c>
    </row>
    <row r="438" spans="1:65" s="13" customFormat="1" ht="11.25">
      <c r="B438" s="223"/>
      <c r="C438" s="224"/>
      <c r="D438" s="225" t="s">
        <v>197</v>
      </c>
      <c r="E438" s="226" t="s">
        <v>1</v>
      </c>
      <c r="F438" s="227" t="s">
        <v>1127</v>
      </c>
      <c r="G438" s="224"/>
      <c r="H438" s="228">
        <v>50.21</v>
      </c>
      <c r="I438" s="229"/>
      <c r="J438" s="224"/>
      <c r="K438" s="224"/>
      <c r="L438" s="230"/>
      <c r="M438" s="231"/>
      <c r="N438" s="232"/>
      <c r="O438" s="232"/>
      <c r="P438" s="232"/>
      <c r="Q438" s="232"/>
      <c r="R438" s="232"/>
      <c r="S438" s="232"/>
      <c r="T438" s="233"/>
      <c r="AT438" s="234" t="s">
        <v>197</v>
      </c>
      <c r="AU438" s="234" t="s">
        <v>88</v>
      </c>
      <c r="AV438" s="13" t="s">
        <v>88</v>
      </c>
      <c r="AW438" s="13" t="s">
        <v>32</v>
      </c>
      <c r="AX438" s="13" t="s">
        <v>77</v>
      </c>
      <c r="AY438" s="234" t="s">
        <v>188</v>
      </c>
    </row>
    <row r="439" spans="1:65" s="16" customFormat="1" ht="11.25">
      <c r="B439" s="256"/>
      <c r="C439" s="257"/>
      <c r="D439" s="225" t="s">
        <v>197</v>
      </c>
      <c r="E439" s="258" t="s">
        <v>1</v>
      </c>
      <c r="F439" s="259" t="s">
        <v>212</v>
      </c>
      <c r="G439" s="257"/>
      <c r="H439" s="260">
        <v>131.41999999999999</v>
      </c>
      <c r="I439" s="261"/>
      <c r="J439" s="257"/>
      <c r="K439" s="257"/>
      <c r="L439" s="262"/>
      <c r="M439" s="263"/>
      <c r="N439" s="264"/>
      <c r="O439" s="264"/>
      <c r="P439" s="264"/>
      <c r="Q439" s="264"/>
      <c r="R439" s="264"/>
      <c r="S439" s="264"/>
      <c r="T439" s="265"/>
      <c r="AT439" s="266" t="s">
        <v>197</v>
      </c>
      <c r="AU439" s="266" t="s">
        <v>88</v>
      </c>
      <c r="AV439" s="16" t="s">
        <v>204</v>
      </c>
      <c r="AW439" s="16" t="s">
        <v>32</v>
      </c>
      <c r="AX439" s="16" t="s">
        <v>77</v>
      </c>
      <c r="AY439" s="266" t="s">
        <v>188</v>
      </c>
    </row>
    <row r="440" spans="1:65" s="15" customFormat="1" ht="11.25">
      <c r="B440" s="246"/>
      <c r="C440" s="247"/>
      <c r="D440" s="225" t="s">
        <v>197</v>
      </c>
      <c r="E440" s="248" t="s">
        <v>1</v>
      </c>
      <c r="F440" s="249" t="s">
        <v>1082</v>
      </c>
      <c r="G440" s="247"/>
      <c r="H440" s="248" t="s">
        <v>1</v>
      </c>
      <c r="I440" s="250"/>
      <c r="J440" s="247"/>
      <c r="K440" s="247"/>
      <c r="L440" s="251"/>
      <c r="M440" s="252"/>
      <c r="N440" s="253"/>
      <c r="O440" s="253"/>
      <c r="P440" s="253"/>
      <c r="Q440" s="253"/>
      <c r="R440" s="253"/>
      <c r="S440" s="253"/>
      <c r="T440" s="254"/>
      <c r="AT440" s="255" t="s">
        <v>197</v>
      </c>
      <c r="AU440" s="255" t="s">
        <v>88</v>
      </c>
      <c r="AV440" s="15" t="s">
        <v>85</v>
      </c>
      <c r="AW440" s="15" t="s">
        <v>32</v>
      </c>
      <c r="AX440" s="15" t="s">
        <v>77</v>
      </c>
      <c r="AY440" s="255" t="s">
        <v>188</v>
      </c>
    </row>
    <row r="441" spans="1:65" s="13" customFormat="1" ht="11.25">
      <c r="B441" s="223"/>
      <c r="C441" s="224"/>
      <c r="D441" s="225" t="s">
        <v>197</v>
      </c>
      <c r="E441" s="226" t="s">
        <v>1</v>
      </c>
      <c r="F441" s="227" t="s">
        <v>1128</v>
      </c>
      <c r="G441" s="224"/>
      <c r="H441" s="228">
        <v>25.3</v>
      </c>
      <c r="I441" s="229"/>
      <c r="J441" s="224"/>
      <c r="K441" s="224"/>
      <c r="L441" s="230"/>
      <c r="M441" s="231"/>
      <c r="N441" s="232"/>
      <c r="O441" s="232"/>
      <c r="P441" s="232"/>
      <c r="Q441" s="232"/>
      <c r="R441" s="232"/>
      <c r="S441" s="232"/>
      <c r="T441" s="233"/>
      <c r="AT441" s="234" t="s">
        <v>197</v>
      </c>
      <c r="AU441" s="234" t="s">
        <v>88</v>
      </c>
      <c r="AV441" s="13" t="s">
        <v>88</v>
      </c>
      <c r="AW441" s="13" t="s">
        <v>32</v>
      </c>
      <c r="AX441" s="13" t="s">
        <v>77</v>
      </c>
      <c r="AY441" s="234" t="s">
        <v>188</v>
      </c>
    </row>
    <row r="442" spans="1:65" s="13" customFormat="1" ht="11.25">
      <c r="B442" s="223"/>
      <c r="C442" s="224"/>
      <c r="D442" s="225" t="s">
        <v>197</v>
      </c>
      <c r="E442" s="226" t="s">
        <v>1</v>
      </c>
      <c r="F442" s="227" t="s">
        <v>1129</v>
      </c>
      <c r="G442" s="224"/>
      <c r="H442" s="228">
        <v>52.247999999999998</v>
      </c>
      <c r="I442" s="229"/>
      <c r="J442" s="224"/>
      <c r="K442" s="224"/>
      <c r="L442" s="230"/>
      <c r="M442" s="231"/>
      <c r="N442" s="232"/>
      <c r="O442" s="232"/>
      <c r="P442" s="232"/>
      <c r="Q442" s="232"/>
      <c r="R442" s="232"/>
      <c r="S442" s="232"/>
      <c r="T442" s="233"/>
      <c r="AT442" s="234" t="s">
        <v>197</v>
      </c>
      <c r="AU442" s="234" t="s">
        <v>88</v>
      </c>
      <c r="AV442" s="13" t="s">
        <v>88</v>
      </c>
      <c r="AW442" s="13" t="s">
        <v>32</v>
      </c>
      <c r="AX442" s="13" t="s">
        <v>77</v>
      </c>
      <c r="AY442" s="234" t="s">
        <v>188</v>
      </c>
    </row>
    <row r="443" spans="1:65" s="16" customFormat="1" ht="11.25">
      <c r="B443" s="256"/>
      <c r="C443" s="257"/>
      <c r="D443" s="225" t="s">
        <v>197</v>
      </c>
      <c r="E443" s="258" t="s">
        <v>1</v>
      </c>
      <c r="F443" s="259" t="s">
        <v>212</v>
      </c>
      <c r="G443" s="257"/>
      <c r="H443" s="260">
        <v>77.548000000000002</v>
      </c>
      <c r="I443" s="261"/>
      <c r="J443" s="257"/>
      <c r="K443" s="257"/>
      <c r="L443" s="262"/>
      <c r="M443" s="263"/>
      <c r="N443" s="264"/>
      <c r="O443" s="264"/>
      <c r="P443" s="264"/>
      <c r="Q443" s="264"/>
      <c r="R443" s="264"/>
      <c r="S443" s="264"/>
      <c r="T443" s="265"/>
      <c r="AT443" s="266" t="s">
        <v>197</v>
      </c>
      <c r="AU443" s="266" t="s">
        <v>88</v>
      </c>
      <c r="AV443" s="16" t="s">
        <v>204</v>
      </c>
      <c r="AW443" s="16" t="s">
        <v>32</v>
      </c>
      <c r="AX443" s="16" t="s">
        <v>77</v>
      </c>
      <c r="AY443" s="266" t="s">
        <v>188</v>
      </c>
    </row>
    <row r="444" spans="1:65" s="15" customFormat="1" ht="11.25">
      <c r="B444" s="246"/>
      <c r="C444" s="247"/>
      <c r="D444" s="225" t="s">
        <v>197</v>
      </c>
      <c r="E444" s="248" t="s">
        <v>1</v>
      </c>
      <c r="F444" s="249" t="s">
        <v>1086</v>
      </c>
      <c r="G444" s="247"/>
      <c r="H444" s="248" t="s">
        <v>1</v>
      </c>
      <c r="I444" s="250"/>
      <c r="J444" s="247"/>
      <c r="K444" s="247"/>
      <c r="L444" s="251"/>
      <c r="M444" s="252"/>
      <c r="N444" s="253"/>
      <c r="O444" s="253"/>
      <c r="P444" s="253"/>
      <c r="Q444" s="253"/>
      <c r="R444" s="253"/>
      <c r="S444" s="253"/>
      <c r="T444" s="254"/>
      <c r="AT444" s="255" t="s">
        <v>197</v>
      </c>
      <c r="AU444" s="255" t="s">
        <v>88</v>
      </c>
      <c r="AV444" s="15" t="s">
        <v>85</v>
      </c>
      <c r="AW444" s="15" t="s">
        <v>32</v>
      </c>
      <c r="AX444" s="15" t="s">
        <v>77</v>
      </c>
      <c r="AY444" s="255" t="s">
        <v>188</v>
      </c>
    </row>
    <row r="445" spans="1:65" s="13" customFormat="1" ht="11.25">
      <c r="B445" s="223"/>
      <c r="C445" s="224"/>
      <c r="D445" s="225" t="s">
        <v>197</v>
      </c>
      <c r="E445" s="226" t="s">
        <v>1</v>
      </c>
      <c r="F445" s="227" t="s">
        <v>1130</v>
      </c>
      <c r="G445" s="224"/>
      <c r="H445" s="228">
        <v>19.7</v>
      </c>
      <c r="I445" s="229"/>
      <c r="J445" s="224"/>
      <c r="K445" s="224"/>
      <c r="L445" s="230"/>
      <c r="M445" s="231"/>
      <c r="N445" s="232"/>
      <c r="O445" s="232"/>
      <c r="P445" s="232"/>
      <c r="Q445" s="232"/>
      <c r="R445" s="232"/>
      <c r="S445" s="232"/>
      <c r="T445" s="233"/>
      <c r="AT445" s="234" t="s">
        <v>197</v>
      </c>
      <c r="AU445" s="234" t="s">
        <v>88</v>
      </c>
      <c r="AV445" s="13" t="s">
        <v>88</v>
      </c>
      <c r="AW445" s="13" t="s">
        <v>32</v>
      </c>
      <c r="AX445" s="13" t="s">
        <v>77</v>
      </c>
      <c r="AY445" s="234" t="s">
        <v>188</v>
      </c>
    </row>
    <row r="446" spans="1:65" s="13" customFormat="1" ht="11.25">
      <c r="B446" s="223"/>
      <c r="C446" s="224"/>
      <c r="D446" s="225" t="s">
        <v>197</v>
      </c>
      <c r="E446" s="226" t="s">
        <v>1</v>
      </c>
      <c r="F446" s="227" t="s">
        <v>1131</v>
      </c>
      <c r="G446" s="224"/>
      <c r="H446" s="228">
        <v>43.579000000000001</v>
      </c>
      <c r="I446" s="229"/>
      <c r="J446" s="224"/>
      <c r="K446" s="224"/>
      <c r="L446" s="230"/>
      <c r="M446" s="231"/>
      <c r="N446" s="232"/>
      <c r="O446" s="232"/>
      <c r="P446" s="232"/>
      <c r="Q446" s="232"/>
      <c r="R446" s="232"/>
      <c r="S446" s="232"/>
      <c r="T446" s="233"/>
      <c r="AT446" s="234" t="s">
        <v>197</v>
      </c>
      <c r="AU446" s="234" t="s">
        <v>88</v>
      </c>
      <c r="AV446" s="13" t="s">
        <v>88</v>
      </c>
      <c r="AW446" s="13" t="s">
        <v>32</v>
      </c>
      <c r="AX446" s="13" t="s">
        <v>77</v>
      </c>
      <c r="AY446" s="234" t="s">
        <v>188</v>
      </c>
    </row>
    <row r="447" spans="1:65" s="16" customFormat="1" ht="11.25">
      <c r="B447" s="256"/>
      <c r="C447" s="257"/>
      <c r="D447" s="225" t="s">
        <v>197</v>
      </c>
      <c r="E447" s="258" t="s">
        <v>1</v>
      </c>
      <c r="F447" s="259" t="s">
        <v>212</v>
      </c>
      <c r="G447" s="257"/>
      <c r="H447" s="260">
        <v>63.279000000000003</v>
      </c>
      <c r="I447" s="261"/>
      <c r="J447" s="257"/>
      <c r="K447" s="257"/>
      <c r="L447" s="262"/>
      <c r="M447" s="263"/>
      <c r="N447" s="264"/>
      <c r="O447" s="264"/>
      <c r="P447" s="264"/>
      <c r="Q447" s="264"/>
      <c r="R447" s="264"/>
      <c r="S447" s="264"/>
      <c r="T447" s="265"/>
      <c r="AT447" s="266" t="s">
        <v>197</v>
      </c>
      <c r="AU447" s="266" t="s">
        <v>88</v>
      </c>
      <c r="AV447" s="16" t="s">
        <v>204</v>
      </c>
      <c r="AW447" s="16" t="s">
        <v>32</v>
      </c>
      <c r="AX447" s="16" t="s">
        <v>77</v>
      </c>
      <c r="AY447" s="266" t="s">
        <v>188</v>
      </c>
    </row>
    <row r="448" spans="1:65" s="15" customFormat="1" ht="11.25">
      <c r="B448" s="246"/>
      <c r="C448" s="247"/>
      <c r="D448" s="225" t="s">
        <v>197</v>
      </c>
      <c r="E448" s="248" t="s">
        <v>1</v>
      </c>
      <c r="F448" s="249" t="s">
        <v>1090</v>
      </c>
      <c r="G448" s="247"/>
      <c r="H448" s="248" t="s">
        <v>1</v>
      </c>
      <c r="I448" s="250"/>
      <c r="J448" s="247"/>
      <c r="K448" s="247"/>
      <c r="L448" s="251"/>
      <c r="M448" s="252"/>
      <c r="N448" s="253"/>
      <c r="O448" s="253"/>
      <c r="P448" s="253"/>
      <c r="Q448" s="253"/>
      <c r="R448" s="253"/>
      <c r="S448" s="253"/>
      <c r="T448" s="254"/>
      <c r="AT448" s="255" t="s">
        <v>197</v>
      </c>
      <c r="AU448" s="255" t="s">
        <v>88</v>
      </c>
      <c r="AV448" s="15" t="s">
        <v>85</v>
      </c>
      <c r="AW448" s="15" t="s">
        <v>32</v>
      </c>
      <c r="AX448" s="15" t="s">
        <v>77</v>
      </c>
      <c r="AY448" s="255" t="s">
        <v>188</v>
      </c>
    </row>
    <row r="449" spans="2:51" s="13" customFormat="1" ht="11.25">
      <c r="B449" s="223"/>
      <c r="C449" s="224"/>
      <c r="D449" s="225" t="s">
        <v>197</v>
      </c>
      <c r="E449" s="226" t="s">
        <v>1</v>
      </c>
      <c r="F449" s="227" t="s">
        <v>1132</v>
      </c>
      <c r="G449" s="224"/>
      <c r="H449" s="228">
        <v>25.45</v>
      </c>
      <c r="I449" s="229"/>
      <c r="J449" s="224"/>
      <c r="K449" s="224"/>
      <c r="L449" s="230"/>
      <c r="M449" s="231"/>
      <c r="N449" s="232"/>
      <c r="O449" s="232"/>
      <c r="P449" s="232"/>
      <c r="Q449" s="232"/>
      <c r="R449" s="232"/>
      <c r="S449" s="232"/>
      <c r="T449" s="233"/>
      <c r="AT449" s="234" t="s">
        <v>197</v>
      </c>
      <c r="AU449" s="234" t="s">
        <v>88</v>
      </c>
      <c r="AV449" s="13" t="s">
        <v>88</v>
      </c>
      <c r="AW449" s="13" t="s">
        <v>32</v>
      </c>
      <c r="AX449" s="13" t="s">
        <v>77</v>
      </c>
      <c r="AY449" s="234" t="s">
        <v>188</v>
      </c>
    </row>
    <row r="450" spans="2:51" s="13" customFormat="1" ht="11.25">
      <c r="B450" s="223"/>
      <c r="C450" s="224"/>
      <c r="D450" s="225" t="s">
        <v>197</v>
      </c>
      <c r="E450" s="226" t="s">
        <v>1</v>
      </c>
      <c r="F450" s="227" t="s">
        <v>1133</v>
      </c>
      <c r="G450" s="224"/>
      <c r="H450" s="228">
        <v>32.311999999999998</v>
      </c>
      <c r="I450" s="229"/>
      <c r="J450" s="224"/>
      <c r="K450" s="224"/>
      <c r="L450" s="230"/>
      <c r="M450" s="231"/>
      <c r="N450" s="232"/>
      <c r="O450" s="232"/>
      <c r="P450" s="232"/>
      <c r="Q450" s="232"/>
      <c r="R450" s="232"/>
      <c r="S450" s="232"/>
      <c r="T450" s="233"/>
      <c r="AT450" s="234" t="s">
        <v>197</v>
      </c>
      <c r="AU450" s="234" t="s">
        <v>88</v>
      </c>
      <c r="AV450" s="13" t="s">
        <v>88</v>
      </c>
      <c r="AW450" s="13" t="s">
        <v>32</v>
      </c>
      <c r="AX450" s="13" t="s">
        <v>77</v>
      </c>
      <c r="AY450" s="234" t="s">
        <v>188</v>
      </c>
    </row>
    <row r="451" spans="2:51" s="16" customFormat="1" ht="11.25">
      <c r="B451" s="256"/>
      <c r="C451" s="257"/>
      <c r="D451" s="225" t="s">
        <v>197</v>
      </c>
      <c r="E451" s="258" t="s">
        <v>1</v>
      </c>
      <c r="F451" s="259" t="s">
        <v>212</v>
      </c>
      <c r="G451" s="257"/>
      <c r="H451" s="260">
        <v>57.762</v>
      </c>
      <c r="I451" s="261"/>
      <c r="J451" s="257"/>
      <c r="K451" s="257"/>
      <c r="L451" s="262"/>
      <c r="M451" s="263"/>
      <c r="N451" s="264"/>
      <c r="O451" s="264"/>
      <c r="P451" s="264"/>
      <c r="Q451" s="264"/>
      <c r="R451" s="264"/>
      <c r="S451" s="264"/>
      <c r="T451" s="265"/>
      <c r="AT451" s="266" t="s">
        <v>197</v>
      </c>
      <c r="AU451" s="266" t="s">
        <v>88</v>
      </c>
      <c r="AV451" s="16" t="s">
        <v>204</v>
      </c>
      <c r="AW451" s="16" t="s">
        <v>32</v>
      </c>
      <c r="AX451" s="16" t="s">
        <v>77</v>
      </c>
      <c r="AY451" s="266" t="s">
        <v>188</v>
      </c>
    </row>
    <row r="452" spans="2:51" s="15" customFormat="1" ht="11.25">
      <c r="B452" s="246"/>
      <c r="C452" s="247"/>
      <c r="D452" s="225" t="s">
        <v>197</v>
      </c>
      <c r="E452" s="248" t="s">
        <v>1</v>
      </c>
      <c r="F452" s="249" t="s">
        <v>1094</v>
      </c>
      <c r="G452" s="247"/>
      <c r="H452" s="248" t="s">
        <v>1</v>
      </c>
      <c r="I452" s="250"/>
      <c r="J452" s="247"/>
      <c r="K452" s="247"/>
      <c r="L452" s="251"/>
      <c r="M452" s="252"/>
      <c r="N452" s="253"/>
      <c r="O452" s="253"/>
      <c r="P452" s="253"/>
      <c r="Q452" s="253"/>
      <c r="R452" s="253"/>
      <c r="S452" s="253"/>
      <c r="T452" s="254"/>
      <c r="AT452" s="255" t="s">
        <v>197</v>
      </c>
      <c r="AU452" s="255" t="s">
        <v>88</v>
      </c>
      <c r="AV452" s="15" t="s">
        <v>85</v>
      </c>
      <c r="AW452" s="15" t="s">
        <v>32</v>
      </c>
      <c r="AX452" s="15" t="s">
        <v>77</v>
      </c>
      <c r="AY452" s="255" t="s">
        <v>188</v>
      </c>
    </row>
    <row r="453" spans="2:51" s="13" customFormat="1" ht="11.25">
      <c r="B453" s="223"/>
      <c r="C453" s="224"/>
      <c r="D453" s="225" t="s">
        <v>197</v>
      </c>
      <c r="E453" s="226" t="s">
        <v>1</v>
      </c>
      <c r="F453" s="227" t="s">
        <v>1134</v>
      </c>
      <c r="G453" s="224"/>
      <c r="H453" s="228">
        <v>12.95</v>
      </c>
      <c r="I453" s="229"/>
      <c r="J453" s="224"/>
      <c r="K453" s="224"/>
      <c r="L453" s="230"/>
      <c r="M453" s="231"/>
      <c r="N453" s="232"/>
      <c r="O453" s="232"/>
      <c r="P453" s="232"/>
      <c r="Q453" s="232"/>
      <c r="R453" s="232"/>
      <c r="S453" s="232"/>
      <c r="T453" s="233"/>
      <c r="AT453" s="234" t="s">
        <v>197</v>
      </c>
      <c r="AU453" s="234" t="s">
        <v>88</v>
      </c>
      <c r="AV453" s="13" t="s">
        <v>88</v>
      </c>
      <c r="AW453" s="13" t="s">
        <v>32</v>
      </c>
      <c r="AX453" s="13" t="s">
        <v>77</v>
      </c>
      <c r="AY453" s="234" t="s">
        <v>188</v>
      </c>
    </row>
    <row r="454" spans="2:51" s="13" customFormat="1" ht="11.25">
      <c r="B454" s="223"/>
      <c r="C454" s="224"/>
      <c r="D454" s="225" t="s">
        <v>197</v>
      </c>
      <c r="E454" s="226" t="s">
        <v>1</v>
      </c>
      <c r="F454" s="227" t="s">
        <v>1135</v>
      </c>
      <c r="G454" s="224"/>
      <c r="H454" s="228">
        <v>69.328000000000003</v>
      </c>
      <c r="I454" s="229"/>
      <c r="J454" s="224"/>
      <c r="K454" s="224"/>
      <c r="L454" s="230"/>
      <c r="M454" s="231"/>
      <c r="N454" s="232"/>
      <c r="O454" s="232"/>
      <c r="P454" s="232"/>
      <c r="Q454" s="232"/>
      <c r="R454" s="232"/>
      <c r="S454" s="232"/>
      <c r="T454" s="233"/>
      <c r="AT454" s="234" t="s">
        <v>197</v>
      </c>
      <c r="AU454" s="234" t="s">
        <v>88</v>
      </c>
      <c r="AV454" s="13" t="s">
        <v>88</v>
      </c>
      <c r="AW454" s="13" t="s">
        <v>32</v>
      </c>
      <c r="AX454" s="13" t="s">
        <v>77</v>
      </c>
      <c r="AY454" s="234" t="s">
        <v>188</v>
      </c>
    </row>
    <row r="455" spans="2:51" s="16" customFormat="1" ht="11.25">
      <c r="B455" s="256"/>
      <c r="C455" s="257"/>
      <c r="D455" s="225" t="s">
        <v>197</v>
      </c>
      <c r="E455" s="258" t="s">
        <v>1</v>
      </c>
      <c r="F455" s="259" t="s">
        <v>212</v>
      </c>
      <c r="G455" s="257"/>
      <c r="H455" s="260">
        <v>82.278000000000006</v>
      </c>
      <c r="I455" s="261"/>
      <c r="J455" s="257"/>
      <c r="K455" s="257"/>
      <c r="L455" s="262"/>
      <c r="M455" s="263"/>
      <c r="N455" s="264"/>
      <c r="O455" s="264"/>
      <c r="P455" s="264"/>
      <c r="Q455" s="264"/>
      <c r="R455" s="264"/>
      <c r="S455" s="264"/>
      <c r="T455" s="265"/>
      <c r="AT455" s="266" t="s">
        <v>197</v>
      </c>
      <c r="AU455" s="266" t="s">
        <v>88</v>
      </c>
      <c r="AV455" s="16" t="s">
        <v>204</v>
      </c>
      <c r="AW455" s="16" t="s">
        <v>32</v>
      </c>
      <c r="AX455" s="16" t="s">
        <v>77</v>
      </c>
      <c r="AY455" s="266" t="s">
        <v>188</v>
      </c>
    </row>
    <row r="456" spans="2:51" s="15" customFormat="1" ht="11.25">
      <c r="B456" s="246"/>
      <c r="C456" s="247"/>
      <c r="D456" s="225" t="s">
        <v>197</v>
      </c>
      <c r="E456" s="248" t="s">
        <v>1</v>
      </c>
      <c r="F456" s="249" t="s">
        <v>1098</v>
      </c>
      <c r="G456" s="247"/>
      <c r="H456" s="248" t="s">
        <v>1</v>
      </c>
      <c r="I456" s="250"/>
      <c r="J456" s="247"/>
      <c r="K456" s="247"/>
      <c r="L456" s="251"/>
      <c r="M456" s="252"/>
      <c r="N456" s="253"/>
      <c r="O456" s="253"/>
      <c r="P456" s="253"/>
      <c r="Q456" s="253"/>
      <c r="R456" s="253"/>
      <c r="S456" s="253"/>
      <c r="T456" s="254"/>
      <c r="AT456" s="255" t="s">
        <v>197</v>
      </c>
      <c r="AU456" s="255" t="s">
        <v>88</v>
      </c>
      <c r="AV456" s="15" t="s">
        <v>85</v>
      </c>
      <c r="AW456" s="15" t="s">
        <v>32</v>
      </c>
      <c r="AX456" s="15" t="s">
        <v>77</v>
      </c>
      <c r="AY456" s="255" t="s">
        <v>188</v>
      </c>
    </row>
    <row r="457" spans="2:51" s="13" customFormat="1" ht="11.25">
      <c r="B457" s="223"/>
      <c r="C457" s="224"/>
      <c r="D457" s="225" t="s">
        <v>197</v>
      </c>
      <c r="E457" s="226" t="s">
        <v>1</v>
      </c>
      <c r="F457" s="227" t="s">
        <v>1136</v>
      </c>
      <c r="G457" s="224"/>
      <c r="H457" s="228">
        <v>10.55</v>
      </c>
      <c r="I457" s="229"/>
      <c r="J457" s="224"/>
      <c r="K457" s="224"/>
      <c r="L457" s="230"/>
      <c r="M457" s="231"/>
      <c r="N457" s="232"/>
      <c r="O457" s="232"/>
      <c r="P457" s="232"/>
      <c r="Q457" s="232"/>
      <c r="R457" s="232"/>
      <c r="S457" s="232"/>
      <c r="T457" s="233"/>
      <c r="AT457" s="234" t="s">
        <v>197</v>
      </c>
      <c r="AU457" s="234" t="s">
        <v>88</v>
      </c>
      <c r="AV457" s="13" t="s">
        <v>88</v>
      </c>
      <c r="AW457" s="13" t="s">
        <v>32</v>
      </c>
      <c r="AX457" s="13" t="s">
        <v>77</v>
      </c>
      <c r="AY457" s="234" t="s">
        <v>188</v>
      </c>
    </row>
    <row r="458" spans="2:51" s="13" customFormat="1" ht="11.25">
      <c r="B458" s="223"/>
      <c r="C458" s="224"/>
      <c r="D458" s="225" t="s">
        <v>197</v>
      </c>
      <c r="E458" s="226" t="s">
        <v>1</v>
      </c>
      <c r="F458" s="227" t="s">
        <v>1137</v>
      </c>
      <c r="G458" s="224"/>
      <c r="H458" s="228">
        <v>14.167999999999999</v>
      </c>
      <c r="I458" s="229"/>
      <c r="J458" s="224"/>
      <c r="K458" s="224"/>
      <c r="L458" s="230"/>
      <c r="M458" s="231"/>
      <c r="N458" s="232"/>
      <c r="O458" s="232"/>
      <c r="P458" s="232"/>
      <c r="Q458" s="232"/>
      <c r="R458" s="232"/>
      <c r="S458" s="232"/>
      <c r="T458" s="233"/>
      <c r="AT458" s="234" t="s">
        <v>197</v>
      </c>
      <c r="AU458" s="234" t="s">
        <v>88</v>
      </c>
      <c r="AV458" s="13" t="s">
        <v>88</v>
      </c>
      <c r="AW458" s="13" t="s">
        <v>32</v>
      </c>
      <c r="AX458" s="13" t="s">
        <v>77</v>
      </c>
      <c r="AY458" s="234" t="s">
        <v>188</v>
      </c>
    </row>
    <row r="459" spans="2:51" s="16" customFormat="1" ht="11.25">
      <c r="B459" s="256"/>
      <c r="C459" s="257"/>
      <c r="D459" s="225" t="s">
        <v>197</v>
      </c>
      <c r="E459" s="258" t="s">
        <v>1</v>
      </c>
      <c r="F459" s="259" t="s">
        <v>212</v>
      </c>
      <c r="G459" s="257"/>
      <c r="H459" s="260">
        <v>24.718</v>
      </c>
      <c r="I459" s="261"/>
      <c r="J459" s="257"/>
      <c r="K459" s="257"/>
      <c r="L459" s="262"/>
      <c r="M459" s="263"/>
      <c r="N459" s="264"/>
      <c r="O459" s="264"/>
      <c r="P459" s="264"/>
      <c r="Q459" s="264"/>
      <c r="R459" s="264"/>
      <c r="S459" s="264"/>
      <c r="T459" s="265"/>
      <c r="AT459" s="266" t="s">
        <v>197</v>
      </c>
      <c r="AU459" s="266" t="s">
        <v>88</v>
      </c>
      <c r="AV459" s="16" t="s">
        <v>204</v>
      </c>
      <c r="AW459" s="16" t="s">
        <v>32</v>
      </c>
      <c r="AX459" s="16" t="s">
        <v>77</v>
      </c>
      <c r="AY459" s="266" t="s">
        <v>188</v>
      </c>
    </row>
    <row r="460" spans="2:51" s="15" customFormat="1" ht="11.25">
      <c r="B460" s="246"/>
      <c r="C460" s="247"/>
      <c r="D460" s="225" t="s">
        <v>197</v>
      </c>
      <c r="E460" s="248" t="s">
        <v>1</v>
      </c>
      <c r="F460" s="249" t="s">
        <v>1102</v>
      </c>
      <c r="G460" s="247"/>
      <c r="H460" s="248" t="s">
        <v>1</v>
      </c>
      <c r="I460" s="250"/>
      <c r="J460" s="247"/>
      <c r="K460" s="247"/>
      <c r="L460" s="251"/>
      <c r="M460" s="252"/>
      <c r="N460" s="253"/>
      <c r="O460" s="253"/>
      <c r="P460" s="253"/>
      <c r="Q460" s="253"/>
      <c r="R460" s="253"/>
      <c r="S460" s="253"/>
      <c r="T460" s="254"/>
      <c r="AT460" s="255" t="s">
        <v>197</v>
      </c>
      <c r="AU460" s="255" t="s">
        <v>88</v>
      </c>
      <c r="AV460" s="15" t="s">
        <v>85</v>
      </c>
      <c r="AW460" s="15" t="s">
        <v>32</v>
      </c>
      <c r="AX460" s="15" t="s">
        <v>77</v>
      </c>
      <c r="AY460" s="255" t="s">
        <v>188</v>
      </c>
    </row>
    <row r="461" spans="2:51" s="13" customFormat="1" ht="11.25">
      <c r="B461" s="223"/>
      <c r="C461" s="224"/>
      <c r="D461" s="225" t="s">
        <v>197</v>
      </c>
      <c r="E461" s="226" t="s">
        <v>1</v>
      </c>
      <c r="F461" s="227" t="s">
        <v>1138</v>
      </c>
      <c r="G461" s="224"/>
      <c r="H461" s="228">
        <v>43.8</v>
      </c>
      <c r="I461" s="229"/>
      <c r="J461" s="224"/>
      <c r="K461" s="224"/>
      <c r="L461" s="230"/>
      <c r="M461" s="231"/>
      <c r="N461" s="232"/>
      <c r="O461" s="232"/>
      <c r="P461" s="232"/>
      <c r="Q461" s="232"/>
      <c r="R461" s="232"/>
      <c r="S461" s="232"/>
      <c r="T461" s="233"/>
      <c r="AT461" s="234" t="s">
        <v>197</v>
      </c>
      <c r="AU461" s="234" t="s">
        <v>88</v>
      </c>
      <c r="AV461" s="13" t="s">
        <v>88</v>
      </c>
      <c r="AW461" s="13" t="s">
        <v>32</v>
      </c>
      <c r="AX461" s="13" t="s">
        <v>77</v>
      </c>
      <c r="AY461" s="234" t="s">
        <v>188</v>
      </c>
    </row>
    <row r="462" spans="2:51" s="13" customFormat="1" ht="11.25">
      <c r="B462" s="223"/>
      <c r="C462" s="224"/>
      <c r="D462" s="225" t="s">
        <v>197</v>
      </c>
      <c r="E462" s="226" t="s">
        <v>1</v>
      </c>
      <c r="F462" s="227" t="s">
        <v>1139</v>
      </c>
      <c r="G462" s="224"/>
      <c r="H462" s="228">
        <v>34.72</v>
      </c>
      <c r="I462" s="229"/>
      <c r="J462" s="224"/>
      <c r="K462" s="224"/>
      <c r="L462" s="230"/>
      <c r="M462" s="231"/>
      <c r="N462" s="232"/>
      <c r="O462" s="232"/>
      <c r="P462" s="232"/>
      <c r="Q462" s="232"/>
      <c r="R462" s="232"/>
      <c r="S462" s="232"/>
      <c r="T462" s="233"/>
      <c r="AT462" s="234" t="s">
        <v>197</v>
      </c>
      <c r="AU462" s="234" t="s">
        <v>88</v>
      </c>
      <c r="AV462" s="13" t="s">
        <v>88</v>
      </c>
      <c r="AW462" s="13" t="s">
        <v>32</v>
      </c>
      <c r="AX462" s="13" t="s">
        <v>77</v>
      </c>
      <c r="AY462" s="234" t="s">
        <v>188</v>
      </c>
    </row>
    <row r="463" spans="2:51" s="16" customFormat="1" ht="11.25">
      <c r="B463" s="256"/>
      <c r="C463" s="257"/>
      <c r="D463" s="225" t="s">
        <v>197</v>
      </c>
      <c r="E463" s="258" t="s">
        <v>1</v>
      </c>
      <c r="F463" s="259" t="s">
        <v>212</v>
      </c>
      <c r="G463" s="257"/>
      <c r="H463" s="260">
        <v>78.52</v>
      </c>
      <c r="I463" s="261"/>
      <c r="J463" s="257"/>
      <c r="K463" s="257"/>
      <c r="L463" s="262"/>
      <c r="M463" s="263"/>
      <c r="N463" s="264"/>
      <c r="O463" s="264"/>
      <c r="P463" s="264"/>
      <c r="Q463" s="264"/>
      <c r="R463" s="264"/>
      <c r="S463" s="264"/>
      <c r="T463" s="265"/>
      <c r="AT463" s="266" t="s">
        <v>197</v>
      </c>
      <c r="AU463" s="266" t="s">
        <v>88</v>
      </c>
      <c r="AV463" s="16" t="s">
        <v>204</v>
      </c>
      <c r="AW463" s="16" t="s">
        <v>32</v>
      </c>
      <c r="AX463" s="16" t="s">
        <v>77</v>
      </c>
      <c r="AY463" s="266" t="s">
        <v>188</v>
      </c>
    </row>
    <row r="464" spans="2:51" s="13" customFormat="1" ht="11.25">
      <c r="B464" s="223"/>
      <c r="C464" s="224"/>
      <c r="D464" s="225" t="s">
        <v>197</v>
      </c>
      <c r="E464" s="226" t="s">
        <v>1</v>
      </c>
      <c r="F464" s="227" t="s">
        <v>1140</v>
      </c>
      <c r="G464" s="224"/>
      <c r="H464" s="228">
        <v>23.094999999999999</v>
      </c>
      <c r="I464" s="229"/>
      <c r="J464" s="224"/>
      <c r="K464" s="224"/>
      <c r="L464" s="230"/>
      <c r="M464" s="231"/>
      <c r="N464" s="232"/>
      <c r="O464" s="232"/>
      <c r="P464" s="232"/>
      <c r="Q464" s="232"/>
      <c r="R464" s="232"/>
      <c r="S464" s="232"/>
      <c r="T464" s="233"/>
      <c r="AT464" s="234" t="s">
        <v>197</v>
      </c>
      <c r="AU464" s="234" t="s">
        <v>88</v>
      </c>
      <c r="AV464" s="13" t="s">
        <v>88</v>
      </c>
      <c r="AW464" s="13" t="s">
        <v>32</v>
      </c>
      <c r="AX464" s="13" t="s">
        <v>77</v>
      </c>
      <c r="AY464" s="234" t="s">
        <v>188</v>
      </c>
    </row>
    <row r="465" spans="1:65" s="16" customFormat="1" ht="11.25">
      <c r="B465" s="256"/>
      <c r="C465" s="257"/>
      <c r="D465" s="225" t="s">
        <v>197</v>
      </c>
      <c r="E465" s="258" t="s">
        <v>1</v>
      </c>
      <c r="F465" s="259" t="s">
        <v>212</v>
      </c>
      <c r="G465" s="257"/>
      <c r="H465" s="260">
        <v>23.094999999999999</v>
      </c>
      <c r="I465" s="261"/>
      <c r="J465" s="257"/>
      <c r="K465" s="257"/>
      <c r="L465" s="262"/>
      <c r="M465" s="263"/>
      <c r="N465" s="264"/>
      <c r="O465" s="264"/>
      <c r="P465" s="264"/>
      <c r="Q465" s="264"/>
      <c r="R465" s="264"/>
      <c r="S465" s="264"/>
      <c r="T465" s="265"/>
      <c r="AT465" s="266" t="s">
        <v>197</v>
      </c>
      <c r="AU465" s="266" t="s">
        <v>88</v>
      </c>
      <c r="AV465" s="16" t="s">
        <v>204</v>
      </c>
      <c r="AW465" s="16" t="s">
        <v>32</v>
      </c>
      <c r="AX465" s="16" t="s">
        <v>77</v>
      </c>
      <c r="AY465" s="266" t="s">
        <v>188</v>
      </c>
    </row>
    <row r="466" spans="1:65" s="15" customFormat="1" ht="11.25">
      <c r="B466" s="246"/>
      <c r="C466" s="247"/>
      <c r="D466" s="225" t="s">
        <v>197</v>
      </c>
      <c r="E466" s="248" t="s">
        <v>1</v>
      </c>
      <c r="F466" s="249" t="s">
        <v>1109</v>
      </c>
      <c r="G466" s="247"/>
      <c r="H466" s="248" t="s">
        <v>1</v>
      </c>
      <c r="I466" s="250"/>
      <c r="J466" s="247"/>
      <c r="K466" s="247"/>
      <c r="L466" s="251"/>
      <c r="M466" s="252"/>
      <c r="N466" s="253"/>
      <c r="O466" s="253"/>
      <c r="P466" s="253"/>
      <c r="Q466" s="253"/>
      <c r="R466" s="253"/>
      <c r="S466" s="253"/>
      <c r="T466" s="254"/>
      <c r="AT466" s="255" t="s">
        <v>197</v>
      </c>
      <c r="AU466" s="255" t="s">
        <v>88</v>
      </c>
      <c r="AV466" s="15" t="s">
        <v>85</v>
      </c>
      <c r="AW466" s="15" t="s">
        <v>32</v>
      </c>
      <c r="AX466" s="15" t="s">
        <v>77</v>
      </c>
      <c r="AY466" s="255" t="s">
        <v>188</v>
      </c>
    </row>
    <row r="467" spans="1:65" s="13" customFormat="1" ht="11.25">
      <c r="B467" s="223"/>
      <c r="C467" s="224"/>
      <c r="D467" s="225" t="s">
        <v>197</v>
      </c>
      <c r="E467" s="226" t="s">
        <v>1</v>
      </c>
      <c r="F467" s="227" t="s">
        <v>1141</v>
      </c>
      <c r="G467" s="224"/>
      <c r="H467" s="228">
        <v>11.3</v>
      </c>
      <c r="I467" s="229"/>
      <c r="J467" s="224"/>
      <c r="K467" s="224"/>
      <c r="L467" s="230"/>
      <c r="M467" s="231"/>
      <c r="N467" s="232"/>
      <c r="O467" s="232"/>
      <c r="P467" s="232"/>
      <c r="Q467" s="232"/>
      <c r="R467" s="232"/>
      <c r="S467" s="232"/>
      <c r="T467" s="233"/>
      <c r="AT467" s="234" t="s">
        <v>197</v>
      </c>
      <c r="AU467" s="234" t="s">
        <v>88</v>
      </c>
      <c r="AV467" s="13" t="s">
        <v>88</v>
      </c>
      <c r="AW467" s="13" t="s">
        <v>32</v>
      </c>
      <c r="AX467" s="13" t="s">
        <v>77</v>
      </c>
      <c r="AY467" s="234" t="s">
        <v>188</v>
      </c>
    </row>
    <row r="468" spans="1:65" s="13" customFormat="1" ht="11.25">
      <c r="B468" s="223"/>
      <c r="C468" s="224"/>
      <c r="D468" s="225" t="s">
        <v>197</v>
      </c>
      <c r="E468" s="226" t="s">
        <v>1</v>
      </c>
      <c r="F468" s="227" t="s">
        <v>1142</v>
      </c>
      <c r="G468" s="224"/>
      <c r="H468" s="228">
        <v>17.875</v>
      </c>
      <c r="I468" s="229"/>
      <c r="J468" s="224"/>
      <c r="K468" s="224"/>
      <c r="L468" s="230"/>
      <c r="M468" s="231"/>
      <c r="N468" s="232"/>
      <c r="O468" s="232"/>
      <c r="P468" s="232"/>
      <c r="Q468" s="232"/>
      <c r="R468" s="232"/>
      <c r="S468" s="232"/>
      <c r="T468" s="233"/>
      <c r="AT468" s="234" t="s">
        <v>197</v>
      </c>
      <c r="AU468" s="234" t="s">
        <v>88</v>
      </c>
      <c r="AV468" s="13" t="s">
        <v>88</v>
      </c>
      <c r="AW468" s="13" t="s">
        <v>32</v>
      </c>
      <c r="AX468" s="13" t="s">
        <v>77</v>
      </c>
      <c r="AY468" s="234" t="s">
        <v>188</v>
      </c>
    </row>
    <row r="469" spans="1:65" s="16" customFormat="1" ht="11.25">
      <c r="B469" s="256"/>
      <c r="C469" s="257"/>
      <c r="D469" s="225" t="s">
        <v>197</v>
      </c>
      <c r="E469" s="258" t="s">
        <v>1</v>
      </c>
      <c r="F469" s="259" t="s">
        <v>212</v>
      </c>
      <c r="G469" s="257"/>
      <c r="H469" s="260">
        <v>29.175000000000001</v>
      </c>
      <c r="I469" s="261"/>
      <c r="J469" s="257"/>
      <c r="K469" s="257"/>
      <c r="L469" s="262"/>
      <c r="M469" s="263"/>
      <c r="N469" s="264"/>
      <c r="O469" s="264"/>
      <c r="P469" s="264"/>
      <c r="Q469" s="264"/>
      <c r="R469" s="264"/>
      <c r="S469" s="264"/>
      <c r="T469" s="265"/>
      <c r="AT469" s="266" t="s">
        <v>197</v>
      </c>
      <c r="AU469" s="266" t="s">
        <v>88</v>
      </c>
      <c r="AV469" s="16" t="s">
        <v>204</v>
      </c>
      <c r="AW469" s="16" t="s">
        <v>32</v>
      </c>
      <c r="AX469" s="16" t="s">
        <v>77</v>
      </c>
      <c r="AY469" s="266" t="s">
        <v>188</v>
      </c>
    </row>
    <row r="470" spans="1:65" s="14" customFormat="1" ht="11.25">
      <c r="B470" s="235"/>
      <c r="C470" s="236"/>
      <c r="D470" s="225" t="s">
        <v>197</v>
      </c>
      <c r="E470" s="237" t="s">
        <v>734</v>
      </c>
      <c r="F470" s="238" t="s">
        <v>199</v>
      </c>
      <c r="G470" s="236"/>
      <c r="H470" s="239">
        <v>567.79499999999996</v>
      </c>
      <c r="I470" s="240"/>
      <c r="J470" s="236"/>
      <c r="K470" s="236"/>
      <c r="L470" s="241"/>
      <c r="M470" s="242"/>
      <c r="N470" s="243"/>
      <c r="O470" s="243"/>
      <c r="P470" s="243"/>
      <c r="Q470" s="243"/>
      <c r="R470" s="243"/>
      <c r="S470" s="243"/>
      <c r="T470" s="244"/>
      <c r="AT470" s="245" t="s">
        <v>197</v>
      </c>
      <c r="AU470" s="245" t="s">
        <v>88</v>
      </c>
      <c r="AV470" s="14" t="s">
        <v>195</v>
      </c>
      <c r="AW470" s="14" t="s">
        <v>32</v>
      </c>
      <c r="AX470" s="14" t="s">
        <v>85</v>
      </c>
      <c r="AY470" s="245" t="s">
        <v>188</v>
      </c>
    </row>
    <row r="471" spans="1:65" s="2" customFormat="1" ht="16.5" customHeight="1">
      <c r="A471" s="35"/>
      <c r="B471" s="36"/>
      <c r="C471" s="267" t="s">
        <v>428</v>
      </c>
      <c r="D471" s="267" t="s">
        <v>406</v>
      </c>
      <c r="E471" s="268" t="s">
        <v>1143</v>
      </c>
      <c r="F471" s="269" t="s">
        <v>1144</v>
      </c>
      <c r="G471" s="270" t="s">
        <v>1145</v>
      </c>
      <c r="H471" s="271">
        <v>8.9429999999999996</v>
      </c>
      <c r="I471" s="272"/>
      <c r="J471" s="273">
        <f>ROUND(I471*H471,2)</f>
        <v>0</v>
      </c>
      <c r="K471" s="269" t="s">
        <v>194</v>
      </c>
      <c r="L471" s="274"/>
      <c r="M471" s="275" t="s">
        <v>1</v>
      </c>
      <c r="N471" s="276" t="s">
        <v>42</v>
      </c>
      <c r="O471" s="72"/>
      <c r="P471" s="219">
        <f>O471*H471</f>
        <v>0</v>
      </c>
      <c r="Q471" s="219">
        <v>0</v>
      </c>
      <c r="R471" s="219">
        <f>Q471*H471</f>
        <v>0</v>
      </c>
      <c r="S471" s="219">
        <v>0</v>
      </c>
      <c r="T471" s="220">
        <f>S471*H471</f>
        <v>0</v>
      </c>
      <c r="U471" s="35"/>
      <c r="V471" s="35"/>
      <c r="W471" s="35"/>
      <c r="X471" s="35"/>
      <c r="Y471" s="35"/>
      <c r="Z471" s="35"/>
      <c r="AA471" s="35"/>
      <c r="AB471" s="35"/>
      <c r="AC471" s="35"/>
      <c r="AD471" s="35"/>
      <c r="AE471" s="35"/>
      <c r="AR471" s="221" t="s">
        <v>229</v>
      </c>
      <c r="AT471" s="221" t="s">
        <v>406</v>
      </c>
      <c r="AU471" s="221" t="s">
        <v>88</v>
      </c>
      <c r="AY471" s="18" t="s">
        <v>188</v>
      </c>
      <c r="BE471" s="222">
        <f>IF(N471="základní",J471,0)</f>
        <v>0</v>
      </c>
      <c r="BF471" s="222">
        <f>IF(N471="snížená",J471,0)</f>
        <v>0</v>
      </c>
      <c r="BG471" s="222">
        <f>IF(N471="zákl. přenesená",J471,0)</f>
        <v>0</v>
      </c>
      <c r="BH471" s="222">
        <f>IF(N471="sníž. přenesená",J471,0)</f>
        <v>0</v>
      </c>
      <c r="BI471" s="222">
        <f>IF(N471="nulová",J471,0)</f>
        <v>0</v>
      </c>
      <c r="BJ471" s="18" t="s">
        <v>85</v>
      </c>
      <c r="BK471" s="222">
        <f>ROUND(I471*H471,2)</f>
        <v>0</v>
      </c>
      <c r="BL471" s="18" t="s">
        <v>195</v>
      </c>
      <c r="BM471" s="221" t="s">
        <v>1146</v>
      </c>
    </row>
    <row r="472" spans="1:65" s="13" customFormat="1" ht="11.25">
      <c r="B472" s="223"/>
      <c r="C472" s="224"/>
      <c r="D472" s="225" t="s">
        <v>197</v>
      </c>
      <c r="E472" s="226" t="s">
        <v>1</v>
      </c>
      <c r="F472" s="227" t="s">
        <v>1147</v>
      </c>
      <c r="G472" s="224"/>
      <c r="H472" s="228">
        <v>8.9429999999999996</v>
      </c>
      <c r="I472" s="229"/>
      <c r="J472" s="224"/>
      <c r="K472" s="224"/>
      <c r="L472" s="230"/>
      <c r="M472" s="231"/>
      <c r="N472" s="232"/>
      <c r="O472" s="232"/>
      <c r="P472" s="232"/>
      <c r="Q472" s="232"/>
      <c r="R472" s="232"/>
      <c r="S472" s="232"/>
      <c r="T472" s="233"/>
      <c r="AT472" s="234" t="s">
        <v>197</v>
      </c>
      <c r="AU472" s="234" t="s">
        <v>88</v>
      </c>
      <c r="AV472" s="13" t="s">
        <v>88</v>
      </c>
      <c r="AW472" s="13" t="s">
        <v>32</v>
      </c>
      <c r="AX472" s="13" t="s">
        <v>85</v>
      </c>
      <c r="AY472" s="234" t="s">
        <v>188</v>
      </c>
    </row>
    <row r="473" spans="1:65" s="2" customFormat="1" ht="16.5" customHeight="1">
      <c r="A473" s="35"/>
      <c r="B473" s="36"/>
      <c r="C473" s="210" t="s">
        <v>433</v>
      </c>
      <c r="D473" s="210" t="s">
        <v>190</v>
      </c>
      <c r="E473" s="211" t="s">
        <v>1148</v>
      </c>
      <c r="F473" s="212" t="s">
        <v>1149</v>
      </c>
      <c r="G473" s="213" t="s">
        <v>207</v>
      </c>
      <c r="H473" s="214">
        <v>567.79499999999996</v>
      </c>
      <c r="I473" s="215"/>
      <c r="J473" s="216">
        <f>ROUND(I473*H473,2)</f>
        <v>0</v>
      </c>
      <c r="K473" s="212" t="s">
        <v>194</v>
      </c>
      <c r="L473" s="40"/>
      <c r="M473" s="217" t="s">
        <v>1</v>
      </c>
      <c r="N473" s="218" t="s">
        <v>42</v>
      </c>
      <c r="O473" s="72"/>
      <c r="P473" s="219">
        <f>O473*H473</f>
        <v>0</v>
      </c>
      <c r="Q473" s="219">
        <v>0</v>
      </c>
      <c r="R473" s="219">
        <f>Q473*H473</f>
        <v>0</v>
      </c>
      <c r="S473" s="219">
        <v>0</v>
      </c>
      <c r="T473" s="220">
        <f>S473*H473</f>
        <v>0</v>
      </c>
      <c r="U473" s="35"/>
      <c r="V473" s="35"/>
      <c r="W473" s="35"/>
      <c r="X473" s="35"/>
      <c r="Y473" s="35"/>
      <c r="Z473" s="35"/>
      <c r="AA473" s="35"/>
      <c r="AB473" s="35"/>
      <c r="AC473" s="35"/>
      <c r="AD473" s="35"/>
      <c r="AE473" s="35"/>
      <c r="AR473" s="221" t="s">
        <v>195</v>
      </c>
      <c r="AT473" s="221" t="s">
        <v>190</v>
      </c>
      <c r="AU473" s="221" t="s">
        <v>88</v>
      </c>
      <c r="AY473" s="18" t="s">
        <v>188</v>
      </c>
      <c r="BE473" s="222">
        <f>IF(N473="základní",J473,0)</f>
        <v>0</v>
      </c>
      <c r="BF473" s="222">
        <f>IF(N473="snížená",J473,0)</f>
        <v>0</v>
      </c>
      <c r="BG473" s="222">
        <f>IF(N473="zákl. přenesená",J473,0)</f>
        <v>0</v>
      </c>
      <c r="BH473" s="222">
        <f>IF(N473="sníž. přenesená",J473,0)</f>
        <v>0</v>
      </c>
      <c r="BI473" s="222">
        <f>IF(N473="nulová",J473,0)</f>
        <v>0</v>
      </c>
      <c r="BJ473" s="18" t="s">
        <v>85</v>
      </c>
      <c r="BK473" s="222">
        <f>ROUND(I473*H473,2)</f>
        <v>0</v>
      </c>
      <c r="BL473" s="18" t="s">
        <v>195</v>
      </c>
      <c r="BM473" s="221" t="s">
        <v>1150</v>
      </c>
    </row>
    <row r="474" spans="1:65" s="13" customFormat="1" ht="11.25">
      <c r="B474" s="223"/>
      <c r="C474" s="224"/>
      <c r="D474" s="225" t="s">
        <v>197</v>
      </c>
      <c r="E474" s="226" t="s">
        <v>1</v>
      </c>
      <c r="F474" s="227" t="s">
        <v>734</v>
      </c>
      <c r="G474" s="224"/>
      <c r="H474" s="228">
        <v>567.79499999999996</v>
      </c>
      <c r="I474" s="229"/>
      <c r="J474" s="224"/>
      <c r="K474" s="224"/>
      <c r="L474" s="230"/>
      <c r="M474" s="231"/>
      <c r="N474" s="232"/>
      <c r="O474" s="232"/>
      <c r="P474" s="232"/>
      <c r="Q474" s="232"/>
      <c r="R474" s="232"/>
      <c r="S474" s="232"/>
      <c r="T474" s="233"/>
      <c r="AT474" s="234" t="s">
        <v>197</v>
      </c>
      <c r="AU474" s="234" t="s">
        <v>88</v>
      </c>
      <c r="AV474" s="13" t="s">
        <v>88</v>
      </c>
      <c r="AW474" s="13" t="s">
        <v>32</v>
      </c>
      <c r="AX474" s="13" t="s">
        <v>85</v>
      </c>
      <c r="AY474" s="234" t="s">
        <v>188</v>
      </c>
    </row>
    <row r="475" spans="1:65" s="2" customFormat="1" ht="16.5" customHeight="1">
      <c r="A475" s="35"/>
      <c r="B475" s="36"/>
      <c r="C475" s="210" t="s">
        <v>436</v>
      </c>
      <c r="D475" s="210" t="s">
        <v>190</v>
      </c>
      <c r="E475" s="211" t="s">
        <v>1151</v>
      </c>
      <c r="F475" s="212" t="s">
        <v>1152</v>
      </c>
      <c r="G475" s="213" t="s">
        <v>207</v>
      </c>
      <c r="H475" s="214">
        <v>177.6</v>
      </c>
      <c r="I475" s="215"/>
      <c r="J475" s="216">
        <f>ROUND(I475*H475,2)</f>
        <v>0</v>
      </c>
      <c r="K475" s="212" t="s">
        <v>202</v>
      </c>
      <c r="L475" s="40"/>
      <c r="M475" s="217" t="s">
        <v>1</v>
      </c>
      <c r="N475" s="218" t="s">
        <v>42</v>
      </c>
      <c r="O475" s="72"/>
      <c r="P475" s="219">
        <f>O475*H475</f>
        <v>0</v>
      </c>
      <c r="Q475" s="219">
        <v>0</v>
      </c>
      <c r="R475" s="219">
        <f>Q475*H475</f>
        <v>0</v>
      </c>
      <c r="S475" s="219">
        <v>0</v>
      </c>
      <c r="T475" s="220">
        <f>S475*H475</f>
        <v>0</v>
      </c>
      <c r="U475" s="35"/>
      <c r="V475" s="35"/>
      <c r="W475" s="35"/>
      <c r="X475" s="35"/>
      <c r="Y475" s="35"/>
      <c r="Z475" s="35"/>
      <c r="AA475" s="35"/>
      <c r="AB475" s="35"/>
      <c r="AC475" s="35"/>
      <c r="AD475" s="35"/>
      <c r="AE475" s="35"/>
      <c r="AR475" s="221" t="s">
        <v>195</v>
      </c>
      <c r="AT475" s="221" t="s">
        <v>190</v>
      </c>
      <c r="AU475" s="221" t="s">
        <v>88</v>
      </c>
      <c r="AY475" s="18" t="s">
        <v>188</v>
      </c>
      <c r="BE475" s="222">
        <f>IF(N475="základní",J475,0)</f>
        <v>0</v>
      </c>
      <c r="BF475" s="222">
        <f>IF(N475="snížená",J475,0)</f>
        <v>0</v>
      </c>
      <c r="BG475" s="222">
        <f>IF(N475="zákl. přenesená",J475,0)</f>
        <v>0</v>
      </c>
      <c r="BH475" s="222">
        <f>IF(N475="sníž. přenesená",J475,0)</f>
        <v>0</v>
      </c>
      <c r="BI475" s="222">
        <f>IF(N475="nulová",J475,0)</f>
        <v>0</v>
      </c>
      <c r="BJ475" s="18" t="s">
        <v>85</v>
      </c>
      <c r="BK475" s="222">
        <f>ROUND(I475*H475,2)</f>
        <v>0</v>
      </c>
      <c r="BL475" s="18" t="s">
        <v>195</v>
      </c>
      <c r="BM475" s="221" t="s">
        <v>1153</v>
      </c>
    </row>
    <row r="476" spans="1:65" s="15" customFormat="1" ht="11.25">
      <c r="B476" s="246"/>
      <c r="C476" s="247"/>
      <c r="D476" s="225" t="s">
        <v>197</v>
      </c>
      <c r="E476" s="248" t="s">
        <v>1</v>
      </c>
      <c r="F476" s="249" t="s">
        <v>1154</v>
      </c>
      <c r="G476" s="247"/>
      <c r="H476" s="248" t="s">
        <v>1</v>
      </c>
      <c r="I476" s="250"/>
      <c r="J476" s="247"/>
      <c r="K476" s="247"/>
      <c r="L476" s="251"/>
      <c r="M476" s="252"/>
      <c r="N476" s="253"/>
      <c r="O476" s="253"/>
      <c r="P476" s="253"/>
      <c r="Q476" s="253"/>
      <c r="R476" s="253"/>
      <c r="S476" s="253"/>
      <c r="T476" s="254"/>
      <c r="AT476" s="255" t="s">
        <v>197</v>
      </c>
      <c r="AU476" s="255" t="s">
        <v>88</v>
      </c>
      <c r="AV476" s="15" t="s">
        <v>85</v>
      </c>
      <c r="AW476" s="15" t="s">
        <v>32</v>
      </c>
      <c r="AX476" s="15" t="s">
        <v>77</v>
      </c>
      <c r="AY476" s="255" t="s">
        <v>188</v>
      </c>
    </row>
    <row r="477" spans="1:65" s="13" customFormat="1" ht="11.25">
      <c r="B477" s="223"/>
      <c r="C477" s="224"/>
      <c r="D477" s="225" t="s">
        <v>197</v>
      </c>
      <c r="E477" s="226" t="s">
        <v>1</v>
      </c>
      <c r="F477" s="227" t="s">
        <v>1155</v>
      </c>
      <c r="G477" s="224"/>
      <c r="H477" s="228">
        <v>25.63</v>
      </c>
      <c r="I477" s="229"/>
      <c r="J477" s="224"/>
      <c r="K477" s="224"/>
      <c r="L477" s="230"/>
      <c r="M477" s="231"/>
      <c r="N477" s="232"/>
      <c r="O477" s="232"/>
      <c r="P477" s="232"/>
      <c r="Q477" s="232"/>
      <c r="R477" s="232"/>
      <c r="S477" s="232"/>
      <c r="T477" s="233"/>
      <c r="AT477" s="234" t="s">
        <v>197</v>
      </c>
      <c r="AU477" s="234" t="s">
        <v>88</v>
      </c>
      <c r="AV477" s="13" t="s">
        <v>88</v>
      </c>
      <c r="AW477" s="13" t="s">
        <v>32</v>
      </c>
      <c r="AX477" s="13" t="s">
        <v>77</v>
      </c>
      <c r="AY477" s="234" t="s">
        <v>188</v>
      </c>
    </row>
    <row r="478" spans="1:65" s="13" customFormat="1" ht="11.25">
      <c r="B478" s="223"/>
      <c r="C478" s="224"/>
      <c r="D478" s="225" t="s">
        <v>197</v>
      </c>
      <c r="E478" s="226" t="s">
        <v>1</v>
      </c>
      <c r="F478" s="227" t="s">
        <v>1156</v>
      </c>
      <c r="G478" s="224"/>
      <c r="H478" s="228">
        <v>35.5</v>
      </c>
      <c r="I478" s="229"/>
      <c r="J478" s="224"/>
      <c r="K478" s="224"/>
      <c r="L478" s="230"/>
      <c r="M478" s="231"/>
      <c r="N478" s="232"/>
      <c r="O478" s="232"/>
      <c r="P478" s="232"/>
      <c r="Q478" s="232"/>
      <c r="R478" s="232"/>
      <c r="S478" s="232"/>
      <c r="T478" s="233"/>
      <c r="AT478" s="234" t="s">
        <v>197</v>
      </c>
      <c r="AU478" s="234" t="s">
        <v>88</v>
      </c>
      <c r="AV478" s="13" t="s">
        <v>88</v>
      </c>
      <c r="AW478" s="13" t="s">
        <v>32</v>
      </c>
      <c r="AX478" s="13" t="s">
        <v>77</v>
      </c>
      <c r="AY478" s="234" t="s">
        <v>188</v>
      </c>
    </row>
    <row r="479" spans="1:65" s="13" customFormat="1" ht="11.25">
      <c r="B479" s="223"/>
      <c r="C479" s="224"/>
      <c r="D479" s="225" t="s">
        <v>197</v>
      </c>
      <c r="E479" s="226" t="s">
        <v>1</v>
      </c>
      <c r="F479" s="227" t="s">
        <v>1157</v>
      </c>
      <c r="G479" s="224"/>
      <c r="H479" s="228">
        <v>28.6</v>
      </c>
      <c r="I479" s="229"/>
      <c r="J479" s="224"/>
      <c r="K479" s="224"/>
      <c r="L479" s="230"/>
      <c r="M479" s="231"/>
      <c r="N479" s="232"/>
      <c r="O479" s="232"/>
      <c r="P479" s="232"/>
      <c r="Q479" s="232"/>
      <c r="R479" s="232"/>
      <c r="S479" s="232"/>
      <c r="T479" s="233"/>
      <c r="AT479" s="234" t="s">
        <v>197</v>
      </c>
      <c r="AU479" s="234" t="s">
        <v>88</v>
      </c>
      <c r="AV479" s="13" t="s">
        <v>88</v>
      </c>
      <c r="AW479" s="13" t="s">
        <v>32</v>
      </c>
      <c r="AX479" s="13" t="s">
        <v>77</v>
      </c>
      <c r="AY479" s="234" t="s">
        <v>188</v>
      </c>
    </row>
    <row r="480" spans="1:65" s="13" customFormat="1" ht="11.25">
      <c r="B480" s="223"/>
      <c r="C480" s="224"/>
      <c r="D480" s="225" t="s">
        <v>197</v>
      </c>
      <c r="E480" s="226" t="s">
        <v>1</v>
      </c>
      <c r="F480" s="227" t="s">
        <v>1158</v>
      </c>
      <c r="G480" s="224"/>
      <c r="H480" s="228">
        <v>21.2</v>
      </c>
      <c r="I480" s="229"/>
      <c r="J480" s="224"/>
      <c r="K480" s="224"/>
      <c r="L480" s="230"/>
      <c r="M480" s="231"/>
      <c r="N480" s="232"/>
      <c r="O480" s="232"/>
      <c r="P480" s="232"/>
      <c r="Q480" s="232"/>
      <c r="R480" s="232"/>
      <c r="S480" s="232"/>
      <c r="T480" s="233"/>
      <c r="AT480" s="234" t="s">
        <v>197</v>
      </c>
      <c r="AU480" s="234" t="s">
        <v>88</v>
      </c>
      <c r="AV480" s="13" t="s">
        <v>88</v>
      </c>
      <c r="AW480" s="13" t="s">
        <v>32</v>
      </c>
      <c r="AX480" s="13" t="s">
        <v>77</v>
      </c>
      <c r="AY480" s="234" t="s">
        <v>188</v>
      </c>
    </row>
    <row r="481" spans="1:65" s="13" customFormat="1" ht="11.25">
      <c r="B481" s="223"/>
      <c r="C481" s="224"/>
      <c r="D481" s="225" t="s">
        <v>197</v>
      </c>
      <c r="E481" s="226" t="s">
        <v>1</v>
      </c>
      <c r="F481" s="227" t="s">
        <v>1159</v>
      </c>
      <c r="G481" s="224"/>
      <c r="H481" s="228">
        <v>27.95</v>
      </c>
      <c r="I481" s="229"/>
      <c r="J481" s="224"/>
      <c r="K481" s="224"/>
      <c r="L481" s="230"/>
      <c r="M481" s="231"/>
      <c r="N481" s="232"/>
      <c r="O481" s="232"/>
      <c r="P481" s="232"/>
      <c r="Q481" s="232"/>
      <c r="R481" s="232"/>
      <c r="S481" s="232"/>
      <c r="T481" s="233"/>
      <c r="AT481" s="234" t="s">
        <v>197</v>
      </c>
      <c r="AU481" s="234" t="s">
        <v>88</v>
      </c>
      <c r="AV481" s="13" t="s">
        <v>88</v>
      </c>
      <c r="AW481" s="13" t="s">
        <v>32</v>
      </c>
      <c r="AX481" s="13" t="s">
        <v>77</v>
      </c>
      <c r="AY481" s="234" t="s">
        <v>188</v>
      </c>
    </row>
    <row r="482" spans="1:65" s="13" customFormat="1" ht="11.25">
      <c r="B482" s="223"/>
      <c r="C482" s="224"/>
      <c r="D482" s="225" t="s">
        <v>197</v>
      </c>
      <c r="E482" s="226" t="s">
        <v>1</v>
      </c>
      <c r="F482" s="227" t="s">
        <v>1160</v>
      </c>
      <c r="G482" s="224"/>
      <c r="H482" s="228">
        <v>9.4499999999999993</v>
      </c>
      <c r="I482" s="229"/>
      <c r="J482" s="224"/>
      <c r="K482" s="224"/>
      <c r="L482" s="230"/>
      <c r="M482" s="231"/>
      <c r="N482" s="232"/>
      <c r="O482" s="232"/>
      <c r="P482" s="232"/>
      <c r="Q482" s="232"/>
      <c r="R482" s="232"/>
      <c r="S482" s="232"/>
      <c r="T482" s="233"/>
      <c r="AT482" s="234" t="s">
        <v>197</v>
      </c>
      <c r="AU482" s="234" t="s">
        <v>88</v>
      </c>
      <c r="AV482" s="13" t="s">
        <v>88</v>
      </c>
      <c r="AW482" s="13" t="s">
        <v>32</v>
      </c>
      <c r="AX482" s="13" t="s">
        <v>77</v>
      </c>
      <c r="AY482" s="234" t="s">
        <v>188</v>
      </c>
    </row>
    <row r="483" spans="1:65" s="13" customFormat="1" ht="11.25">
      <c r="B483" s="223"/>
      <c r="C483" s="224"/>
      <c r="D483" s="225" t="s">
        <v>197</v>
      </c>
      <c r="E483" s="226" t="s">
        <v>1</v>
      </c>
      <c r="F483" s="227" t="s">
        <v>1161</v>
      </c>
      <c r="G483" s="224"/>
      <c r="H483" s="228">
        <v>16.5</v>
      </c>
      <c r="I483" s="229"/>
      <c r="J483" s="224"/>
      <c r="K483" s="224"/>
      <c r="L483" s="230"/>
      <c r="M483" s="231"/>
      <c r="N483" s="232"/>
      <c r="O483" s="232"/>
      <c r="P483" s="232"/>
      <c r="Q483" s="232"/>
      <c r="R483" s="232"/>
      <c r="S483" s="232"/>
      <c r="T483" s="233"/>
      <c r="AT483" s="234" t="s">
        <v>197</v>
      </c>
      <c r="AU483" s="234" t="s">
        <v>88</v>
      </c>
      <c r="AV483" s="13" t="s">
        <v>88</v>
      </c>
      <c r="AW483" s="13" t="s">
        <v>32</v>
      </c>
      <c r="AX483" s="13" t="s">
        <v>77</v>
      </c>
      <c r="AY483" s="234" t="s">
        <v>188</v>
      </c>
    </row>
    <row r="484" spans="1:65" s="13" customFormat="1" ht="11.25">
      <c r="B484" s="223"/>
      <c r="C484" s="224"/>
      <c r="D484" s="225" t="s">
        <v>197</v>
      </c>
      <c r="E484" s="226" t="s">
        <v>1</v>
      </c>
      <c r="F484" s="227" t="s">
        <v>1162</v>
      </c>
      <c r="G484" s="224"/>
      <c r="H484" s="228">
        <v>12.77</v>
      </c>
      <c r="I484" s="229"/>
      <c r="J484" s="224"/>
      <c r="K484" s="224"/>
      <c r="L484" s="230"/>
      <c r="M484" s="231"/>
      <c r="N484" s="232"/>
      <c r="O484" s="232"/>
      <c r="P484" s="232"/>
      <c r="Q484" s="232"/>
      <c r="R484" s="232"/>
      <c r="S484" s="232"/>
      <c r="T484" s="233"/>
      <c r="AT484" s="234" t="s">
        <v>197</v>
      </c>
      <c r="AU484" s="234" t="s">
        <v>88</v>
      </c>
      <c r="AV484" s="13" t="s">
        <v>88</v>
      </c>
      <c r="AW484" s="13" t="s">
        <v>32</v>
      </c>
      <c r="AX484" s="13" t="s">
        <v>77</v>
      </c>
      <c r="AY484" s="234" t="s">
        <v>188</v>
      </c>
    </row>
    <row r="485" spans="1:65" s="14" customFormat="1" ht="11.25">
      <c r="B485" s="235"/>
      <c r="C485" s="236"/>
      <c r="D485" s="225" t="s">
        <v>197</v>
      </c>
      <c r="E485" s="237" t="s">
        <v>603</v>
      </c>
      <c r="F485" s="238" t="s">
        <v>199</v>
      </c>
      <c r="G485" s="236"/>
      <c r="H485" s="239">
        <v>177.6</v>
      </c>
      <c r="I485" s="240"/>
      <c r="J485" s="236"/>
      <c r="K485" s="236"/>
      <c r="L485" s="241"/>
      <c r="M485" s="242"/>
      <c r="N485" s="243"/>
      <c r="O485" s="243"/>
      <c r="P485" s="243"/>
      <c r="Q485" s="243"/>
      <c r="R485" s="243"/>
      <c r="S485" s="243"/>
      <c r="T485" s="244"/>
      <c r="AT485" s="245" t="s">
        <v>197</v>
      </c>
      <c r="AU485" s="245" t="s">
        <v>88</v>
      </c>
      <c r="AV485" s="14" t="s">
        <v>195</v>
      </c>
      <c r="AW485" s="14" t="s">
        <v>32</v>
      </c>
      <c r="AX485" s="14" t="s">
        <v>85</v>
      </c>
      <c r="AY485" s="245" t="s">
        <v>188</v>
      </c>
    </row>
    <row r="486" spans="1:65" s="2" customFormat="1" ht="16.5" customHeight="1">
      <c r="A486" s="35"/>
      <c r="B486" s="36"/>
      <c r="C486" s="210" t="s">
        <v>439</v>
      </c>
      <c r="D486" s="210" t="s">
        <v>190</v>
      </c>
      <c r="E486" s="211" t="s">
        <v>686</v>
      </c>
      <c r="F486" s="212" t="s">
        <v>687</v>
      </c>
      <c r="G486" s="213" t="s">
        <v>207</v>
      </c>
      <c r="H486" s="214">
        <v>355.2</v>
      </c>
      <c r="I486" s="215"/>
      <c r="J486" s="216">
        <f>ROUND(I486*H486,2)</f>
        <v>0</v>
      </c>
      <c r="K486" s="212" t="s">
        <v>194</v>
      </c>
      <c r="L486" s="40"/>
      <c r="M486" s="217" t="s">
        <v>1</v>
      </c>
      <c r="N486" s="218" t="s">
        <v>42</v>
      </c>
      <c r="O486" s="72"/>
      <c r="P486" s="219">
        <f>O486*H486</f>
        <v>0</v>
      </c>
      <c r="Q486" s="219">
        <v>0</v>
      </c>
      <c r="R486" s="219">
        <f>Q486*H486</f>
        <v>0</v>
      </c>
      <c r="S486" s="219">
        <v>0</v>
      </c>
      <c r="T486" s="220">
        <f>S486*H486</f>
        <v>0</v>
      </c>
      <c r="U486" s="35"/>
      <c r="V486" s="35"/>
      <c r="W486" s="35"/>
      <c r="X486" s="35"/>
      <c r="Y486" s="35"/>
      <c r="Z486" s="35"/>
      <c r="AA486" s="35"/>
      <c r="AB486" s="35"/>
      <c r="AC486" s="35"/>
      <c r="AD486" s="35"/>
      <c r="AE486" s="35"/>
      <c r="AR486" s="221" t="s">
        <v>195</v>
      </c>
      <c r="AT486" s="221" t="s">
        <v>190</v>
      </c>
      <c r="AU486" s="221" t="s">
        <v>88</v>
      </c>
      <c r="AY486" s="18" t="s">
        <v>188</v>
      </c>
      <c r="BE486" s="222">
        <f>IF(N486="základní",J486,0)</f>
        <v>0</v>
      </c>
      <c r="BF486" s="222">
        <f>IF(N486="snížená",J486,0)</f>
        <v>0</v>
      </c>
      <c r="BG486" s="222">
        <f>IF(N486="zákl. přenesená",J486,0)</f>
        <v>0</v>
      </c>
      <c r="BH486" s="222">
        <f>IF(N486="sníž. přenesená",J486,0)</f>
        <v>0</v>
      </c>
      <c r="BI486" s="222">
        <f>IF(N486="nulová",J486,0)</f>
        <v>0</v>
      </c>
      <c r="BJ486" s="18" t="s">
        <v>85</v>
      </c>
      <c r="BK486" s="222">
        <f>ROUND(I486*H486,2)</f>
        <v>0</v>
      </c>
      <c r="BL486" s="18" t="s">
        <v>195</v>
      </c>
      <c r="BM486" s="221" t="s">
        <v>1163</v>
      </c>
    </row>
    <row r="487" spans="1:65" s="13" customFormat="1" ht="11.25">
      <c r="B487" s="223"/>
      <c r="C487" s="224"/>
      <c r="D487" s="225" t="s">
        <v>197</v>
      </c>
      <c r="E487" s="226" t="s">
        <v>1</v>
      </c>
      <c r="F487" s="227" t="s">
        <v>1164</v>
      </c>
      <c r="G487" s="224"/>
      <c r="H487" s="228">
        <v>355.2</v>
      </c>
      <c r="I487" s="229"/>
      <c r="J487" s="224"/>
      <c r="K487" s="224"/>
      <c r="L487" s="230"/>
      <c r="M487" s="231"/>
      <c r="N487" s="232"/>
      <c r="O487" s="232"/>
      <c r="P487" s="232"/>
      <c r="Q487" s="232"/>
      <c r="R487" s="232"/>
      <c r="S487" s="232"/>
      <c r="T487" s="233"/>
      <c r="AT487" s="234" t="s">
        <v>197</v>
      </c>
      <c r="AU487" s="234" t="s">
        <v>88</v>
      </c>
      <c r="AV487" s="13" t="s">
        <v>88</v>
      </c>
      <c r="AW487" s="13" t="s">
        <v>32</v>
      </c>
      <c r="AX487" s="13" t="s">
        <v>77</v>
      </c>
      <c r="AY487" s="234" t="s">
        <v>188</v>
      </c>
    </row>
    <row r="488" spans="1:65" s="16" customFormat="1" ht="11.25">
      <c r="B488" s="256"/>
      <c r="C488" s="257"/>
      <c r="D488" s="225" t="s">
        <v>197</v>
      </c>
      <c r="E488" s="258" t="s">
        <v>612</v>
      </c>
      <c r="F488" s="259" t="s">
        <v>212</v>
      </c>
      <c r="G488" s="257"/>
      <c r="H488" s="260">
        <v>355.2</v>
      </c>
      <c r="I488" s="261"/>
      <c r="J488" s="257"/>
      <c r="K488" s="257"/>
      <c r="L488" s="262"/>
      <c r="M488" s="263"/>
      <c r="N488" s="264"/>
      <c r="O488" s="264"/>
      <c r="P488" s="264"/>
      <c r="Q488" s="264"/>
      <c r="R488" s="264"/>
      <c r="S488" s="264"/>
      <c r="T488" s="265"/>
      <c r="AT488" s="266" t="s">
        <v>197</v>
      </c>
      <c r="AU488" s="266" t="s">
        <v>88</v>
      </c>
      <c r="AV488" s="16" t="s">
        <v>204</v>
      </c>
      <c r="AW488" s="16" t="s">
        <v>32</v>
      </c>
      <c r="AX488" s="16" t="s">
        <v>77</v>
      </c>
      <c r="AY488" s="266" t="s">
        <v>188</v>
      </c>
    </row>
    <row r="489" spans="1:65" s="14" customFormat="1" ht="11.25">
      <c r="B489" s="235"/>
      <c r="C489" s="236"/>
      <c r="D489" s="225" t="s">
        <v>197</v>
      </c>
      <c r="E489" s="237" t="s">
        <v>1</v>
      </c>
      <c r="F489" s="238" t="s">
        <v>199</v>
      </c>
      <c r="G489" s="236"/>
      <c r="H489" s="239">
        <v>355.2</v>
      </c>
      <c r="I489" s="240"/>
      <c r="J489" s="236"/>
      <c r="K489" s="236"/>
      <c r="L489" s="241"/>
      <c r="M489" s="242"/>
      <c r="N489" s="243"/>
      <c r="O489" s="243"/>
      <c r="P489" s="243"/>
      <c r="Q489" s="243"/>
      <c r="R489" s="243"/>
      <c r="S489" s="243"/>
      <c r="T489" s="244"/>
      <c r="AT489" s="245" t="s">
        <v>197</v>
      </c>
      <c r="AU489" s="245" t="s">
        <v>88</v>
      </c>
      <c r="AV489" s="14" t="s">
        <v>195</v>
      </c>
      <c r="AW489" s="14" t="s">
        <v>32</v>
      </c>
      <c r="AX489" s="14" t="s">
        <v>85</v>
      </c>
      <c r="AY489" s="245" t="s">
        <v>188</v>
      </c>
    </row>
    <row r="490" spans="1:65" s="2" customFormat="1" ht="24" customHeight="1">
      <c r="A490" s="35"/>
      <c r="B490" s="36"/>
      <c r="C490" s="210" t="s">
        <v>446</v>
      </c>
      <c r="D490" s="210" t="s">
        <v>190</v>
      </c>
      <c r="E490" s="211" t="s">
        <v>690</v>
      </c>
      <c r="F490" s="212" t="s">
        <v>691</v>
      </c>
      <c r="G490" s="213" t="s">
        <v>207</v>
      </c>
      <c r="H490" s="214">
        <v>355.2</v>
      </c>
      <c r="I490" s="215"/>
      <c r="J490" s="216">
        <f>ROUND(I490*H490,2)</f>
        <v>0</v>
      </c>
      <c r="K490" s="212" t="s">
        <v>194</v>
      </c>
      <c r="L490" s="40"/>
      <c r="M490" s="217" t="s">
        <v>1</v>
      </c>
      <c r="N490" s="218" t="s">
        <v>42</v>
      </c>
      <c r="O490" s="72"/>
      <c r="P490" s="219">
        <f>O490*H490</f>
        <v>0</v>
      </c>
      <c r="Q490" s="219">
        <v>0</v>
      </c>
      <c r="R490" s="219">
        <f>Q490*H490</f>
        <v>0</v>
      </c>
      <c r="S490" s="219">
        <v>0</v>
      </c>
      <c r="T490" s="220">
        <f>S490*H490</f>
        <v>0</v>
      </c>
      <c r="U490" s="35"/>
      <c r="V490" s="35"/>
      <c r="W490" s="35"/>
      <c r="X490" s="35"/>
      <c r="Y490" s="35"/>
      <c r="Z490" s="35"/>
      <c r="AA490" s="35"/>
      <c r="AB490" s="35"/>
      <c r="AC490" s="35"/>
      <c r="AD490" s="35"/>
      <c r="AE490" s="35"/>
      <c r="AR490" s="221" t="s">
        <v>195</v>
      </c>
      <c r="AT490" s="221" t="s">
        <v>190</v>
      </c>
      <c r="AU490" s="221" t="s">
        <v>88</v>
      </c>
      <c r="AY490" s="18" t="s">
        <v>188</v>
      </c>
      <c r="BE490" s="222">
        <f>IF(N490="základní",J490,0)</f>
        <v>0</v>
      </c>
      <c r="BF490" s="222">
        <f>IF(N490="snížená",J490,0)</f>
        <v>0</v>
      </c>
      <c r="BG490" s="222">
        <f>IF(N490="zákl. přenesená",J490,0)</f>
        <v>0</v>
      </c>
      <c r="BH490" s="222">
        <f>IF(N490="sníž. přenesená",J490,0)</f>
        <v>0</v>
      </c>
      <c r="BI490" s="222">
        <f>IF(N490="nulová",J490,0)</f>
        <v>0</v>
      </c>
      <c r="BJ490" s="18" t="s">
        <v>85</v>
      </c>
      <c r="BK490" s="222">
        <f>ROUND(I490*H490,2)</f>
        <v>0</v>
      </c>
      <c r="BL490" s="18" t="s">
        <v>195</v>
      </c>
      <c r="BM490" s="221" t="s">
        <v>1165</v>
      </c>
    </row>
    <row r="491" spans="1:65" s="13" customFormat="1" ht="11.25">
      <c r="B491" s="223"/>
      <c r="C491" s="224"/>
      <c r="D491" s="225" t="s">
        <v>197</v>
      </c>
      <c r="E491" s="226" t="s">
        <v>1</v>
      </c>
      <c r="F491" s="227" t="s">
        <v>612</v>
      </c>
      <c r="G491" s="224"/>
      <c r="H491" s="228">
        <v>355.2</v>
      </c>
      <c r="I491" s="229"/>
      <c r="J491" s="224"/>
      <c r="K491" s="224"/>
      <c r="L491" s="230"/>
      <c r="M491" s="231"/>
      <c r="N491" s="232"/>
      <c r="O491" s="232"/>
      <c r="P491" s="232"/>
      <c r="Q491" s="232"/>
      <c r="R491" s="232"/>
      <c r="S491" s="232"/>
      <c r="T491" s="233"/>
      <c r="AT491" s="234" t="s">
        <v>197</v>
      </c>
      <c r="AU491" s="234" t="s">
        <v>88</v>
      </c>
      <c r="AV491" s="13" t="s">
        <v>88</v>
      </c>
      <c r="AW491" s="13" t="s">
        <v>32</v>
      </c>
      <c r="AX491" s="13" t="s">
        <v>85</v>
      </c>
      <c r="AY491" s="234" t="s">
        <v>188</v>
      </c>
    </row>
    <row r="492" spans="1:65" s="2" customFormat="1" ht="16.5" customHeight="1">
      <c r="A492" s="35"/>
      <c r="B492" s="36"/>
      <c r="C492" s="210" t="s">
        <v>449</v>
      </c>
      <c r="D492" s="210" t="s">
        <v>190</v>
      </c>
      <c r="E492" s="211" t="s">
        <v>1166</v>
      </c>
      <c r="F492" s="212" t="s">
        <v>1167</v>
      </c>
      <c r="G492" s="213" t="s">
        <v>207</v>
      </c>
      <c r="H492" s="214">
        <v>355.2</v>
      </c>
      <c r="I492" s="215"/>
      <c r="J492" s="216">
        <f>ROUND(I492*H492,2)</f>
        <v>0</v>
      </c>
      <c r="K492" s="212" t="s">
        <v>194</v>
      </c>
      <c r="L492" s="40"/>
      <c r="M492" s="217" t="s">
        <v>1</v>
      </c>
      <c r="N492" s="218" t="s">
        <v>42</v>
      </c>
      <c r="O492" s="72"/>
      <c r="P492" s="219">
        <f>O492*H492</f>
        <v>0</v>
      </c>
      <c r="Q492" s="219">
        <v>0</v>
      </c>
      <c r="R492" s="219">
        <f>Q492*H492</f>
        <v>0</v>
      </c>
      <c r="S492" s="219">
        <v>0</v>
      </c>
      <c r="T492" s="220">
        <f>S492*H492</f>
        <v>0</v>
      </c>
      <c r="U492" s="35"/>
      <c r="V492" s="35"/>
      <c r="W492" s="35"/>
      <c r="X492" s="35"/>
      <c r="Y492" s="35"/>
      <c r="Z492" s="35"/>
      <c r="AA492" s="35"/>
      <c r="AB492" s="35"/>
      <c r="AC492" s="35"/>
      <c r="AD492" s="35"/>
      <c r="AE492" s="35"/>
      <c r="AR492" s="221" t="s">
        <v>195</v>
      </c>
      <c r="AT492" s="221" t="s">
        <v>190</v>
      </c>
      <c r="AU492" s="221" t="s">
        <v>88</v>
      </c>
      <c r="AY492" s="18" t="s">
        <v>188</v>
      </c>
      <c r="BE492" s="222">
        <f>IF(N492="základní",J492,0)</f>
        <v>0</v>
      </c>
      <c r="BF492" s="222">
        <f>IF(N492="snížená",J492,0)</f>
        <v>0</v>
      </c>
      <c r="BG492" s="222">
        <f>IF(N492="zákl. přenesená",J492,0)</f>
        <v>0</v>
      </c>
      <c r="BH492" s="222">
        <f>IF(N492="sníž. přenesená",J492,0)</f>
        <v>0</v>
      </c>
      <c r="BI492" s="222">
        <f>IF(N492="nulová",J492,0)</f>
        <v>0</v>
      </c>
      <c r="BJ492" s="18" t="s">
        <v>85</v>
      </c>
      <c r="BK492" s="222">
        <f>ROUND(I492*H492,2)</f>
        <v>0</v>
      </c>
      <c r="BL492" s="18" t="s">
        <v>195</v>
      </c>
      <c r="BM492" s="221" t="s">
        <v>1168</v>
      </c>
    </row>
    <row r="493" spans="1:65" s="13" customFormat="1" ht="11.25">
      <c r="B493" s="223"/>
      <c r="C493" s="224"/>
      <c r="D493" s="225" t="s">
        <v>197</v>
      </c>
      <c r="E493" s="226" t="s">
        <v>1</v>
      </c>
      <c r="F493" s="227" t="s">
        <v>612</v>
      </c>
      <c r="G493" s="224"/>
      <c r="H493" s="228">
        <v>355.2</v>
      </c>
      <c r="I493" s="229"/>
      <c r="J493" s="224"/>
      <c r="K493" s="224"/>
      <c r="L493" s="230"/>
      <c r="M493" s="231"/>
      <c r="N493" s="232"/>
      <c r="O493" s="232"/>
      <c r="P493" s="232"/>
      <c r="Q493" s="232"/>
      <c r="R493" s="232"/>
      <c r="S493" s="232"/>
      <c r="T493" s="233"/>
      <c r="AT493" s="234" t="s">
        <v>197</v>
      </c>
      <c r="AU493" s="234" t="s">
        <v>88</v>
      </c>
      <c r="AV493" s="13" t="s">
        <v>88</v>
      </c>
      <c r="AW493" s="13" t="s">
        <v>32</v>
      </c>
      <c r="AX493" s="13" t="s">
        <v>85</v>
      </c>
      <c r="AY493" s="234" t="s">
        <v>188</v>
      </c>
    </row>
    <row r="494" spans="1:65" s="12" customFormat="1" ht="22.9" customHeight="1">
      <c r="B494" s="194"/>
      <c r="C494" s="195"/>
      <c r="D494" s="196" t="s">
        <v>76</v>
      </c>
      <c r="E494" s="208" t="s">
        <v>88</v>
      </c>
      <c r="F494" s="208" t="s">
        <v>1169</v>
      </c>
      <c r="G494" s="195"/>
      <c r="H494" s="195"/>
      <c r="I494" s="198"/>
      <c r="J494" s="209">
        <f>BK494</f>
        <v>0</v>
      </c>
      <c r="K494" s="195"/>
      <c r="L494" s="200"/>
      <c r="M494" s="201"/>
      <c r="N494" s="202"/>
      <c r="O494" s="202"/>
      <c r="P494" s="203">
        <f>SUM(P495:P517)</f>
        <v>0</v>
      </c>
      <c r="Q494" s="202"/>
      <c r="R494" s="203">
        <f>SUM(R495:R517)</f>
        <v>0.49086396999999998</v>
      </c>
      <c r="S494" s="202"/>
      <c r="T494" s="204">
        <f>SUM(T495:T517)</f>
        <v>0</v>
      </c>
      <c r="AR494" s="205" t="s">
        <v>85</v>
      </c>
      <c r="AT494" s="206" t="s">
        <v>76</v>
      </c>
      <c r="AU494" s="206" t="s">
        <v>85</v>
      </c>
      <c r="AY494" s="205" t="s">
        <v>188</v>
      </c>
      <c r="BK494" s="207">
        <f>SUM(BK495:BK517)</f>
        <v>0</v>
      </c>
    </row>
    <row r="495" spans="1:65" s="2" customFormat="1" ht="16.5" customHeight="1">
      <c r="A495" s="35"/>
      <c r="B495" s="36"/>
      <c r="C495" s="210" t="s">
        <v>451</v>
      </c>
      <c r="D495" s="210" t="s">
        <v>190</v>
      </c>
      <c r="E495" s="211" t="s">
        <v>1170</v>
      </c>
      <c r="F495" s="212" t="s">
        <v>1171</v>
      </c>
      <c r="G495" s="213" t="s">
        <v>207</v>
      </c>
      <c r="H495" s="214">
        <v>1124.7909999999999</v>
      </c>
      <c r="I495" s="215"/>
      <c r="J495" s="216">
        <f>ROUND(I495*H495,2)</f>
        <v>0</v>
      </c>
      <c r="K495" s="212" t="s">
        <v>194</v>
      </c>
      <c r="L495" s="40"/>
      <c r="M495" s="217" t="s">
        <v>1</v>
      </c>
      <c r="N495" s="218" t="s">
        <v>42</v>
      </c>
      <c r="O495" s="72"/>
      <c r="P495" s="219">
        <f>O495*H495</f>
        <v>0</v>
      </c>
      <c r="Q495" s="219">
        <v>1.7000000000000001E-4</v>
      </c>
      <c r="R495" s="219">
        <f>Q495*H495</f>
        <v>0.19121447</v>
      </c>
      <c r="S495" s="219">
        <v>0</v>
      </c>
      <c r="T495" s="220">
        <f>S495*H495</f>
        <v>0</v>
      </c>
      <c r="U495" s="35"/>
      <c r="V495" s="35"/>
      <c r="W495" s="35"/>
      <c r="X495" s="35"/>
      <c r="Y495" s="35"/>
      <c r="Z495" s="35"/>
      <c r="AA495" s="35"/>
      <c r="AB495" s="35"/>
      <c r="AC495" s="35"/>
      <c r="AD495" s="35"/>
      <c r="AE495" s="35"/>
      <c r="AR495" s="221" t="s">
        <v>195</v>
      </c>
      <c r="AT495" s="221" t="s">
        <v>190</v>
      </c>
      <c r="AU495" s="221" t="s">
        <v>88</v>
      </c>
      <c r="AY495" s="18" t="s">
        <v>188</v>
      </c>
      <c r="BE495" s="222">
        <f>IF(N495="základní",J495,0)</f>
        <v>0</v>
      </c>
      <c r="BF495" s="222">
        <f>IF(N495="snížená",J495,0)</f>
        <v>0</v>
      </c>
      <c r="BG495" s="222">
        <f>IF(N495="zákl. přenesená",J495,0)</f>
        <v>0</v>
      </c>
      <c r="BH495" s="222">
        <f>IF(N495="sníž. přenesená",J495,0)</f>
        <v>0</v>
      </c>
      <c r="BI495" s="222">
        <f>IF(N495="nulová",J495,0)</f>
        <v>0</v>
      </c>
      <c r="BJ495" s="18" t="s">
        <v>85</v>
      </c>
      <c r="BK495" s="222">
        <f>ROUND(I495*H495,2)</f>
        <v>0</v>
      </c>
      <c r="BL495" s="18" t="s">
        <v>195</v>
      </c>
      <c r="BM495" s="221" t="s">
        <v>1172</v>
      </c>
    </row>
    <row r="496" spans="1:65" s="13" customFormat="1" ht="11.25">
      <c r="B496" s="223"/>
      <c r="C496" s="224"/>
      <c r="D496" s="225" t="s">
        <v>197</v>
      </c>
      <c r="E496" s="226" t="s">
        <v>1</v>
      </c>
      <c r="F496" s="227" t="s">
        <v>1173</v>
      </c>
      <c r="G496" s="224"/>
      <c r="H496" s="228">
        <v>266.98399999999998</v>
      </c>
      <c r="I496" s="229"/>
      <c r="J496" s="224"/>
      <c r="K496" s="224"/>
      <c r="L496" s="230"/>
      <c r="M496" s="231"/>
      <c r="N496" s="232"/>
      <c r="O496" s="232"/>
      <c r="P496" s="232"/>
      <c r="Q496" s="232"/>
      <c r="R496" s="232"/>
      <c r="S496" s="232"/>
      <c r="T496" s="233"/>
      <c r="AT496" s="234" t="s">
        <v>197</v>
      </c>
      <c r="AU496" s="234" t="s">
        <v>88</v>
      </c>
      <c r="AV496" s="13" t="s">
        <v>88</v>
      </c>
      <c r="AW496" s="13" t="s">
        <v>32</v>
      </c>
      <c r="AX496" s="13" t="s">
        <v>77</v>
      </c>
      <c r="AY496" s="234" t="s">
        <v>188</v>
      </c>
    </row>
    <row r="497" spans="1:65" s="13" customFormat="1" ht="11.25">
      <c r="B497" s="223"/>
      <c r="C497" s="224"/>
      <c r="D497" s="225" t="s">
        <v>197</v>
      </c>
      <c r="E497" s="226" t="s">
        <v>1</v>
      </c>
      <c r="F497" s="227" t="s">
        <v>1174</v>
      </c>
      <c r="G497" s="224"/>
      <c r="H497" s="228">
        <v>164.72900000000001</v>
      </c>
      <c r="I497" s="229"/>
      <c r="J497" s="224"/>
      <c r="K497" s="224"/>
      <c r="L497" s="230"/>
      <c r="M497" s="231"/>
      <c r="N497" s="232"/>
      <c r="O497" s="232"/>
      <c r="P497" s="232"/>
      <c r="Q497" s="232"/>
      <c r="R497" s="232"/>
      <c r="S497" s="232"/>
      <c r="T497" s="233"/>
      <c r="AT497" s="234" t="s">
        <v>197</v>
      </c>
      <c r="AU497" s="234" t="s">
        <v>88</v>
      </c>
      <c r="AV497" s="13" t="s">
        <v>88</v>
      </c>
      <c r="AW497" s="13" t="s">
        <v>32</v>
      </c>
      <c r="AX497" s="13" t="s">
        <v>77</v>
      </c>
      <c r="AY497" s="234" t="s">
        <v>188</v>
      </c>
    </row>
    <row r="498" spans="1:65" s="13" customFormat="1" ht="11.25">
      <c r="B498" s="223"/>
      <c r="C498" s="224"/>
      <c r="D498" s="225" t="s">
        <v>197</v>
      </c>
      <c r="E498" s="226" t="s">
        <v>1</v>
      </c>
      <c r="F498" s="227" t="s">
        <v>1175</v>
      </c>
      <c r="G498" s="224"/>
      <c r="H498" s="228">
        <v>133.90899999999999</v>
      </c>
      <c r="I498" s="229"/>
      <c r="J498" s="224"/>
      <c r="K498" s="224"/>
      <c r="L498" s="230"/>
      <c r="M498" s="231"/>
      <c r="N498" s="232"/>
      <c r="O498" s="232"/>
      <c r="P498" s="232"/>
      <c r="Q498" s="232"/>
      <c r="R498" s="232"/>
      <c r="S498" s="232"/>
      <c r="T498" s="233"/>
      <c r="AT498" s="234" t="s">
        <v>197</v>
      </c>
      <c r="AU498" s="234" t="s">
        <v>88</v>
      </c>
      <c r="AV498" s="13" t="s">
        <v>88</v>
      </c>
      <c r="AW498" s="13" t="s">
        <v>32</v>
      </c>
      <c r="AX498" s="13" t="s">
        <v>77</v>
      </c>
      <c r="AY498" s="234" t="s">
        <v>188</v>
      </c>
    </row>
    <row r="499" spans="1:65" s="13" customFormat="1" ht="11.25">
      <c r="B499" s="223"/>
      <c r="C499" s="224"/>
      <c r="D499" s="225" t="s">
        <v>197</v>
      </c>
      <c r="E499" s="226" t="s">
        <v>1</v>
      </c>
      <c r="F499" s="227" t="s">
        <v>1176</v>
      </c>
      <c r="G499" s="224"/>
      <c r="H499" s="228">
        <v>120.84</v>
      </c>
      <c r="I499" s="229"/>
      <c r="J499" s="224"/>
      <c r="K499" s="224"/>
      <c r="L499" s="230"/>
      <c r="M499" s="231"/>
      <c r="N499" s="232"/>
      <c r="O499" s="232"/>
      <c r="P499" s="232"/>
      <c r="Q499" s="232"/>
      <c r="R499" s="232"/>
      <c r="S499" s="232"/>
      <c r="T499" s="233"/>
      <c r="AT499" s="234" t="s">
        <v>197</v>
      </c>
      <c r="AU499" s="234" t="s">
        <v>88</v>
      </c>
      <c r="AV499" s="13" t="s">
        <v>88</v>
      </c>
      <c r="AW499" s="13" t="s">
        <v>32</v>
      </c>
      <c r="AX499" s="13" t="s">
        <v>77</v>
      </c>
      <c r="AY499" s="234" t="s">
        <v>188</v>
      </c>
    </row>
    <row r="500" spans="1:65" s="13" customFormat="1" ht="11.25">
      <c r="B500" s="223"/>
      <c r="C500" s="224"/>
      <c r="D500" s="225" t="s">
        <v>197</v>
      </c>
      <c r="E500" s="226" t="s">
        <v>1</v>
      </c>
      <c r="F500" s="227" t="s">
        <v>1177</v>
      </c>
      <c r="G500" s="224"/>
      <c r="H500" s="228">
        <v>165.99</v>
      </c>
      <c r="I500" s="229"/>
      <c r="J500" s="224"/>
      <c r="K500" s="224"/>
      <c r="L500" s="230"/>
      <c r="M500" s="231"/>
      <c r="N500" s="232"/>
      <c r="O500" s="232"/>
      <c r="P500" s="232"/>
      <c r="Q500" s="232"/>
      <c r="R500" s="232"/>
      <c r="S500" s="232"/>
      <c r="T500" s="233"/>
      <c r="AT500" s="234" t="s">
        <v>197</v>
      </c>
      <c r="AU500" s="234" t="s">
        <v>88</v>
      </c>
      <c r="AV500" s="13" t="s">
        <v>88</v>
      </c>
      <c r="AW500" s="13" t="s">
        <v>32</v>
      </c>
      <c r="AX500" s="13" t="s">
        <v>77</v>
      </c>
      <c r="AY500" s="234" t="s">
        <v>188</v>
      </c>
    </row>
    <row r="501" spans="1:65" s="13" customFormat="1" ht="11.25">
      <c r="B501" s="223"/>
      <c r="C501" s="224"/>
      <c r="D501" s="225" t="s">
        <v>197</v>
      </c>
      <c r="E501" s="226" t="s">
        <v>1</v>
      </c>
      <c r="F501" s="227" t="s">
        <v>1178</v>
      </c>
      <c r="G501" s="224"/>
      <c r="H501" s="228">
        <v>51.59</v>
      </c>
      <c r="I501" s="229"/>
      <c r="J501" s="224"/>
      <c r="K501" s="224"/>
      <c r="L501" s="230"/>
      <c r="M501" s="231"/>
      <c r="N501" s="232"/>
      <c r="O501" s="232"/>
      <c r="P501" s="232"/>
      <c r="Q501" s="232"/>
      <c r="R501" s="232"/>
      <c r="S501" s="232"/>
      <c r="T501" s="233"/>
      <c r="AT501" s="234" t="s">
        <v>197</v>
      </c>
      <c r="AU501" s="234" t="s">
        <v>88</v>
      </c>
      <c r="AV501" s="13" t="s">
        <v>88</v>
      </c>
      <c r="AW501" s="13" t="s">
        <v>32</v>
      </c>
      <c r="AX501" s="13" t="s">
        <v>77</v>
      </c>
      <c r="AY501" s="234" t="s">
        <v>188</v>
      </c>
    </row>
    <row r="502" spans="1:65" s="13" customFormat="1" ht="11.25">
      <c r="B502" s="223"/>
      <c r="C502" s="224"/>
      <c r="D502" s="225" t="s">
        <v>197</v>
      </c>
      <c r="E502" s="226" t="s">
        <v>1</v>
      </c>
      <c r="F502" s="227" t="s">
        <v>1179</v>
      </c>
      <c r="G502" s="224"/>
      <c r="H502" s="228">
        <v>159.035</v>
      </c>
      <c r="I502" s="229"/>
      <c r="J502" s="224"/>
      <c r="K502" s="224"/>
      <c r="L502" s="230"/>
      <c r="M502" s="231"/>
      <c r="N502" s="232"/>
      <c r="O502" s="232"/>
      <c r="P502" s="232"/>
      <c r="Q502" s="232"/>
      <c r="R502" s="232"/>
      <c r="S502" s="232"/>
      <c r="T502" s="233"/>
      <c r="AT502" s="234" t="s">
        <v>197</v>
      </c>
      <c r="AU502" s="234" t="s">
        <v>88</v>
      </c>
      <c r="AV502" s="13" t="s">
        <v>88</v>
      </c>
      <c r="AW502" s="13" t="s">
        <v>32</v>
      </c>
      <c r="AX502" s="13" t="s">
        <v>77</v>
      </c>
      <c r="AY502" s="234" t="s">
        <v>188</v>
      </c>
    </row>
    <row r="503" spans="1:65" s="13" customFormat="1" ht="11.25">
      <c r="B503" s="223"/>
      <c r="C503" s="224"/>
      <c r="D503" s="225" t="s">
        <v>197</v>
      </c>
      <c r="E503" s="226" t="s">
        <v>1</v>
      </c>
      <c r="F503" s="227" t="s">
        <v>1180</v>
      </c>
      <c r="G503" s="224"/>
      <c r="H503" s="228">
        <v>61.713999999999999</v>
      </c>
      <c r="I503" s="229"/>
      <c r="J503" s="224"/>
      <c r="K503" s="224"/>
      <c r="L503" s="230"/>
      <c r="M503" s="231"/>
      <c r="N503" s="232"/>
      <c r="O503" s="232"/>
      <c r="P503" s="232"/>
      <c r="Q503" s="232"/>
      <c r="R503" s="232"/>
      <c r="S503" s="232"/>
      <c r="T503" s="233"/>
      <c r="AT503" s="234" t="s">
        <v>197</v>
      </c>
      <c r="AU503" s="234" t="s">
        <v>88</v>
      </c>
      <c r="AV503" s="13" t="s">
        <v>88</v>
      </c>
      <c r="AW503" s="13" t="s">
        <v>32</v>
      </c>
      <c r="AX503" s="13" t="s">
        <v>77</v>
      </c>
      <c r="AY503" s="234" t="s">
        <v>188</v>
      </c>
    </row>
    <row r="504" spans="1:65" s="14" customFormat="1" ht="11.25">
      <c r="B504" s="235"/>
      <c r="C504" s="236"/>
      <c r="D504" s="225" t="s">
        <v>197</v>
      </c>
      <c r="E504" s="237" t="s">
        <v>708</v>
      </c>
      <c r="F504" s="238" t="s">
        <v>199</v>
      </c>
      <c r="G504" s="236"/>
      <c r="H504" s="239">
        <v>1124.7909999999999</v>
      </c>
      <c r="I504" s="240"/>
      <c r="J504" s="236"/>
      <c r="K504" s="236"/>
      <c r="L504" s="241"/>
      <c r="M504" s="242"/>
      <c r="N504" s="243"/>
      <c r="O504" s="243"/>
      <c r="P504" s="243"/>
      <c r="Q504" s="243"/>
      <c r="R504" s="243"/>
      <c r="S504" s="243"/>
      <c r="T504" s="244"/>
      <c r="AT504" s="245" t="s">
        <v>197</v>
      </c>
      <c r="AU504" s="245" t="s">
        <v>88</v>
      </c>
      <c r="AV504" s="14" t="s">
        <v>195</v>
      </c>
      <c r="AW504" s="14" t="s">
        <v>32</v>
      </c>
      <c r="AX504" s="14" t="s">
        <v>85</v>
      </c>
      <c r="AY504" s="245" t="s">
        <v>188</v>
      </c>
    </row>
    <row r="505" spans="1:65" s="2" customFormat="1" ht="16.5" customHeight="1">
      <c r="A505" s="35"/>
      <c r="B505" s="36"/>
      <c r="C505" s="267" t="s">
        <v>456</v>
      </c>
      <c r="D505" s="267" t="s">
        <v>406</v>
      </c>
      <c r="E505" s="268" t="s">
        <v>1181</v>
      </c>
      <c r="F505" s="269" t="s">
        <v>1182</v>
      </c>
      <c r="G505" s="270" t="s">
        <v>207</v>
      </c>
      <c r="H505" s="271">
        <v>1293.51</v>
      </c>
      <c r="I505" s="272"/>
      <c r="J505" s="273">
        <f>ROUND(I505*H505,2)</f>
        <v>0</v>
      </c>
      <c r="K505" s="269" t="s">
        <v>194</v>
      </c>
      <c r="L505" s="274"/>
      <c r="M505" s="275" t="s">
        <v>1</v>
      </c>
      <c r="N505" s="276" t="s">
        <v>42</v>
      </c>
      <c r="O505" s="72"/>
      <c r="P505" s="219">
        <f>O505*H505</f>
        <v>0</v>
      </c>
      <c r="Q505" s="219">
        <v>1.4999999999999999E-4</v>
      </c>
      <c r="R505" s="219">
        <f>Q505*H505</f>
        <v>0.19402649999999999</v>
      </c>
      <c r="S505" s="219">
        <v>0</v>
      </c>
      <c r="T505" s="220">
        <f>S505*H505</f>
        <v>0</v>
      </c>
      <c r="U505" s="35"/>
      <c r="V505" s="35"/>
      <c r="W505" s="35"/>
      <c r="X505" s="35"/>
      <c r="Y505" s="35"/>
      <c r="Z505" s="35"/>
      <c r="AA505" s="35"/>
      <c r="AB505" s="35"/>
      <c r="AC505" s="35"/>
      <c r="AD505" s="35"/>
      <c r="AE505" s="35"/>
      <c r="AR505" s="221" t="s">
        <v>229</v>
      </c>
      <c r="AT505" s="221" t="s">
        <v>406</v>
      </c>
      <c r="AU505" s="221" t="s">
        <v>88</v>
      </c>
      <c r="AY505" s="18" t="s">
        <v>188</v>
      </c>
      <c r="BE505" s="222">
        <f>IF(N505="základní",J505,0)</f>
        <v>0</v>
      </c>
      <c r="BF505" s="222">
        <f>IF(N505="snížená",J505,0)</f>
        <v>0</v>
      </c>
      <c r="BG505" s="222">
        <f>IF(N505="zákl. přenesená",J505,0)</f>
        <v>0</v>
      </c>
      <c r="BH505" s="222">
        <f>IF(N505="sníž. přenesená",J505,0)</f>
        <v>0</v>
      </c>
      <c r="BI505" s="222">
        <f>IF(N505="nulová",J505,0)</f>
        <v>0</v>
      </c>
      <c r="BJ505" s="18" t="s">
        <v>85</v>
      </c>
      <c r="BK505" s="222">
        <f>ROUND(I505*H505,2)</f>
        <v>0</v>
      </c>
      <c r="BL505" s="18" t="s">
        <v>195</v>
      </c>
      <c r="BM505" s="221" t="s">
        <v>1183</v>
      </c>
    </row>
    <row r="506" spans="1:65" s="13" customFormat="1" ht="11.25">
      <c r="B506" s="223"/>
      <c r="C506" s="224"/>
      <c r="D506" s="225" t="s">
        <v>197</v>
      </c>
      <c r="E506" s="226" t="s">
        <v>1</v>
      </c>
      <c r="F506" s="227" t="s">
        <v>1184</v>
      </c>
      <c r="G506" s="224"/>
      <c r="H506" s="228">
        <v>1293.51</v>
      </c>
      <c r="I506" s="229"/>
      <c r="J506" s="224"/>
      <c r="K506" s="224"/>
      <c r="L506" s="230"/>
      <c r="M506" s="231"/>
      <c r="N506" s="232"/>
      <c r="O506" s="232"/>
      <c r="P506" s="232"/>
      <c r="Q506" s="232"/>
      <c r="R506" s="232"/>
      <c r="S506" s="232"/>
      <c r="T506" s="233"/>
      <c r="AT506" s="234" t="s">
        <v>197</v>
      </c>
      <c r="AU506" s="234" t="s">
        <v>88</v>
      </c>
      <c r="AV506" s="13" t="s">
        <v>88</v>
      </c>
      <c r="AW506" s="13" t="s">
        <v>32</v>
      </c>
      <c r="AX506" s="13" t="s">
        <v>85</v>
      </c>
      <c r="AY506" s="234" t="s">
        <v>188</v>
      </c>
    </row>
    <row r="507" spans="1:65" s="2" customFormat="1" ht="16.5" customHeight="1">
      <c r="A507" s="35"/>
      <c r="B507" s="36"/>
      <c r="C507" s="210" t="s">
        <v>460</v>
      </c>
      <c r="D507" s="210" t="s">
        <v>190</v>
      </c>
      <c r="E507" s="211" t="s">
        <v>1185</v>
      </c>
      <c r="F507" s="212" t="s">
        <v>1186</v>
      </c>
      <c r="G507" s="213" t="s">
        <v>193</v>
      </c>
      <c r="H507" s="214">
        <v>133.69999999999999</v>
      </c>
      <c r="I507" s="215"/>
      <c r="J507" s="216">
        <f>ROUND(I507*H507,2)</f>
        <v>0</v>
      </c>
      <c r="K507" s="212" t="s">
        <v>1</v>
      </c>
      <c r="L507" s="40"/>
      <c r="M507" s="217" t="s">
        <v>1</v>
      </c>
      <c r="N507" s="218" t="s">
        <v>42</v>
      </c>
      <c r="O507" s="72"/>
      <c r="P507" s="219">
        <f>O507*H507</f>
        <v>0</v>
      </c>
      <c r="Q507" s="219">
        <v>6.8999999999999997E-4</v>
      </c>
      <c r="R507" s="219">
        <f>Q507*H507</f>
        <v>9.2252999999999988E-2</v>
      </c>
      <c r="S507" s="219">
        <v>0</v>
      </c>
      <c r="T507" s="220">
        <f>S507*H507</f>
        <v>0</v>
      </c>
      <c r="U507" s="35"/>
      <c r="V507" s="35"/>
      <c r="W507" s="35"/>
      <c r="X507" s="35"/>
      <c r="Y507" s="35"/>
      <c r="Z507" s="35"/>
      <c r="AA507" s="35"/>
      <c r="AB507" s="35"/>
      <c r="AC507" s="35"/>
      <c r="AD507" s="35"/>
      <c r="AE507" s="35"/>
      <c r="AR507" s="221" t="s">
        <v>195</v>
      </c>
      <c r="AT507" s="221" t="s">
        <v>190</v>
      </c>
      <c r="AU507" s="221" t="s">
        <v>88</v>
      </c>
      <c r="AY507" s="18" t="s">
        <v>188</v>
      </c>
      <c r="BE507" s="222">
        <f>IF(N507="základní",J507,0)</f>
        <v>0</v>
      </c>
      <c r="BF507" s="222">
        <f>IF(N507="snížená",J507,0)</f>
        <v>0</v>
      </c>
      <c r="BG507" s="222">
        <f>IF(N507="zákl. přenesená",J507,0)</f>
        <v>0</v>
      </c>
      <c r="BH507" s="222">
        <f>IF(N507="sníž. přenesená",J507,0)</f>
        <v>0</v>
      </c>
      <c r="BI507" s="222">
        <f>IF(N507="nulová",J507,0)</f>
        <v>0</v>
      </c>
      <c r="BJ507" s="18" t="s">
        <v>85</v>
      </c>
      <c r="BK507" s="222">
        <f>ROUND(I507*H507,2)</f>
        <v>0</v>
      </c>
      <c r="BL507" s="18" t="s">
        <v>195</v>
      </c>
      <c r="BM507" s="221" t="s">
        <v>1187</v>
      </c>
    </row>
    <row r="508" spans="1:65" s="15" customFormat="1" ht="11.25">
      <c r="B508" s="246"/>
      <c r="C508" s="247"/>
      <c r="D508" s="225" t="s">
        <v>197</v>
      </c>
      <c r="E508" s="248" t="s">
        <v>1</v>
      </c>
      <c r="F508" s="249" t="s">
        <v>1188</v>
      </c>
      <c r="G508" s="247"/>
      <c r="H508" s="248" t="s">
        <v>1</v>
      </c>
      <c r="I508" s="250"/>
      <c r="J508" s="247"/>
      <c r="K508" s="247"/>
      <c r="L508" s="251"/>
      <c r="M508" s="252"/>
      <c r="N508" s="253"/>
      <c r="O508" s="253"/>
      <c r="P508" s="253"/>
      <c r="Q508" s="253"/>
      <c r="R508" s="253"/>
      <c r="S508" s="253"/>
      <c r="T508" s="254"/>
      <c r="AT508" s="255" t="s">
        <v>197</v>
      </c>
      <c r="AU508" s="255" t="s">
        <v>88</v>
      </c>
      <c r="AV508" s="15" t="s">
        <v>85</v>
      </c>
      <c r="AW508" s="15" t="s">
        <v>32</v>
      </c>
      <c r="AX508" s="15" t="s">
        <v>77</v>
      </c>
      <c r="AY508" s="255" t="s">
        <v>188</v>
      </c>
    </row>
    <row r="509" spans="1:65" s="13" customFormat="1" ht="11.25">
      <c r="B509" s="223"/>
      <c r="C509" s="224"/>
      <c r="D509" s="225" t="s">
        <v>197</v>
      </c>
      <c r="E509" s="226" t="s">
        <v>1</v>
      </c>
      <c r="F509" s="227" t="s">
        <v>1189</v>
      </c>
      <c r="G509" s="224"/>
      <c r="H509" s="228">
        <v>20.8</v>
      </c>
      <c r="I509" s="229"/>
      <c r="J509" s="224"/>
      <c r="K509" s="224"/>
      <c r="L509" s="230"/>
      <c r="M509" s="231"/>
      <c r="N509" s="232"/>
      <c r="O509" s="232"/>
      <c r="P509" s="232"/>
      <c r="Q509" s="232"/>
      <c r="R509" s="232"/>
      <c r="S509" s="232"/>
      <c r="T509" s="233"/>
      <c r="AT509" s="234" t="s">
        <v>197</v>
      </c>
      <c r="AU509" s="234" t="s">
        <v>88</v>
      </c>
      <c r="AV509" s="13" t="s">
        <v>88</v>
      </c>
      <c r="AW509" s="13" t="s">
        <v>32</v>
      </c>
      <c r="AX509" s="13" t="s">
        <v>77</v>
      </c>
      <c r="AY509" s="234" t="s">
        <v>188</v>
      </c>
    </row>
    <row r="510" spans="1:65" s="13" customFormat="1" ht="11.25">
      <c r="B510" s="223"/>
      <c r="C510" s="224"/>
      <c r="D510" s="225" t="s">
        <v>197</v>
      </c>
      <c r="E510" s="226" t="s">
        <v>1</v>
      </c>
      <c r="F510" s="227" t="s">
        <v>1190</v>
      </c>
      <c r="G510" s="224"/>
      <c r="H510" s="228">
        <v>33.35</v>
      </c>
      <c r="I510" s="229"/>
      <c r="J510" s="224"/>
      <c r="K510" s="224"/>
      <c r="L510" s="230"/>
      <c r="M510" s="231"/>
      <c r="N510" s="232"/>
      <c r="O510" s="232"/>
      <c r="P510" s="232"/>
      <c r="Q510" s="232"/>
      <c r="R510" s="232"/>
      <c r="S510" s="232"/>
      <c r="T510" s="233"/>
      <c r="AT510" s="234" t="s">
        <v>197</v>
      </c>
      <c r="AU510" s="234" t="s">
        <v>88</v>
      </c>
      <c r="AV510" s="13" t="s">
        <v>88</v>
      </c>
      <c r="AW510" s="13" t="s">
        <v>32</v>
      </c>
      <c r="AX510" s="13" t="s">
        <v>77</v>
      </c>
      <c r="AY510" s="234" t="s">
        <v>188</v>
      </c>
    </row>
    <row r="511" spans="1:65" s="13" customFormat="1" ht="11.25">
      <c r="B511" s="223"/>
      <c r="C511" s="224"/>
      <c r="D511" s="225" t="s">
        <v>197</v>
      </c>
      <c r="E511" s="226" t="s">
        <v>1</v>
      </c>
      <c r="F511" s="227" t="s">
        <v>1191</v>
      </c>
      <c r="G511" s="224"/>
      <c r="H511" s="228">
        <v>26.45</v>
      </c>
      <c r="I511" s="229"/>
      <c r="J511" s="224"/>
      <c r="K511" s="224"/>
      <c r="L511" s="230"/>
      <c r="M511" s="231"/>
      <c r="N511" s="232"/>
      <c r="O511" s="232"/>
      <c r="P511" s="232"/>
      <c r="Q511" s="232"/>
      <c r="R511" s="232"/>
      <c r="S511" s="232"/>
      <c r="T511" s="233"/>
      <c r="AT511" s="234" t="s">
        <v>197</v>
      </c>
      <c r="AU511" s="234" t="s">
        <v>88</v>
      </c>
      <c r="AV511" s="13" t="s">
        <v>88</v>
      </c>
      <c r="AW511" s="13" t="s">
        <v>32</v>
      </c>
      <c r="AX511" s="13" t="s">
        <v>77</v>
      </c>
      <c r="AY511" s="234" t="s">
        <v>188</v>
      </c>
    </row>
    <row r="512" spans="1:65" s="13" customFormat="1" ht="11.25">
      <c r="B512" s="223"/>
      <c r="C512" s="224"/>
      <c r="D512" s="225" t="s">
        <v>197</v>
      </c>
      <c r="E512" s="226" t="s">
        <v>1</v>
      </c>
      <c r="F512" s="227" t="s">
        <v>1192</v>
      </c>
      <c r="G512" s="224"/>
      <c r="H512" s="228">
        <v>18.100000000000001</v>
      </c>
      <c r="I512" s="229"/>
      <c r="J512" s="224"/>
      <c r="K512" s="224"/>
      <c r="L512" s="230"/>
      <c r="M512" s="231"/>
      <c r="N512" s="232"/>
      <c r="O512" s="232"/>
      <c r="P512" s="232"/>
      <c r="Q512" s="232"/>
      <c r="R512" s="232"/>
      <c r="S512" s="232"/>
      <c r="T512" s="233"/>
      <c r="AT512" s="234" t="s">
        <v>197</v>
      </c>
      <c r="AU512" s="234" t="s">
        <v>88</v>
      </c>
      <c r="AV512" s="13" t="s">
        <v>88</v>
      </c>
      <c r="AW512" s="13" t="s">
        <v>32</v>
      </c>
      <c r="AX512" s="13" t="s">
        <v>77</v>
      </c>
      <c r="AY512" s="234" t="s">
        <v>188</v>
      </c>
    </row>
    <row r="513" spans="1:65" s="13" customFormat="1" ht="11.25">
      <c r="B513" s="223"/>
      <c r="C513" s="224"/>
      <c r="D513" s="225" t="s">
        <v>197</v>
      </c>
      <c r="E513" s="226" t="s">
        <v>1</v>
      </c>
      <c r="F513" s="227" t="s">
        <v>1193</v>
      </c>
      <c r="G513" s="224"/>
      <c r="H513" s="228">
        <v>25</v>
      </c>
      <c r="I513" s="229"/>
      <c r="J513" s="224"/>
      <c r="K513" s="224"/>
      <c r="L513" s="230"/>
      <c r="M513" s="231"/>
      <c r="N513" s="232"/>
      <c r="O513" s="232"/>
      <c r="P513" s="232"/>
      <c r="Q513" s="232"/>
      <c r="R513" s="232"/>
      <c r="S513" s="232"/>
      <c r="T513" s="233"/>
      <c r="AT513" s="234" t="s">
        <v>197</v>
      </c>
      <c r="AU513" s="234" t="s">
        <v>88</v>
      </c>
      <c r="AV513" s="13" t="s">
        <v>88</v>
      </c>
      <c r="AW513" s="13" t="s">
        <v>32</v>
      </c>
      <c r="AX513" s="13" t="s">
        <v>77</v>
      </c>
      <c r="AY513" s="234" t="s">
        <v>188</v>
      </c>
    </row>
    <row r="514" spans="1:65" s="13" customFormat="1" ht="11.25">
      <c r="B514" s="223"/>
      <c r="C514" s="224"/>
      <c r="D514" s="225" t="s">
        <v>197</v>
      </c>
      <c r="E514" s="226" t="s">
        <v>1</v>
      </c>
      <c r="F514" s="227" t="s">
        <v>1194</v>
      </c>
      <c r="G514" s="224"/>
      <c r="H514" s="228">
        <v>10</v>
      </c>
      <c r="I514" s="229"/>
      <c r="J514" s="224"/>
      <c r="K514" s="224"/>
      <c r="L514" s="230"/>
      <c r="M514" s="231"/>
      <c r="N514" s="232"/>
      <c r="O514" s="232"/>
      <c r="P514" s="232"/>
      <c r="Q514" s="232"/>
      <c r="R514" s="232"/>
      <c r="S514" s="232"/>
      <c r="T514" s="233"/>
      <c r="AT514" s="234" t="s">
        <v>197</v>
      </c>
      <c r="AU514" s="234" t="s">
        <v>88</v>
      </c>
      <c r="AV514" s="13" t="s">
        <v>88</v>
      </c>
      <c r="AW514" s="13" t="s">
        <v>32</v>
      </c>
      <c r="AX514" s="13" t="s">
        <v>77</v>
      </c>
      <c r="AY514" s="234" t="s">
        <v>188</v>
      </c>
    </row>
    <row r="515" spans="1:65" s="16" customFormat="1" ht="11.25">
      <c r="B515" s="256"/>
      <c r="C515" s="257"/>
      <c r="D515" s="225" t="s">
        <v>197</v>
      </c>
      <c r="E515" s="258" t="s">
        <v>1195</v>
      </c>
      <c r="F515" s="259" t="s">
        <v>212</v>
      </c>
      <c r="G515" s="257"/>
      <c r="H515" s="260">
        <v>133.69999999999999</v>
      </c>
      <c r="I515" s="261"/>
      <c r="J515" s="257"/>
      <c r="K515" s="257"/>
      <c r="L515" s="262"/>
      <c r="M515" s="263"/>
      <c r="N515" s="264"/>
      <c r="O515" s="264"/>
      <c r="P515" s="264"/>
      <c r="Q515" s="264"/>
      <c r="R515" s="264"/>
      <c r="S515" s="264"/>
      <c r="T515" s="265"/>
      <c r="AT515" s="266" t="s">
        <v>197</v>
      </c>
      <c r="AU515" s="266" t="s">
        <v>88</v>
      </c>
      <c r="AV515" s="16" t="s">
        <v>204</v>
      </c>
      <c r="AW515" s="16" t="s">
        <v>32</v>
      </c>
      <c r="AX515" s="16" t="s">
        <v>77</v>
      </c>
      <c r="AY515" s="266" t="s">
        <v>188</v>
      </c>
    </row>
    <row r="516" spans="1:65" s="14" customFormat="1" ht="11.25">
      <c r="B516" s="235"/>
      <c r="C516" s="236"/>
      <c r="D516" s="225" t="s">
        <v>197</v>
      </c>
      <c r="E516" s="237" t="s">
        <v>1</v>
      </c>
      <c r="F516" s="238" t="s">
        <v>199</v>
      </c>
      <c r="G516" s="236"/>
      <c r="H516" s="239">
        <v>133.69999999999999</v>
      </c>
      <c r="I516" s="240"/>
      <c r="J516" s="236"/>
      <c r="K516" s="236"/>
      <c r="L516" s="241"/>
      <c r="M516" s="242"/>
      <c r="N516" s="243"/>
      <c r="O516" s="243"/>
      <c r="P516" s="243"/>
      <c r="Q516" s="243"/>
      <c r="R516" s="243"/>
      <c r="S516" s="243"/>
      <c r="T516" s="244"/>
      <c r="AT516" s="245" t="s">
        <v>197</v>
      </c>
      <c r="AU516" s="245" t="s">
        <v>88</v>
      </c>
      <c r="AV516" s="14" t="s">
        <v>195</v>
      </c>
      <c r="AW516" s="14" t="s">
        <v>32</v>
      </c>
      <c r="AX516" s="14" t="s">
        <v>85</v>
      </c>
      <c r="AY516" s="245" t="s">
        <v>188</v>
      </c>
    </row>
    <row r="517" spans="1:65" s="2" customFormat="1" ht="16.5" customHeight="1">
      <c r="A517" s="35"/>
      <c r="B517" s="36"/>
      <c r="C517" s="210" t="s">
        <v>464</v>
      </c>
      <c r="D517" s="210" t="s">
        <v>190</v>
      </c>
      <c r="E517" s="211" t="s">
        <v>1196</v>
      </c>
      <c r="F517" s="212" t="s">
        <v>1197</v>
      </c>
      <c r="G517" s="213" t="s">
        <v>193</v>
      </c>
      <c r="H517" s="214">
        <v>133.69999999999999</v>
      </c>
      <c r="I517" s="215"/>
      <c r="J517" s="216">
        <f>ROUND(I517*H517,2)</f>
        <v>0</v>
      </c>
      <c r="K517" s="212" t="s">
        <v>202</v>
      </c>
      <c r="L517" s="40"/>
      <c r="M517" s="217" t="s">
        <v>1</v>
      </c>
      <c r="N517" s="218" t="s">
        <v>42</v>
      </c>
      <c r="O517" s="72"/>
      <c r="P517" s="219">
        <f>O517*H517</f>
        <v>0</v>
      </c>
      <c r="Q517" s="219">
        <v>1E-4</v>
      </c>
      <c r="R517" s="219">
        <f>Q517*H517</f>
        <v>1.337E-2</v>
      </c>
      <c r="S517" s="219">
        <v>0</v>
      </c>
      <c r="T517" s="220">
        <f>S517*H517</f>
        <v>0</v>
      </c>
      <c r="U517" s="35"/>
      <c r="V517" s="35"/>
      <c r="W517" s="35"/>
      <c r="X517" s="35"/>
      <c r="Y517" s="35"/>
      <c r="Z517" s="35"/>
      <c r="AA517" s="35"/>
      <c r="AB517" s="35"/>
      <c r="AC517" s="35"/>
      <c r="AD517" s="35"/>
      <c r="AE517" s="35"/>
      <c r="AR517" s="221" t="s">
        <v>195</v>
      </c>
      <c r="AT517" s="221" t="s">
        <v>190</v>
      </c>
      <c r="AU517" s="221" t="s">
        <v>88</v>
      </c>
      <c r="AY517" s="18" t="s">
        <v>188</v>
      </c>
      <c r="BE517" s="222">
        <f>IF(N517="základní",J517,0)</f>
        <v>0</v>
      </c>
      <c r="BF517" s="222">
        <f>IF(N517="snížená",J517,0)</f>
        <v>0</v>
      </c>
      <c r="BG517" s="222">
        <f>IF(N517="zákl. přenesená",J517,0)</f>
        <v>0</v>
      </c>
      <c r="BH517" s="222">
        <f>IF(N517="sníž. přenesená",J517,0)</f>
        <v>0</v>
      </c>
      <c r="BI517" s="222">
        <f>IF(N517="nulová",J517,0)</f>
        <v>0</v>
      </c>
      <c r="BJ517" s="18" t="s">
        <v>85</v>
      </c>
      <c r="BK517" s="222">
        <f>ROUND(I517*H517,2)</f>
        <v>0</v>
      </c>
      <c r="BL517" s="18" t="s">
        <v>195</v>
      </c>
      <c r="BM517" s="221" t="s">
        <v>1198</v>
      </c>
    </row>
    <row r="518" spans="1:65" s="12" customFormat="1" ht="22.9" customHeight="1">
      <c r="B518" s="194"/>
      <c r="C518" s="195"/>
      <c r="D518" s="196" t="s">
        <v>76</v>
      </c>
      <c r="E518" s="208" t="s">
        <v>195</v>
      </c>
      <c r="F518" s="208" t="s">
        <v>438</v>
      </c>
      <c r="G518" s="195"/>
      <c r="H518" s="195"/>
      <c r="I518" s="198"/>
      <c r="J518" s="209">
        <f>BK518</f>
        <v>0</v>
      </c>
      <c r="K518" s="195"/>
      <c r="L518" s="200"/>
      <c r="M518" s="201"/>
      <c r="N518" s="202"/>
      <c r="O518" s="202"/>
      <c r="P518" s="203">
        <f>SUM(P519:P533)</f>
        <v>0</v>
      </c>
      <c r="Q518" s="202"/>
      <c r="R518" s="203">
        <f>SUM(R519:R533)</f>
        <v>1.8954000000000002</v>
      </c>
      <c r="S518" s="202"/>
      <c r="T518" s="204">
        <f>SUM(T519:T533)</f>
        <v>0</v>
      </c>
      <c r="AR518" s="205" t="s">
        <v>85</v>
      </c>
      <c r="AT518" s="206" t="s">
        <v>76</v>
      </c>
      <c r="AU518" s="206" t="s">
        <v>85</v>
      </c>
      <c r="AY518" s="205" t="s">
        <v>188</v>
      </c>
      <c r="BK518" s="207">
        <f>SUM(BK519:BK533)</f>
        <v>0</v>
      </c>
    </row>
    <row r="519" spans="1:65" s="2" customFormat="1" ht="16.5" customHeight="1">
      <c r="A519" s="35"/>
      <c r="B519" s="36"/>
      <c r="C519" s="210" t="s">
        <v>468</v>
      </c>
      <c r="D519" s="210" t="s">
        <v>190</v>
      </c>
      <c r="E519" s="211" t="s">
        <v>440</v>
      </c>
      <c r="F519" s="212" t="s">
        <v>441</v>
      </c>
      <c r="G519" s="213" t="s">
        <v>285</v>
      </c>
      <c r="H519" s="214">
        <v>2.1960000000000002</v>
      </c>
      <c r="I519" s="215"/>
      <c r="J519" s="216">
        <f>ROUND(I519*H519,2)</f>
        <v>0</v>
      </c>
      <c r="K519" s="212" t="s">
        <v>202</v>
      </c>
      <c r="L519" s="40"/>
      <c r="M519" s="217" t="s">
        <v>1</v>
      </c>
      <c r="N519" s="218" t="s">
        <v>42</v>
      </c>
      <c r="O519" s="72"/>
      <c r="P519" s="219">
        <f>O519*H519</f>
        <v>0</v>
      </c>
      <c r="Q519" s="219">
        <v>0</v>
      </c>
      <c r="R519" s="219">
        <f>Q519*H519</f>
        <v>0</v>
      </c>
      <c r="S519" s="219">
        <v>0</v>
      </c>
      <c r="T519" s="220">
        <f>S519*H519</f>
        <v>0</v>
      </c>
      <c r="U519" s="35"/>
      <c r="V519" s="35"/>
      <c r="W519" s="35"/>
      <c r="X519" s="35"/>
      <c r="Y519" s="35"/>
      <c r="Z519" s="35"/>
      <c r="AA519" s="35"/>
      <c r="AB519" s="35"/>
      <c r="AC519" s="35"/>
      <c r="AD519" s="35"/>
      <c r="AE519" s="35"/>
      <c r="AR519" s="221" t="s">
        <v>195</v>
      </c>
      <c r="AT519" s="221" t="s">
        <v>190</v>
      </c>
      <c r="AU519" s="221" t="s">
        <v>88</v>
      </c>
      <c r="AY519" s="18" t="s">
        <v>188</v>
      </c>
      <c r="BE519" s="222">
        <f>IF(N519="základní",J519,0)</f>
        <v>0</v>
      </c>
      <c r="BF519" s="222">
        <f>IF(N519="snížená",J519,0)</f>
        <v>0</v>
      </c>
      <c r="BG519" s="222">
        <f>IF(N519="zákl. přenesená",J519,0)</f>
        <v>0</v>
      </c>
      <c r="BH519" s="222">
        <f>IF(N519="sníž. přenesená",J519,0)</f>
        <v>0</v>
      </c>
      <c r="BI519" s="222">
        <f>IF(N519="nulová",J519,0)</f>
        <v>0</v>
      </c>
      <c r="BJ519" s="18" t="s">
        <v>85</v>
      </c>
      <c r="BK519" s="222">
        <f>ROUND(I519*H519,2)</f>
        <v>0</v>
      </c>
      <c r="BL519" s="18" t="s">
        <v>195</v>
      </c>
      <c r="BM519" s="221" t="s">
        <v>1199</v>
      </c>
    </row>
    <row r="520" spans="1:65" s="15" customFormat="1" ht="11.25">
      <c r="B520" s="246"/>
      <c r="C520" s="247"/>
      <c r="D520" s="225" t="s">
        <v>197</v>
      </c>
      <c r="E520" s="248" t="s">
        <v>1</v>
      </c>
      <c r="F520" s="249" t="s">
        <v>1200</v>
      </c>
      <c r="G520" s="247"/>
      <c r="H520" s="248" t="s">
        <v>1</v>
      </c>
      <c r="I520" s="250"/>
      <c r="J520" s="247"/>
      <c r="K520" s="247"/>
      <c r="L520" s="251"/>
      <c r="M520" s="252"/>
      <c r="N520" s="253"/>
      <c r="O520" s="253"/>
      <c r="P520" s="253"/>
      <c r="Q520" s="253"/>
      <c r="R520" s="253"/>
      <c r="S520" s="253"/>
      <c r="T520" s="254"/>
      <c r="AT520" s="255" t="s">
        <v>197</v>
      </c>
      <c r="AU520" s="255" t="s">
        <v>88</v>
      </c>
      <c r="AV520" s="15" t="s">
        <v>85</v>
      </c>
      <c r="AW520" s="15" t="s">
        <v>32</v>
      </c>
      <c r="AX520" s="15" t="s">
        <v>77</v>
      </c>
      <c r="AY520" s="255" t="s">
        <v>188</v>
      </c>
    </row>
    <row r="521" spans="1:65" s="13" customFormat="1" ht="11.25">
      <c r="B521" s="223"/>
      <c r="C521" s="224"/>
      <c r="D521" s="225" t="s">
        <v>197</v>
      </c>
      <c r="E521" s="226" t="s">
        <v>1</v>
      </c>
      <c r="F521" s="227" t="s">
        <v>1201</v>
      </c>
      <c r="G521" s="224"/>
      <c r="H521" s="228">
        <v>0.46200000000000002</v>
      </c>
      <c r="I521" s="229"/>
      <c r="J521" s="224"/>
      <c r="K521" s="224"/>
      <c r="L521" s="230"/>
      <c r="M521" s="231"/>
      <c r="N521" s="232"/>
      <c r="O521" s="232"/>
      <c r="P521" s="232"/>
      <c r="Q521" s="232"/>
      <c r="R521" s="232"/>
      <c r="S521" s="232"/>
      <c r="T521" s="233"/>
      <c r="AT521" s="234" t="s">
        <v>197</v>
      </c>
      <c r="AU521" s="234" t="s">
        <v>88</v>
      </c>
      <c r="AV521" s="13" t="s">
        <v>88</v>
      </c>
      <c r="AW521" s="13" t="s">
        <v>32</v>
      </c>
      <c r="AX521" s="13" t="s">
        <v>77</v>
      </c>
      <c r="AY521" s="234" t="s">
        <v>188</v>
      </c>
    </row>
    <row r="522" spans="1:65" s="15" customFormat="1" ht="11.25">
      <c r="B522" s="246"/>
      <c r="C522" s="247"/>
      <c r="D522" s="225" t="s">
        <v>197</v>
      </c>
      <c r="E522" s="248" t="s">
        <v>1</v>
      </c>
      <c r="F522" s="249" t="s">
        <v>1202</v>
      </c>
      <c r="G522" s="247"/>
      <c r="H522" s="248" t="s">
        <v>1</v>
      </c>
      <c r="I522" s="250"/>
      <c r="J522" s="247"/>
      <c r="K522" s="247"/>
      <c r="L522" s="251"/>
      <c r="M522" s="252"/>
      <c r="N522" s="253"/>
      <c r="O522" s="253"/>
      <c r="P522" s="253"/>
      <c r="Q522" s="253"/>
      <c r="R522" s="253"/>
      <c r="S522" s="253"/>
      <c r="T522" s="254"/>
      <c r="AT522" s="255" t="s">
        <v>197</v>
      </c>
      <c r="AU522" s="255" t="s">
        <v>88</v>
      </c>
      <c r="AV522" s="15" t="s">
        <v>85</v>
      </c>
      <c r="AW522" s="15" t="s">
        <v>32</v>
      </c>
      <c r="AX522" s="15" t="s">
        <v>77</v>
      </c>
      <c r="AY522" s="255" t="s">
        <v>188</v>
      </c>
    </row>
    <row r="523" spans="1:65" s="13" customFormat="1" ht="11.25">
      <c r="B523" s="223"/>
      <c r="C523" s="224"/>
      <c r="D523" s="225" t="s">
        <v>197</v>
      </c>
      <c r="E523" s="226" t="s">
        <v>1</v>
      </c>
      <c r="F523" s="227" t="s">
        <v>1203</v>
      </c>
      <c r="G523" s="224"/>
      <c r="H523" s="228">
        <v>1.734</v>
      </c>
      <c r="I523" s="229"/>
      <c r="J523" s="224"/>
      <c r="K523" s="224"/>
      <c r="L523" s="230"/>
      <c r="M523" s="231"/>
      <c r="N523" s="232"/>
      <c r="O523" s="232"/>
      <c r="P523" s="232"/>
      <c r="Q523" s="232"/>
      <c r="R523" s="232"/>
      <c r="S523" s="232"/>
      <c r="T523" s="233"/>
      <c r="AT523" s="234" t="s">
        <v>197</v>
      </c>
      <c r="AU523" s="234" t="s">
        <v>88</v>
      </c>
      <c r="AV523" s="13" t="s">
        <v>88</v>
      </c>
      <c r="AW523" s="13" t="s">
        <v>32</v>
      </c>
      <c r="AX523" s="13" t="s">
        <v>77</v>
      </c>
      <c r="AY523" s="234" t="s">
        <v>188</v>
      </c>
    </row>
    <row r="524" spans="1:65" s="14" customFormat="1" ht="11.25">
      <c r="B524" s="235"/>
      <c r="C524" s="236"/>
      <c r="D524" s="225" t="s">
        <v>197</v>
      </c>
      <c r="E524" s="237" t="s">
        <v>136</v>
      </c>
      <c r="F524" s="238" t="s">
        <v>199</v>
      </c>
      <c r="G524" s="236"/>
      <c r="H524" s="239">
        <v>2.1960000000000002</v>
      </c>
      <c r="I524" s="240"/>
      <c r="J524" s="236"/>
      <c r="K524" s="236"/>
      <c r="L524" s="241"/>
      <c r="M524" s="242"/>
      <c r="N524" s="243"/>
      <c r="O524" s="243"/>
      <c r="P524" s="243"/>
      <c r="Q524" s="243"/>
      <c r="R524" s="243"/>
      <c r="S524" s="243"/>
      <c r="T524" s="244"/>
      <c r="AT524" s="245" t="s">
        <v>197</v>
      </c>
      <c r="AU524" s="245" t="s">
        <v>88</v>
      </c>
      <c r="AV524" s="14" t="s">
        <v>195</v>
      </c>
      <c r="AW524" s="14" t="s">
        <v>32</v>
      </c>
      <c r="AX524" s="14" t="s">
        <v>85</v>
      </c>
      <c r="AY524" s="245" t="s">
        <v>188</v>
      </c>
    </row>
    <row r="525" spans="1:65" s="2" customFormat="1" ht="16.5" customHeight="1">
      <c r="A525" s="35"/>
      <c r="B525" s="36"/>
      <c r="C525" s="210" t="s">
        <v>473</v>
      </c>
      <c r="D525" s="210" t="s">
        <v>190</v>
      </c>
      <c r="E525" s="211" t="s">
        <v>412</v>
      </c>
      <c r="F525" s="212" t="s">
        <v>413</v>
      </c>
      <c r="G525" s="213" t="s">
        <v>285</v>
      </c>
      <c r="H525" s="214">
        <v>2.1960000000000002</v>
      </c>
      <c r="I525" s="215"/>
      <c r="J525" s="216">
        <f>ROUND(I525*H525,2)</f>
        <v>0</v>
      </c>
      <c r="K525" s="212" t="s">
        <v>202</v>
      </c>
      <c r="L525" s="40"/>
      <c r="M525" s="217" t="s">
        <v>1</v>
      </c>
      <c r="N525" s="218" t="s">
        <v>42</v>
      </c>
      <c r="O525" s="72"/>
      <c r="P525" s="219">
        <f>O525*H525</f>
        <v>0</v>
      </c>
      <c r="Q525" s="219">
        <v>0</v>
      </c>
      <c r="R525" s="219">
        <f>Q525*H525</f>
        <v>0</v>
      </c>
      <c r="S525" s="219">
        <v>0</v>
      </c>
      <c r="T525" s="220">
        <f>S525*H525</f>
        <v>0</v>
      </c>
      <c r="U525" s="35"/>
      <c r="V525" s="35"/>
      <c r="W525" s="35"/>
      <c r="X525" s="35"/>
      <c r="Y525" s="35"/>
      <c r="Z525" s="35"/>
      <c r="AA525" s="35"/>
      <c r="AB525" s="35"/>
      <c r="AC525" s="35"/>
      <c r="AD525" s="35"/>
      <c r="AE525" s="35"/>
      <c r="AR525" s="221" t="s">
        <v>195</v>
      </c>
      <c r="AT525" s="221" t="s">
        <v>190</v>
      </c>
      <c r="AU525" s="221" t="s">
        <v>88</v>
      </c>
      <c r="AY525" s="18" t="s">
        <v>188</v>
      </c>
      <c r="BE525" s="222">
        <f>IF(N525="základní",J525,0)</f>
        <v>0</v>
      </c>
      <c r="BF525" s="222">
        <f>IF(N525="snížená",J525,0)</f>
        <v>0</v>
      </c>
      <c r="BG525" s="222">
        <f>IF(N525="zákl. přenesená",J525,0)</f>
        <v>0</v>
      </c>
      <c r="BH525" s="222">
        <f>IF(N525="sníž. přenesená",J525,0)</f>
        <v>0</v>
      </c>
      <c r="BI525" s="222">
        <f>IF(N525="nulová",J525,0)</f>
        <v>0</v>
      </c>
      <c r="BJ525" s="18" t="s">
        <v>85</v>
      </c>
      <c r="BK525" s="222">
        <f>ROUND(I525*H525,2)</f>
        <v>0</v>
      </c>
      <c r="BL525" s="18" t="s">
        <v>195</v>
      </c>
      <c r="BM525" s="221" t="s">
        <v>1204</v>
      </c>
    </row>
    <row r="526" spans="1:65" s="13" customFormat="1" ht="11.25">
      <c r="B526" s="223"/>
      <c r="C526" s="224"/>
      <c r="D526" s="225" t="s">
        <v>197</v>
      </c>
      <c r="E526" s="226" t="s">
        <v>1</v>
      </c>
      <c r="F526" s="227" t="s">
        <v>448</v>
      </c>
      <c r="G526" s="224"/>
      <c r="H526" s="228">
        <v>2.1960000000000002</v>
      </c>
      <c r="I526" s="229"/>
      <c r="J526" s="224"/>
      <c r="K526" s="224"/>
      <c r="L526" s="230"/>
      <c r="M526" s="231"/>
      <c r="N526" s="232"/>
      <c r="O526" s="232"/>
      <c r="P526" s="232"/>
      <c r="Q526" s="232"/>
      <c r="R526" s="232"/>
      <c r="S526" s="232"/>
      <c r="T526" s="233"/>
      <c r="AT526" s="234" t="s">
        <v>197</v>
      </c>
      <c r="AU526" s="234" t="s">
        <v>88</v>
      </c>
      <c r="AV526" s="13" t="s">
        <v>88</v>
      </c>
      <c r="AW526" s="13" t="s">
        <v>32</v>
      </c>
      <c r="AX526" s="13" t="s">
        <v>85</v>
      </c>
      <c r="AY526" s="234" t="s">
        <v>188</v>
      </c>
    </row>
    <row r="527" spans="1:65" s="2" customFormat="1" ht="16.5" customHeight="1">
      <c r="A527" s="35"/>
      <c r="B527" s="36"/>
      <c r="C527" s="210" t="s">
        <v>477</v>
      </c>
      <c r="D527" s="210" t="s">
        <v>190</v>
      </c>
      <c r="E527" s="211" t="s">
        <v>1066</v>
      </c>
      <c r="F527" s="212" t="s">
        <v>1067</v>
      </c>
      <c r="G527" s="213" t="s">
        <v>285</v>
      </c>
      <c r="H527" s="214">
        <v>2.1960000000000002</v>
      </c>
      <c r="I527" s="215"/>
      <c r="J527" s="216">
        <f>ROUND(I527*H527,2)</f>
        <v>0</v>
      </c>
      <c r="K527" s="212" t="s">
        <v>202</v>
      </c>
      <c r="L527" s="40"/>
      <c r="M527" s="217" t="s">
        <v>1</v>
      </c>
      <c r="N527" s="218" t="s">
        <v>42</v>
      </c>
      <c r="O527" s="72"/>
      <c r="P527" s="219">
        <f>O527*H527</f>
        <v>0</v>
      </c>
      <c r="Q527" s="219">
        <v>0</v>
      </c>
      <c r="R527" s="219">
        <f>Q527*H527</f>
        <v>0</v>
      </c>
      <c r="S527" s="219">
        <v>0</v>
      </c>
      <c r="T527" s="220">
        <f>S527*H527</f>
        <v>0</v>
      </c>
      <c r="U527" s="35"/>
      <c r="V527" s="35"/>
      <c r="W527" s="35"/>
      <c r="X527" s="35"/>
      <c r="Y527" s="35"/>
      <c r="Z527" s="35"/>
      <c r="AA527" s="35"/>
      <c r="AB527" s="35"/>
      <c r="AC527" s="35"/>
      <c r="AD527" s="35"/>
      <c r="AE527" s="35"/>
      <c r="AR527" s="221" t="s">
        <v>195</v>
      </c>
      <c r="AT527" s="221" t="s">
        <v>190</v>
      </c>
      <c r="AU527" s="221" t="s">
        <v>88</v>
      </c>
      <c r="AY527" s="18" t="s">
        <v>188</v>
      </c>
      <c r="BE527" s="222">
        <f>IF(N527="základní",J527,0)</f>
        <v>0</v>
      </c>
      <c r="BF527" s="222">
        <f>IF(N527="snížená",J527,0)</f>
        <v>0</v>
      </c>
      <c r="BG527" s="222">
        <f>IF(N527="zákl. přenesená",J527,0)</f>
        <v>0</v>
      </c>
      <c r="BH527" s="222">
        <f>IF(N527="sníž. přenesená",J527,0)</f>
        <v>0</v>
      </c>
      <c r="BI527" s="222">
        <f>IF(N527="nulová",J527,0)</f>
        <v>0</v>
      </c>
      <c r="BJ527" s="18" t="s">
        <v>85</v>
      </c>
      <c r="BK527" s="222">
        <f>ROUND(I527*H527,2)</f>
        <v>0</v>
      </c>
      <c r="BL527" s="18" t="s">
        <v>195</v>
      </c>
      <c r="BM527" s="221" t="s">
        <v>1205</v>
      </c>
    </row>
    <row r="528" spans="1:65" s="2" customFormat="1" ht="16.5" customHeight="1">
      <c r="A528" s="35"/>
      <c r="B528" s="36"/>
      <c r="C528" s="210" t="s">
        <v>481</v>
      </c>
      <c r="D528" s="210" t="s">
        <v>190</v>
      </c>
      <c r="E528" s="211" t="s">
        <v>1206</v>
      </c>
      <c r="F528" s="212" t="s">
        <v>1207</v>
      </c>
      <c r="G528" s="213" t="s">
        <v>285</v>
      </c>
      <c r="H528" s="214">
        <v>0.78</v>
      </c>
      <c r="I528" s="215"/>
      <c r="J528" s="216">
        <f>ROUND(I528*H528,2)</f>
        <v>0</v>
      </c>
      <c r="K528" s="212" t="s">
        <v>194</v>
      </c>
      <c r="L528" s="40"/>
      <c r="M528" s="217" t="s">
        <v>1</v>
      </c>
      <c r="N528" s="218" t="s">
        <v>42</v>
      </c>
      <c r="O528" s="72"/>
      <c r="P528" s="219">
        <f>O528*H528</f>
        <v>0</v>
      </c>
      <c r="Q528" s="219">
        <v>2.4300000000000002</v>
      </c>
      <c r="R528" s="219">
        <f>Q528*H528</f>
        <v>1.8954000000000002</v>
      </c>
      <c r="S528" s="219">
        <v>0</v>
      </c>
      <c r="T528" s="220">
        <f>S528*H528</f>
        <v>0</v>
      </c>
      <c r="U528" s="35"/>
      <c r="V528" s="35"/>
      <c r="W528" s="35"/>
      <c r="X528" s="35"/>
      <c r="Y528" s="35"/>
      <c r="Z528" s="35"/>
      <c r="AA528" s="35"/>
      <c r="AB528" s="35"/>
      <c r="AC528" s="35"/>
      <c r="AD528" s="35"/>
      <c r="AE528" s="35"/>
      <c r="AR528" s="221" t="s">
        <v>195</v>
      </c>
      <c r="AT528" s="221" t="s">
        <v>190</v>
      </c>
      <c r="AU528" s="221" t="s">
        <v>88</v>
      </c>
      <c r="AY528" s="18" t="s">
        <v>188</v>
      </c>
      <c r="BE528" s="222">
        <f>IF(N528="základní",J528,0)</f>
        <v>0</v>
      </c>
      <c r="BF528" s="222">
        <f>IF(N528="snížená",J528,0)</f>
        <v>0</v>
      </c>
      <c r="BG528" s="222">
        <f>IF(N528="zákl. přenesená",J528,0)</f>
        <v>0</v>
      </c>
      <c r="BH528" s="222">
        <f>IF(N528="sníž. přenesená",J528,0)</f>
        <v>0</v>
      </c>
      <c r="BI528" s="222">
        <f>IF(N528="nulová",J528,0)</f>
        <v>0</v>
      </c>
      <c r="BJ528" s="18" t="s">
        <v>85</v>
      </c>
      <c r="BK528" s="222">
        <f>ROUND(I528*H528,2)</f>
        <v>0</v>
      </c>
      <c r="BL528" s="18" t="s">
        <v>195</v>
      </c>
      <c r="BM528" s="221" t="s">
        <v>1208</v>
      </c>
    </row>
    <row r="529" spans="1:65" s="15" customFormat="1" ht="11.25">
      <c r="B529" s="246"/>
      <c r="C529" s="247"/>
      <c r="D529" s="225" t="s">
        <v>197</v>
      </c>
      <c r="E529" s="248" t="s">
        <v>1</v>
      </c>
      <c r="F529" s="249" t="s">
        <v>1209</v>
      </c>
      <c r="G529" s="247"/>
      <c r="H529" s="248" t="s">
        <v>1</v>
      </c>
      <c r="I529" s="250"/>
      <c r="J529" s="247"/>
      <c r="K529" s="247"/>
      <c r="L529" s="251"/>
      <c r="M529" s="252"/>
      <c r="N529" s="253"/>
      <c r="O529" s="253"/>
      <c r="P529" s="253"/>
      <c r="Q529" s="253"/>
      <c r="R529" s="253"/>
      <c r="S529" s="253"/>
      <c r="T529" s="254"/>
      <c r="AT529" s="255" t="s">
        <v>197</v>
      </c>
      <c r="AU529" s="255" t="s">
        <v>88</v>
      </c>
      <c r="AV529" s="15" t="s">
        <v>85</v>
      </c>
      <c r="AW529" s="15" t="s">
        <v>32</v>
      </c>
      <c r="AX529" s="15" t="s">
        <v>77</v>
      </c>
      <c r="AY529" s="255" t="s">
        <v>188</v>
      </c>
    </row>
    <row r="530" spans="1:65" s="13" customFormat="1" ht="11.25">
      <c r="B530" s="223"/>
      <c r="C530" s="224"/>
      <c r="D530" s="225" t="s">
        <v>197</v>
      </c>
      <c r="E530" s="226" t="s">
        <v>1</v>
      </c>
      <c r="F530" s="227" t="s">
        <v>1210</v>
      </c>
      <c r="G530" s="224"/>
      <c r="H530" s="228">
        <v>0.52</v>
      </c>
      <c r="I530" s="229"/>
      <c r="J530" s="224"/>
      <c r="K530" s="224"/>
      <c r="L530" s="230"/>
      <c r="M530" s="231"/>
      <c r="N530" s="232"/>
      <c r="O530" s="232"/>
      <c r="P530" s="232"/>
      <c r="Q530" s="232"/>
      <c r="R530" s="232"/>
      <c r="S530" s="232"/>
      <c r="T530" s="233"/>
      <c r="AT530" s="234" t="s">
        <v>197</v>
      </c>
      <c r="AU530" s="234" t="s">
        <v>88</v>
      </c>
      <c r="AV530" s="13" t="s">
        <v>88</v>
      </c>
      <c r="AW530" s="13" t="s">
        <v>32</v>
      </c>
      <c r="AX530" s="13" t="s">
        <v>77</v>
      </c>
      <c r="AY530" s="234" t="s">
        <v>188</v>
      </c>
    </row>
    <row r="531" spans="1:65" s="13" customFormat="1" ht="11.25">
      <c r="B531" s="223"/>
      <c r="C531" s="224"/>
      <c r="D531" s="225" t="s">
        <v>197</v>
      </c>
      <c r="E531" s="226" t="s">
        <v>1</v>
      </c>
      <c r="F531" s="227" t="s">
        <v>1211</v>
      </c>
      <c r="G531" s="224"/>
      <c r="H531" s="228">
        <v>0.19500000000000001</v>
      </c>
      <c r="I531" s="229"/>
      <c r="J531" s="224"/>
      <c r="K531" s="224"/>
      <c r="L531" s="230"/>
      <c r="M531" s="231"/>
      <c r="N531" s="232"/>
      <c r="O531" s="232"/>
      <c r="P531" s="232"/>
      <c r="Q531" s="232"/>
      <c r="R531" s="232"/>
      <c r="S531" s="232"/>
      <c r="T531" s="233"/>
      <c r="AT531" s="234" t="s">
        <v>197</v>
      </c>
      <c r="AU531" s="234" t="s">
        <v>88</v>
      </c>
      <c r="AV531" s="13" t="s">
        <v>88</v>
      </c>
      <c r="AW531" s="13" t="s">
        <v>32</v>
      </c>
      <c r="AX531" s="13" t="s">
        <v>77</v>
      </c>
      <c r="AY531" s="234" t="s">
        <v>188</v>
      </c>
    </row>
    <row r="532" spans="1:65" s="13" customFormat="1" ht="11.25">
      <c r="B532" s="223"/>
      <c r="C532" s="224"/>
      <c r="D532" s="225" t="s">
        <v>197</v>
      </c>
      <c r="E532" s="226" t="s">
        <v>1</v>
      </c>
      <c r="F532" s="227" t="s">
        <v>1212</v>
      </c>
      <c r="G532" s="224"/>
      <c r="H532" s="228">
        <v>6.5000000000000002E-2</v>
      </c>
      <c r="I532" s="229"/>
      <c r="J532" s="224"/>
      <c r="K532" s="224"/>
      <c r="L532" s="230"/>
      <c r="M532" s="231"/>
      <c r="N532" s="232"/>
      <c r="O532" s="232"/>
      <c r="P532" s="232"/>
      <c r="Q532" s="232"/>
      <c r="R532" s="232"/>
      <c r="S532" s="232"/>
      <c r="T532" s="233"/>
      <c r="AT532" s="234" t="s">
        <v>197</v>
      </c>
      <c r="AU532" s="234" t="s">
        <v>88</v>
      </c>
      <c r="AV532" s="13" t="s">
        <v>88</v>
      </c>
      <c r="AW532" s="13" t="s">
        <v>32</v>
      </c>
      <c r="AX532" s="13" t="s">
        <v>77</v>
      </c>
      <c r="AY532" s="234" t="s">
        <v>188</v>
      </c>
    </row>
    <row r="533" spans="1:65" s="14" customFormat="1" ht="11.25">
      <c r="B533" s="235"/>
      <c r="C533" s="236"/>
      <c r="D533" s="225" t="s">
        <v>197</v>
      </c>
      <c r="E533" s="237" t="s">
        <v>1</v>
      </c>
      <c r="F533" s="238" t="s">
        <v>199</v>
      </c>
      <c r="G533" s="236"/>
      <c r="H533" s="239">
        <v>0.78</v>
      </c>
      <c r="I533" s="240"/>
      <c r="J533" s="236"/>
      <c r="K533" s="236"/>
      <c r="L533" s="241"/>
      <c r="M533" s="242"/>
      <c r="N533" s="243"/>
      <c r="O533" s="243"/>
      <c r="P533" s="243"/>
      <c r="Q533" s="243"/>
      <c r="R533" s="243"/>
      <c r="S533" s="243"/>
      <c r="T533" s="244"/>
      <c r="AT533" s="245" t="s">
        <v>197</v>
      </c>
      <c r="AU533" s="245" t="s">
        <v>88</v>
      </c>
      <c r="AV533" s="14" t="s">
        <v>195</v>
      </c>
      <c r="AW533" s="14" t="s">
        <v>32</v>
      </c>
      <c r="AX533" s="14" t="s">
        <v>85</v>
      </c>
      <c r="AY533" s="245" t="s">
        <v>188</v>
      </c>
    </row>
    <row r="534" spans="1:65" s="12" customFormat="1" ht="22.9" customHeight="1">
      <c r="B534" s="194"/>
      <c r="C534" s="195"/>
      <c r="D534" s="196" t="s">
        <v>76</v>
      </c>
      <c r="E534" s="208" t="s">
        <v>216</v>
      </c>
      <c r="F534" s="208" t="s">
        <v>1213</v>
      </c>
      <c r="G534" s="195"/>
      <c r="H534" s="195"/>
      <c r="I534" s="198"/>
      <c r="J534" s="209">
        <f>BK534</f>
        <v>0</v>
      </c>
      <c r="K534" s="195"/>
      <c r="L534" s="200"/>
      <c r="M534" s="201"/>
      <c r="N534" s="202"/>
      <c r="O534" s="202"/>
      <c r="P534" s="203">
        <f>SUM(P535:P554)</f>
        <v>0</v>
      </c>
      <c r="Q534" s="202"/>
      <c r="R534" s="203">
        <f>SUM(R535:R554)</f>
        <v>10.043443120000001</v>
      </c>
      <c r="S534" s="202"/>
      <c r="T534" s="204">
        <f>SUM(T535:T554)</f>
        <v>0</v>
      </c>
      <c r="AR534" s="205" t="s">
        <v>85</v>
      </c>
      <c r="AT534" s="206" t="s">
        <v>76</v>
      </c>
      <c r="AU534" s="206" t="s">
        <v>85</v>
      </c>
      <c r="AY534" s="205" t="s">
        <v>188</v>
      </c>
      <c r="BK534" s="207">
        <f>SUM(BK535:BK554)</f>
        <v>0</v>
      </c>
    </row>
    <row r="535" spans="1:65" s="2" customFormat="1" ht="16.5" customHeight="1">
      <c r="A535" s="35"/>
      <c r="B535" s="36"/>
      <c r="C535" s="210" t="s">
        <v>486</v>
      </c>
      <c r="D535" s="210" t="s">
        <v>190</v>
      </c>
      <c r="E535" s="211" t="s">
        <v>1214</v>
      </c>
      <c r="F535" s="212" t="s">
        <v>1215</v>
      </c>
      <c r="G535" s="213" t="s">
        <v>207</v>
      </c>
      <c r="H535" s="214">
        <v>20.056000000000001</v>
      </c>
      <c r="I535" s="215"/>
      <c r="J535" s="216">
        <f>ROUND(I535*H535,2)</f>
        <v>0</v>
      </c>
      <c r="K535" s="212" t="s">
        <v>202</v>
      </c>
      <c r="L535" s="40"/>
      <c r="M535" s="217" t="s">
        <v>1</v>
      </c>
      <c r="N535" s="218" t="s">
        <v>42</v>
      </c>
      <c r="O535" s="72"/>
      <c r="P535" s="219">
        <f>O535*H535</f>
        <v>0</v>
      </c>
      <c r="Q535" s="219">
        <v>0.50077000000000005</v>
      </c>
      <c r="R535" s="219">
        <f>Q535*H535</f>
        <v>10.043443120000001</v>
      </c>
      <c r="S535" s="219">
        <v>0</v>
      </c>
      <c r="T535" s="220">
        <f>S535*H535</f>
        <v>0</v>
      </c>
      <c r="U535" s="35"/>
      <c r="V535" s="35"/>
      <c r="W535" s="35"/>
      <c r="X535" s="35"/>
      <c r="Y535" s="35"/>
      <c r="Z535" s="35"/>
      <c r="AA535" s="35"/>
      <c r="AB535" s="35"/>
      <c r="AC535" s="35"/>
      <c r="AD535" s="35"/>
      <c r="AE535" s="35"/>
      <c r="AR535" s="221" t="s">
        <v>195</v>
      </c>
      <c r="AT535" s="221" t="s">
        <v>190</v>
      </c>
      <c r="AU535" s="221" t="s">
        <v>88</v>
      </c>
      <c r="AY535" s="18" t="s">
        <v>188</v>
      </c>
      <c r="BE535" s="222">
        <f>IF(N535="základní",J535,0)</f>
        <v>0</v>
      </c>
      <c r="BF535" s="222">
        <f>IF(N535="snížená",J535,0)</f>
        <v>0</v>
      </c>
      <c r="BG535" s="222">
        <f>IF(N535="zákl. přenesená",J535,0)</f>
        <v>0</v>
      </c>
      <c r="BH535" s="222">
        <f>IF(N535="sníž. přenesená",J535,0)</f>
        <v>0</v>
      </c>
      <c r="BI535" s="222">
        <f>IF(N535="nulová",J535,0)</f>
        <v>0</v>
      </c>
      <c r="BJ535" s="18" t="s">
        <v>85</v>
      </c>
      <c r="BK535" s="222">
        <f>ROUND(I535*H535,2)</f>
        <v>0</v>
      </c>
      <c r="BL535" s="18" t="s">
        <v>195</v>
      </c>
      <c r="BM535" s="221" t="s">
        <v>1216</v>
      </c>
    </row>
    <row r="536" spans="1:65" s="15" customFormat="1" ht="11.25">
      <c r="B536" s="246"/>
      <c r="C536" s="247"/>
      <c r="D536" s="225" t="s">
        <v>197</v>
      </c>
      <c r="E536" s="248" t="s">
        <v>1</v>
      </c>
      <c r="F536" s="249" t="s">
        <v>1217</v>
      </c>
      <c r="G536" s="247"/>
      <c r="H536" s="248" t="s">
        <v>1</v>
      </c>
      <c r="I536" s="250"/>
      <c r="J536" s="247"/>
      <c r="K536" s="247"/>
      <c r="L536" s="251"/>
      <c r="M536" s="252"/>
      <c r="N536" s="253"/>
      <c r="O536" s="253"/>
      <c r="P536" s="253"/>
      <c r="Q536" s="253"/>
      <c r="R536" s="253"/>
      <c r="S536" s="253"/>
      <c r="T536" s="254"/>
      <c r="AT536" s="255" t="s">
        <v>197</v>
      </c>
      <c r="AU536" s="255" t="s">
        <v>88</v>
      </c>
      <c r="AV536" s="15" t="s">
        <v>85</v>
      </c>
      <c r="AW536" s="15" t="s">
        <v>32</v>
      </c>
      <c r="AX536" s="15" t="s">
        <v>77</v>
      </c>
      <c r="AY536" s="255" t="s">
        <v>188</v>
      </c>
    </row>
    <row r="537" spans="1:65" s="13" customFormat="1" ht="11.25">
      <c r="B537" s="223"/>
      <c r="C537" s="224"/>
      <c r="D537" s="225" t="s">
        <v>197</v>
      </c>
      <c r="E537" s="226" t="s">
        <v>1</v>
      </c>
      <c r="F537" s="227" t="s">
        <v>1218</v>
      </c>
      <c r="G537" s="224"/>
      <c r="H537" s="228">
        <v>1.593</v>
      </c>
      <c r="I537" s="229"/>
      <c r="J537" s="224"/>
      <c r="K537" s="224"/>
      <c r="L537" s="230"/>
      <c r="M537" s="231"/>
      <c r="N537" s="232"/>
      <c r="O537" s="232"/>
      <c r="P537" s="232"/>
      <c r="Q537" s="232"/>
      <c r="R537" s="232"/>
      <c r="S537" s="232"/>
      <c r="T537" s="233"/>
      <c r="AT537" s="234" t="s">
        <v>197</v>
      </c>
      <c r="AU537" s="234" t="s">
        <v>88</v>
      </c>
      <c r="AV537" s="13" t="s">
        <v>88</v>
      </c>
      <c r="AW537" s="13" t="s">
        <v>32</v>
      </c>
      <c r="AX537" s="13" t="s">
        <v>77</v>
      </c>
      <c r="AY537" s="234" t="s">
        <v>188</v>
      </c>
    </row>
    <row r="538" spans="1:65" s="13" customFormat="1" ht="11.25">
      <c r="B538" s="223"/>
      <c r="C538" s="224"/>
      <c r="D538" s="225" t="s">
        <v>197</v>
      </c>
      <c r="E538" s="226" t="s">
        <v>1</v>
      </c>
      <c r="F538" s="227" t="s">
        <v>1219</v>
      </c>
      <c r="G538" s="224"/>
      <c r="H538" s="228">
        <v>1.7549999999999999</v>
      </c>
      <c r="I538" s="229"/>
      <c r="J538" s="224"/>
      <c r="K538" s="224"/>
      <c r="L538" s="230"/>
      <c r="M538" s="231"/>
      <c r="N538" s="232"/>
      <c r="O538" s="232"/>
      <c r="P538" s="232"/>
      <c r="Q538" s="232"/>
      <c r="R538" s="232"/>
      <c r="S538" s="232"/>
      <c r="T538" s="233"/>
      <c r="AT538" s="234" t="s">
        <v>197</v>
      </c>
      <c r="AU538" s="234" t="s">
        <v>88</v>
      </c>
      <c r="AV538" s="13" t="s">
        <v>88</v>
      </c>
      <c r="AW538" s="13" t="s">
        <v>32</v>
      </c>
      <c r="AX538" s="13" t="s">
        <v>77</v>
      </c>
      <c r="AY538" s="234" t="s">
        <v>188</v>
      </c>
    </row>
    <row r="539" spans="1:65" s="15" customFormat="1" ht="11.25">
      <c r="B539" s="246"/>
      <c r="C539" s="247"/>
      <c r="D539" s="225" t="s">
        <v>197</v>
      </c>
      <c r="E539" s="248" t="s">
        <v>1</v>
      </c>
      <c r="F539" s="249" t="s">
        <v>1220</v>
      </c>
      <c r="G539" s="247"/>
      <c r="H539" s="248" t="s">
        <v>1</v>
      </c>
      <c r="I539" s="250"/>
      <c r="J539" s="247"/>
      <c r="K539" s="247"/>
      <c r="L539" s="251"/>
      <c r="M539" s="252"/>
      <c r="N539" s="253"/>
      <c r="O539" s="253"/>
      <c r="P539" s="253"/>
      <c r="Q539" s="253"/>
      <c r="R539" s="253"/>
      <c r="S539" s="253"/>
      <c r="T539" s="254"/>
      <c r="AT539" s="255" t="s">
        <v>197</v>
      </c>
      <c r="AU539" s="255" t="s">
        <v>88</v>
      </c>
      <c r="AV539" s="15" t="s">
        <v>85</v>
      </c>
      <c r="AW539" s="15" t="s">
        <v>32</v>
      </c>
      <c r="AX539" s="15" t="s">
        <v>77</v>
      </c>
      <c r="AY539" s="255" t="s">
        <v>188</v>
      </c>
    </row>
    <row r="540" spans="1:65" s="13" customFormat="1" ht="11.25">
      <c r="B540" s="223"/>
      <c r="C540" s="224"/>
      <c r="D540" s="225" t="s">
        <v>197</v>
      </c>
      <c r="E540" s="226" t="s">
        <v>1</v>
      </c>
      <c r="F540" s="227" t="s">
        <v>1221</v>
      </c>
      <c r="G540" s="224"/>
      <c r="H540" s="228">
        <v>2.5350000000000001</v>
      </c>
      <c r="I540" s="229"/>
      <c r="J540" s="224"/>
      <c r="K540" s="224"/>
      <c r="L540" s="230"/>
      <c r="M540" s="231"/>
      <c r="N540" s="232"/>
      <c r="O540" s="232"/>
      <c r="P540" s="232"/>
      <c r="Q540" s="232"/>
      <c r="R540" s="232"/>
      <c r="S540" s="232"/>
      <c r="T540" s="233"/>
      <c r="AT540" s="234" t="s">
        <v>197</v>
      </c>
      <c r="AU540" s="234" t="s">
        <v>88</v>
      </c>
      <c r="AV540" s="13" t="s">
        <v>88</v>
      </c>
      <c r="AW540" s="13" t="s">
        <v>32</v>
      </c>
      <c r="AX540" s="13" t="s">
        <v>77</v>
      </c>
      <c r="AY540" s="234" t="s">
        <v>188</v>
      </c>
    </row>
    <row r="541" spans="1:65" s="15" customFormat="1" ht="11.25">
      <c r="B541" s="246"/>
      <c r="C541" s="247"/>
      <c r="D541" s="225" t="s">
        <v>197</v>
      </c>
      <c r="E541" s="248" t="s">
        <v>1</v>
      </c>
      <c r="F541" s="249" t="s">
        <v>1222</v>
      </c>
      <c r="G541" s="247"/>
      <c r="H541" s="248" t="s">
        <v>1</v>
      </c>
      <c r="I541" s="250"/>
      <c r="J541" s="247"/>
      <c r="K541" s="247"/>
      <c r="L541" s="251"/>
      <c r="M541" s="252"/>
      <c r="N541" s="253"/>
      <c r="O541" s="253"/>
      <c r="P541" s="253"/>
      <c r="Q541" s="253"/>
      <c r="R541" s="253"/>
      <c r="S541" s="253"/>
      <c r="T541" s="254"/>
      <c r="AT541" s="255" t="s">
        <v>197</v>
      </c>
      <c r="AU541" s="255" t="s">
        <v>88</v>
      </c>
      <c r="AV541" s="15" t="s">
        <v>85</v>
      </c>
      <c r="AW541" s="15" t="s">
        <v>32</v>
      </c>
      <c r="AX541" s="15" t="s">
        <v>77</v>
      </c>
      <c r="AY541" s="255" t="s">
        <v>188</v>
      </c>
    </row>
    <row r="542" spans="1:65" s="13" customFormat="1" ht="11.25">
      <c r="B542" s="223"/>
      <c r="C542" s="224"/>
      <c r="D542" s="225" t="s">
        <v>197</v>
      </c>
      <c r="E542" s="226" t="s">
        <v>1</v>
      </c>
      <c r="F542" s="227" t="s">
        <v>1223</v>
      </c>
      <c r="G542" s="224"/>
      <c r="H542" s="228">
        <v>1.4630000000000001</v>
      </c>
      <c r="I542" s="229"/>
      <c r="J542" s="224"/>
      <c r="K542" s="224"/>
      <c r="L542" s="230"/>
      <c r="M542" s="231"/>
      <c r="N542" s="232"/>
      <c r="O542" s="232"/>
      <c r="P542" s="232"/>
      <c r="Q542" s="232"/>
      <c r="R542" s="232"/>
      <c r="S542" s="232"/>
      <c r="T542" s="233"/>
      <c r="AT542" s="234" t="s">
        <v>197</v>
      </c>
      <c r="AU542" s="234" t="s">
        <v>88</v>
      </c>
      <c r="AV542" s="13" t="s">
        <v>88</v>
      </c>
      <c r="AW542" s="13" t="s">
        <v>32</v>
      </c>
      <c r="AX542" s="13" t="s">
        <v>77</v>
      </c>
      <c r="AY542" s="234" t="s">
        <v>188</v>
      </c>
    </row>
    <row r="543" spans="1:65" s="13" customFormat="1" ht="11.25">
      <c r="B543" s="223"/>
      <c r="C543" s="224"/>
      <c r="D543" s="225" t="s">
        <v>197</v>
      </c>
      <c r="E543" s="226" t="s">
        <v>1</v>
      </c>
      <c r="F543" s="227" t="s">
        <v>1224</v>
      </c>
      <c r="G543" s="224"/>
      <c r="H543" s="228">
        <v>1.528</v>
      </c>
      <c r="I543" s="229"/>
      <c r="J543" s="224"/>
      <c r="K543" s="224"/>
      <c r="L543" s="230"/>
      <c r="M543" s="231"/>
      <c r="N543" s="232"/>
      <c r="O543" s="232"/>
      <c r="P543" s="232"/>
      <c r="Q543" s="232"/>
      <c r="R543" s="232"/>
      <c r="S543" s="232"/>
      <c r="T543" s="233"/>
      <c r="AT543" s="234" t="s">
        <v>197</v>
      </c>
      <c r="AU543" s="234" t="s">
        <v>88</v>
      </c>
      <c r="AV543" s="13" t="s">
        <v>88</v>
      </c>
      <c r="AW543" s="13" t="s">
        <v>32</v>
      </c>
      <c r="AX543" s="13" t="s">
        <v>77</v>
      </c>
      <c r="AY543" s="234" t="s">
        <v>188</v>
      </c>
    </row>
    <row r="544" spans="1:65" s="15" customFormat="1" ht="11.25">
      <c r="B544" s="246"/>
      <c r="C544" s="247"/>
      <c r="D544" s="225" t="s">
        <v>197</v>
      </c>
      <c r="E544" s="248" t="s">
        <v>1</v>
      </c>
      <c r="F544" s="249" t="s">
        <v>1225</v>
      </c>
      <c r="G544" s="247"/>
      <c r="H544" s="248" t="s">
        <v>1</v>
      </c>
      <c r="I544" s="250"/>
      <c r="J544" s="247"/>
      <c r="K544" s="247"/>
      <c r="L544" s="251"/>
      <c r="M544" s="252"/>
      <c r="N544" s="253"/>
      <c r="O544" s="253"/>
      <c r="P544" s="253"/>
      <c r="Q544" s="253"/>
      <c r="R544" s="253"/>
      <c r="S544" s="253"/>
      <c r="T544" s="254"/>
      <c r="AT544" s="255" t="s">
        <v>197</v>
      </c>
      <c r="AU544" s="255" t="s">
        <v>88</v>
      </c>
      <c r="AV544" s="15" t="s">
        <v>85</v>
      </c>
      <c r="AW544" s="15" t="s">
        <v>32</v>
      </c>
      <c r="AX544" s="15" t="s">
        <v>77</v>
      </c>
      <c r="AY544" s="255" t="s">
        <v>188</v>
      </c>
    </row>
    <row r="545" spans="1:65" s="13" customFormat="1" ht="11.25">
      <c r="B545" s="223"/>
      <c r="C545" s="224"/>
      <c r="D545" s="225" t="s">
        <v>197</v>
      </c>
      <c r="E545" s="226" t="s">
        <v>1</v>
      </c>
      <c r="F545" s="227" t="s">
        <v>1223</v>
      </c>
      <c r="G545" s="224"/>
      <c r="H545" s="228">
        <v>1.4630000000000001</v>
      </c>
      <c r="I545" s="229"/>
      <c r="J545" s="224"/>
      <c r="K545" s="224"/>
      <c r="L545" s="230"/>
      <c r="M545" s="231"/>
      <c r="N545" s="232"/>
      <c r="O545" s="232"/>
      <c r="P545" s="232"/>
      <c r="Q545" s="232"/>
      <c r="R545" s="232"/>
      <c r="S545" s="232"/>
      <c r="T545" s="233"/>
      <c r="AT545" s="234" t="s">
        <v>197</v>
      </c>
      <c r="AU545" s="234" t="s">
        <v>88</v>
      </c>
      <c r="AV545" s="13" t="s">
        <v>88</v>
      </c>
      <c r="AW545" s="13" t="s">
        <v>32</v>
      </c>
      <c r="AX545" s="13" t="s">
        <v>77</v>
      </c>
      <c r="AY545" s="234" t="s">
        <v>188</v>
      </c>
    </row>
    <row r="546" spans="1:65" s="13" customFormat="1" ht="11.25">
      <c r="B546" s="223"/>
      <c r="C546" s="224"/>
      <c r="D546" s="225" t="s">
        <v>197</v>
      </c>
      <c r="E546" s="226" t="s">
        <v>1</v>
      </c>
      <c r="F546" s="227" t="s">
        <v>1226</v>
      </c>
      <c r="G546" s="224"/>
      <c r="H546" s="228">
        <v>1.4950000000000001</v>
      </c>
      <c r="I546" s="229"/>
      <c r="J546" s="224"/>
      <c r="K546" s="224"/>
      <c r="L546" s="230"/>
      <c r="M546" s="231"/>
      <c r="N546" s="232"/>
      <c r="O546" s="232"/>
      <c r="P546" s="232"/>
      <c r="Q546" s="232"/>
      <c r="R546" s="232"/>
      <c r="S546" s="232"/>
      <c r="T546" s="233"/>
      <c r="AT546" s="234" t="s">
        <v>197</v>
      </c>
      <c r="AU546" s="234" t="s">
        <v>88</v>
      </c>
      <c r="AV546" s="13" t="s">
        <v>88</v>
      </c>
      <c r="AW546" s="13" t="s">
        <v>32</v>
      </c>
      <c r="AX546" s="13" t="s">
        <v>77</v>
      </c>
      <c r="AY546" s="234" t="s">
        <v>188</v>
      </c>
    </row>
    <row r="547" spans="1:65" s="15" customFormat="1" ht="11.25">
      <c r="B547" s="246"/>
      <c r="C547" s="247"/>
      <c r="D547" s="225" t="s">
        <v>197</v>
      </c>
      <c r="E547" s="248" t="s">
        <v>1</v>
      </c>
      <c r="F547" s="249" t="s">
        <v>1227</v>
      </c>
      <c r="G547" s="247"/>
      <c r="H547" s="248" t="s">
        <v>1</v>
      </c>
      <c r="I547" s="250"/>
      <c r="J547" s="247"/>
      <c r="K547" s="247"/>
      <c r="L547" s="251"/>
      <c r="M547" s="252"/>
      <c r="N547" s="253"/>
      <c r="O547" s="253"/>
      <c r="P547" s="253"/>
      <c r="Q547" s="253"/>
      <c r="R547" s="253"/>
      <c r="S547" s="253"/>
      <c r="T547" s="254"/>
      <c r="AT547" s="255" t="s">
        <v>197</v>
      </c>
      <c r="AU547" s="255" t="s">
        <v>88</v>
      </c>
      <c r="AV547" s="15" t="s">
        <v>85</v>
      </c>
      <c r="AW547" s="15" t="s">
        <v>32</v>
      </c>
      <c r="AX547" s="15" t="s">
        <v>77</v>
      </c>
      <c r="AY547" s="255" t="s">
        <v>188</v>
      </c>
    </row>
    <row r="548" spans="1:65" s="13" customFormat="1" ht="11.25">
      <c r="B548" s="223"/>
      <c r="C548" s="224"/>
      <c r="D548" s="225" t="s">
        <v>197</v>
      </c>
      <c r="E548" s="226" t="s">
        <v>1</v>
      </c>
      <c r="F548" s="227" t="s">
        <v>1228</v>
      </c>
      <c r="G548" s="224"/>
      <c r="H548" s="228">
        <v>2.113</v>
      </c>
      <c r="I548" s="229"/>
      <c r="J548" s="224"/>
      <c r="K548" s="224"/>
      <c r="L548" s="230"/>
      <c r="M548" s="231"/>
      <c r="N548" s="232"/>
      <c r="O548" s="232"/>
      <c r="P548" s="232"/>
      <c r="Q548" s="232"/>
      <c r="R548" s="232"/>
      <c r="S548" s="232"/>
      <c r="T548" s="233"/>
      <c r="AT548" s="234" t="s">
        <v>197</v>
      </c>
      <c r="AU548" s="234" t="s">
        <v>88</v>
      </c>
      <c r="AV548" s="13" t="s">
        <v>88</v>
      </c>
      <c r="AW548" s="13" t="s">
        <v>32</v>
      </c>
      <c r="AX548" s="13" t="s">
        <v>77</v>
      </c>
      <c r="AY548" s="234" t="s">
        <v>188</v>
      </c>
    </row>
    <row r="549" spans="1:65" s="13" customFormat="1" ht="11.25">
      <c r="B549" s="223"/>
      <c r="C549" s="224"/>
      <c r="D549" s="225" t="s">
        <v>197</v>
      </c>
      <c r="E549" s="226" t="s">
        <v>1</v>
      </c>
      <c r="F549" s="227" t="s">
        <v>1229</v>
      </c>
      <c r="G549" s="224"/>
      <c r="H549" s="228">
        <v>3.4449999999999998</v>
      </c>
      <c r="I549" s="229"/>
      <c r="J549" s="224"/>
      <c r="K549" s="224"/>
      <c r="L549" s="230"/>
      <c r="M549" s="231"/>
      <c r="N549" s="232"/>
      <c r="O549" s="232"/>
      <c r="P549" s="232"/>
      <c r="Q549" s="232"/>
      <c r="R549" s="232"/>
      <c r="S549" s="232"/>
      <c r="T549" s="233"/>
      <c r="AT549" s="234" t="s">
        <v>197</v>
      </c>
      <c r="AU549" s="234" t="s">
        <v>88</v>
      </c>
      <c r="AV549" s="13" t="s">
        <v>88</v>
      </c>
      <c r="AW549" s="13" t="s">
        <v>32</v>
      </c>
      <c r="AX549" s="13" t="s">
        <v>77</v>
      </c>
      <c r="AY549" s="234" t="s">
        <v>188</v>
      </c>
    </row>
    <row r="550" spans="1:65" s="15" customFormat="1" ht="11.25">
      <c r="B550" s="246"/>
      <c r="C550" s="247"/>
      <c r="D550" s="225" t="s">
        <v>197</v>
      </c>
      <c r="E550" s="248" t="s">
        <v>1</v>
      </c>
      <c r="F550" s="249" t="s">
        <v>1230</v>
      </c>
      <c r="G550" s="247"/>
      <c r="H550" s="248" t="s">
        <v>1</v>
      </c>
      <c r="I550" s="250"/>
      <c r="J550" s="247"/>
      <c r="K550" s="247"/>
      <c r="L550" s="251"/>
      <c r="M550" s="252"/>
      <c r="N550" s="253"/>
      <c r="O550" s="253"/>
      <c r="P550" s="253"/>
      <c r="Q550" s="253"/>
      <c r="R550" s="253"/>
      <c r="S550" s="253"/>
      <c r="T550" s="254"/>
      <c r="AT550" s="255" t="s">
        <v>197</v>
      </c>
      <c r="AU550" s="255" t="s">
        <v>88</v>
      </c>
      <c r="AV550" s="15" t="s">
        <v>85</v>
      </c>
      <c r="AW550" s="15" t="s">
        <v>32</v>
      </c>
      <c r="AX550" s="15" t="s">
        <v>77</v>
      </c>
      <c r="AY550" s="255" t="s">
        <v>188</v>
      </c>
    </row>
    <row r="551" spans="1:65" s="13" customFormat="1" ht="11.25">
      <c r="B551" s="223"/>
      <c r="C551" s="224"/>
      <c r="D551" s="225" t="s">
        <v>197</v>
      </c>
      <c r="E551" s="226" t="s">
        <v>1</v>
      </c>
      <c r="F551" s="227" t="s">
        <v>1231</v>
      </c>
      <c r="G551" s="224"/>
      <c r="H551" s="228">
        <v>1.1379999999999999</v>
      </c>
      <c r="I551" s="229"/>
      <c r="J551" s="224"/>
      <c r="K551" s="224"/>
      <c r="L551" s="230"/>
      <c r="M551" s="231"/>
      <c r="N551" s="232"/>
      <c r="O551" s="232"/>
      <c r="P551" s="232"/>
      <c r="Q551" s="232"/>
      <c r="R551" s="232"/>
      <c r="S551" s="232"/>
      <c r="T551" s="233"/>
      <c r="AT551" s="234" t="s">
        <v>197</v>
      </c>
      <c r="AU551" s="234" t="s">
        <v>88</v>
      </c>
      <c r="AV551" s="13" t="s">
        <v>88</v>
      </c>
      <c r="AW551" s="13" t="s">
        <v>32</v>
      </c>
      <c r="AX551" s="13" t="s">
        <v>77</v>
      </c>
      <c r="AY551" s="234" t="s">
        <v>188</v>
      </c>
    </row>
    <row r="552" spans="1:65" s="15" customFormat="1" ht="11.25">
      <c r="B552" s="246"/>
      <c r="C552" s="247"/>
      <c r="D552" s="225" t="s">
        <v>197</v>
      </c>
      <c r="E552" s="248" t="s">
        <v>1</v>
      </c>
      <c r="F552" s="249" t="s">
        <v>1232</v>
      </c>
      <c r="G552" s="247"/>
      <c r="H552" s="248" t="s">
        <v>1</v>
      </c>
      <c r="I552" s="250"/>
      <c r="J552" s="247"/>
      <c r="K552" s="247"/>
      <c r="L552" s="251"/>
      <c r="M552" s="252"/>
      <c r="N552" s="253"/>
      <c r="O552" s="253"/>
      <c r="P552" s="253"/>
      <c r="Q552" s="253"/>
      <c r="R552" s="253"/>
      <c r="S552" s="253"/>
      <c r="T552" s="254"/>
      <c r="AT552" s="255" t="s">
        <v>197</v>
      </c>
      <c r="AU552" s="255" t="s">
        <v>88</v>
      </c>
      <c r="AV552" s="15" t="s">
        <v>85</v>
      </c>
      <c r="AW552" s="15" t="s">
        <v>32</v>
      </c>
      <c r="AX552" s="15" t="s">
        <v>77</v>
      </c>
      <c r="AY552" s="255" t="s">
        <v>188</v>
      </c>
    </row>
    <row r="553" spans="1:65" s="13" customFormat="1" ht="11.25">
      <c r="B553" s="223"/>
      <c r="C553" s="224"/>
      <c r="D553" s="225" t="s">
        <v>197</v>
      </c>
      <c r="E553" s="226" t="s">
        <v>1</v>
      </c>
      <c r="F553" s="227" t="s">
        <v>1224</v>
      </c>
      <c r="G553" s="224"/>
      <c r="H553" s="228">
        <v>1.528</v>
      </c>
      <c r="I553" s="229"/>
      <c r="J553" s="224"/>
      <c r="K553" s="224"/>
      <c r="L553" s="230"/>
      <c r="M553" s="231"/>
      <c r="N553" s="232"/>
      <c r="O553" s="232"/>
      <c r="P553" s="232"/>
      <c r="Q553" s="232"/>
      <c r="R553" s="232"/>
      <c r="S553" s="232"/>
      <c r="T553" s="233"/>
      <c r="AT553" s="234" t="s">
        <v>197</v>
      </c>
      <c r="AU553" s="234" t="s">
        <v>88</v>
      </c>
      <c r="AV553" s="13" t="s">
        <v>88</v>
      </c>
      <c r="AW553" s="13" t="s">
        <v>32</v>
      </c>
      <c r="AX553" s="13" t="s">
        <v>77</v>
      </c>
      <c r="AY553" s="234" t="s">
        <v>188</v>
      </c>
    </row>
    <row r="554" spans="1:65" s="14" customFormat="1" ht="11.25">
      <c r="B554" s="235"/>
      <c r="C554" s="236"/>
      <c r="D554" s="225" t="s">
        <v>197</v>
      </c>
      <c r="E554" s="237" t="s">
        <v>751</v>
      </c>
      <c r="F554" s="238" t="s">
        <v>199</v>
      </c>
      <c r="G554" s="236"/>
      <c r="H554" s="239">
        <v>20.056000000000001</v>
      </c>
      <c r="I554" s="240"/>
      <c r="J554" s="236"/>
      <c r="K554" s="236"/>
      <c r="L554" s="241"/>
      <c r="M554" s="242"/>
      <c r="N554" s="243"/>
      <c r="O554" s="243"/>
      <c r="P554" s="243"/>
      <c r="Q554" s="243"/>
      <c r="R554" s="243"/>
      <c r="S554" s="243"/>
      <c r="T554" s="244"/>
      <c r="AT554" s="245" t="s">
        <v>197</v>
      </c>
      <c r="AU554" s="245" t="s">
        <v>88</v>
      </c>
      <c r="AV554" s="14" t="s">
        <v>195</v>
      </c>
      <c r="AW554" s="14" t="s">
        <v>32</v>
      </c>
      <c r="AX554" s="14" t="s">
        <v>85</v>
      </c>
      <c r="AY554" s="245" t="s">
        <v>188</v>
      </c>
    </row>
    <row r="555" spans="1:65" s="12" customFormat="1" ht="22.9" customHeight="1">
      <c r="B555" s="194"/>
      <c r="C555" s="195"/>
      <c r="D555" s="196" t="s">
        <v>76</v>
      </c>
      <c r="E555" s="208" t="s">
        <v>229</v>
      </c>
      <c r="F555" s="208" t="s">
        <v>525</v>
      </c>
      <c r="G555" s="195"/>
      <c r="H555" s="195"/>
      <c r="I555" s="198"/>
      <c r="J555" s="209">
        <f>BK555</f>
        <v>0</v>
      </c>
      <c r="K555" s="195"/>
      <c r="L555" s="200"/>
      <c r="M555" s="201"/>
      <c r="N555" s="202"/>
      <c r="O555" s="202"/>
      <c r="P555" s="203">
        <f>SUM(P556:P595)</f>
        <v>0</v>
      </c>
      <c r="Q555" s="202"/>
      <c r="R555" s="203">
        <f>SUM(R556:R595)</f>
        <v>1.8833646700000002</v>
      </c>
      <c r="S555" s="202"/>
      <c r="T555" s="204">
        <f>SUM(T556:T595)</f>
        <v>0</v>
      </c>
      <c r="AR555" s="205" t="s">
        <v>85</v>
      </c>
      <c r="AT555" s="206" t="s">
        <v>76</v>
      </c>
      <c r="AU555" s="206" t="s">
        <v>85</v>
      </c>
      <c r="AY555" s="205" t="s">
        <v>188</v>
      </c>
      <c r="BK555" s="207">
        <f>SUM(BK556:BK595)</f>
        <v>0</v>
      </c>
    </row>
    <row r="556" spans="1:65" s="2" customFormat="1" ht="16.5" customHeight="1">
      <c r="A556" s="35"/>
      <c r="B556" s="36"/>
      <c r="C556" s="210" t="s">
        <v>491</v>
      </c>
      <c r="D556" s="210" t="s">
        <v>190</v>
      </c>
      <c r="E556" s="211" t="s">
        <v>1233</v>
      </c>
      <c r="F556" s="212" t="s">
        <v>1234</v>
      </c>
      <c r="G556" s="213" t="s">
        <v>193</v>
      </c>
      <c r="H556" s="214">
        <v>4.2</v>
      </c>
      <c r="I556" s="215"/>
      <c r="J556" s="216">
        <f>ROUND(I556*H556,2)</f>
        <v>0</v>
      </c>
      <c r="K556" s="212" t="s">
        <v>202</v>
      </c>
      <c r="L556" s="40"/>
      <c r="M556" s="217" t="s">
        <v>1</v>
      </c>
      <c r="N556" s="218" t="s">
        <v>42</v>
      </c>
      <c r="O556" s="72"/>
      <c r="P556" s="219">
        <f>O556*H556</f>
        <v>0</v>
      </c>
      <c r="Q556" s="219">
        <v>1.0000000000000001E-5</v>
      </c>
      <c r="R556" s="219">
        <f>Q556*H556</f>
        <v>4.2000000000000004E-5</v>
      </c>
      <c r="S556" s="219">
        <v>0</v>
      </c>
      <c r="T556" s="220">
        <f>S556*H556</f>
        <v>0</v>
      </c>
      <c r="U556" s="35"/>
      <c r="V556" s="35"/>
      <c r="W556" s="35"/>
      <c r="X556" s="35"/>
      <c r="Y556" s="35"/>
      <c r="Z556" s="35"/>
      <c r="AA556" s="35"/>
      <c r="AB556" s="35"/>
      <c r="AC556" s="35"/>
      <c r="AD556" s="35"/>
      <c r="AE556" s="35"/>
      <c r="AR556" s="221" t="s">
        <v>195</v>
      </c>
      <c r="AT556" s="221" t="s">
        <v>190</v>
      </c>
      <c r="AU556" s="221" t="s">
        <v>88</v>
      </c>
      <c r="AY556" s="18" t="s">
        <v>188</v>
      </c>
      <c r="BE556" s="222">
        <f>IF(N556="základní",J556,0)</f>
        <v>0</v>
      </c>
      <c r="BF556" s="222">
        <f>IF(N556="snížená",J556,0)</f>
        <v>0</v>
      </c>
      <c r="BG556" s="222">
        <f>IF(N556="zákl. přenesená",J556,0)</f>
        <v>0</v>
      </c>
      <c r="BH556" s="222">
        <f>IF(N556="sníž. přenesená",J556,0)</f>
        <v>0</v>
      </c>
      <c r="BI556" s="222">
        <f>IF(N556="nulová",J556,0)</f>
        <v>0</v>
      </c>
      <c r="BJ556" s="18" t="s">
        <v>85</v>
      </c>
      <c r="BK556" s="222">
        <f>ROUND(I556*H556,2)</f>
        <v>0</v>
      </c>
      <c r="BL556" s="18" t="s">
        <v>195</v>
      </c>
      <c r="BM556" s="221" t="s">
        <v>1235</v>
      </c>
    </row>
    <row r="557" spans="1:65" s="15" customFormat="1" ht="11.25">
      <c r="B557" s="246"/>
      <c r="C557" s="247"/>
      <c r="D557" s="225" t="s">
        <v>197</v>
      </c>
      <c r="E557" s="248" t="s">
        <v>1</v>
      </c>
      <c r="F557" s="249" t="s">
        <v>1236</v>
      </c>
      <c r="G557" s="247"/>
      <c r="H557" s="248" t="s">
        <v>1</v>
      </c>
      <c r="I557" s="250"/>
      <c r="J557" s="247"/>
      <c r="K557" s="247"/>
      <c r="L557" s="251"/>
      <c r="M557" s="252"/>
      <c r="N557" s="253"/>
      <c r="O557" s="253"/>
      <c r="P557" s="253"/>
      <c r="Q557" s="253"/>
      <c r="R557" s="253"/>
      <c r="S557" s="253"/>
      <c r="T557" s="254"/>
      <c r="AT557" s="255" t="s">
        <v>197</v>
      </c>
      <c r="AU557" s="255" t="s">
        <v>88</v>
      </c>
      <c r="AV557" s="15" t="s">
        <v>85</v>
      </c>
      <c r="AW557" s="15" t="s">
        <v>32</v>
      </c>
      <c r="AX557" s="15" t="s">
        <v>77</v>
      </c>
      <c r="AY557" s="255" t="s">
        <v>188</v>
      </c>
    </row>
    <row r="558" spans="1:65" s="13" customFormat="1" ht="11.25">
      <c r="B558" s="223"/>
      <c r="C558" s="224"/>
      <c r="D558" s="225" t="s">
        <v>197</v>
      </c>
      <c r="E558" s="226" t="s">
        <v>1</v>
      </c>
      <c r="F558" s="227" t="s">
        <v>1237</v>
      </c>
      <c r="G558" s="224"/>
      <c r="H558" s="228">
        <v>0.6</v>
      </c>
      <c r="I558" s="229"/>
      <c r="J558" s="224"/>
      <c r="K558" s="224"/>
      <c r="L558" s="230"/>
      <c r="M558" s="231"/>
      <c r="N558" s="232"/>
      <c r="O558" s="232"/>
      <c r="P558" s="232"/>
      <c r="Q558" s="232"/>
      <c r="R558" s="232"/>
      <c r="S558" s="232"/>
      <c r="T558" s="233"/>
      <c r="AT558" s="234" t="s">
        <v>197</v>
      </c>
      <c r="AU558" s="234" t="s">
        <v>88</v>
      </c>
      <c r="AV558" s="13" t="s">
        <v>88</v>
      </c>
      <c r="AW558" s="13" t="s">
        <v>32</v>
      </c>
      <c r="AX558" s="13" t="s">
        <v>77</v>
      </c>
      <c r="AY558" s="234" t="s">
        <v>188</v>
      </c>
    </row>
    <row r="559" spans="1:65" s="13" customFormat="1" ht="11.25">
      <c r="B559" s="223"/>
      <c r="C559" s="224"/>
      <c r="D559" s="225" t="s">
        <v>197</v>
      </c>
      <c r="E559" s="226" t="s">
        <v>1</v>
      </c>
      <c r="F559" s="227" t="s">
        <v>1238</v>
      </c>
      <c r="G559" s="224"/>
      <c r="H559" s="228">
        <v>0.5</v>
      </c>
      <c r="I559" s="229"/>
      <c r="J559" s="224"/>
      <c r="K559" s="224"/>
      <c r="L559" s="230"/>
      <c r="M559" s="231"/>
      <c r="N559" s="232"/>
      <c r="O559" s="232"/>
      <c r="P559" s="232"/>
      <c r="Q559" s="232"/>
      <c r="R559" s="232"/>
      <c r="S559" s="232"/>
      <c r="T559" s="233"/>
      <c r="AT559" s="234" t="s">
        <v>197</v>
      </c>
      <c r="AU559" s="234" t="s">
        <v>88</v>
      </c>
      <c r="AV559" s="13" t="s">
        <v>88</v>
      </c>
      <c r="AW559" s="13" t="s">
        <v>32</v>
      </c>
      <c r="AX559" s="13" t="s">
        <v>77</v>
      </c>
      <c r="AY559" s="234" t="s">
        <v>188</v>
      </c>
    </row>
    <row r="560" spans="1:65" s="13" customFormat="1" ht="11.25">
      <c r="B560" s="223"/>
      <c r="C560" s="224"/>
      <c r="D560" s="225" t="s">
        <v>197</v>
      </c>
      <c r="E560" s="226" t="s">
        <v>1</v>
      </c>
      <c r="F560" s="227" t="s">
        <v>1239</v>
      </c>
      <c r="G560" s="224"/>
      <c r="H560" s="228">
        <v>0.5</v>
      </c>
      <c r="I560" s="229"/>
      <c r="J560" s="224"/>
      <c r="K560" s="224"/>
      <c r="L560" s="230"/>
      <c r="M560" s="231"/>
      <c r="N560" s="232"/>
      <c r="O560" s="232"/>
      <c r="P560" s="232"/>
      <c r="Q560" s="232"/>
      <c r="R560" s="232"/>
      <c r="S560" s="232"/>
      <c r="T560" s="233"/>
      <c r="AT560" s="234" t="s">
        <v>197</v>
      </c>
      <c r="AU560" s="234" t="s">
        <v>88</v>
      </c>
      <c r="AV560" s="13" t="s">
        <v>88</v>
      </c>
      <c r="AW560" s="13" t="s">
        <v>32</v>
      </c>
      <c r="AX560" s="13" t="s">
        <v>77</v>
      </c>
      <c r="AY560" s="234" t="s">
        <v>188</v>
      </c>
    </row>
    <row r="561" spans="1:65" s="13" customFormat="1" ht="11.25">
      <c r="B561" s="223"/>
      <c r="C561" s="224"/>
      <c r="D561" s="225" t="s">
        <v>197</v>
      </c>
      <c r="E561" s="226" t="s">
        <v>1</v>
      </c>
      <c r="F561" s="227" t="s">
        <v>1240</v>
      </c>
      <c r="G561" s="224"/>
      <c r="H561" s="228">
        <v>1</v>
      </c>
      <c r="I561" s="229"/>
      <c r="J561" s="224"/>
      <c r="K561" s="224"/>
      <c r="L561" s="230"/>
      <c r="M561" s="231"/>
      <c r="N561" s="232"/>
      <c r="O561" s="232"/>
      <c r="P561" s="232"/>
      <c r="Q561" s="232"/>
      <c r="R561" s="232"/>
      <c r="S561" s="232"/>
      <c r="T561" s="233"/>
      <c r="AT561" s="234" t="s">
        <v>197</v>
      </c>
      <c r="AU561" s="234" t="s">
        <v>88</v>
      </c>
      <c r="AV561" s="13" t="s">
        <v>88</v>
      </c>
      <c r="AW561" s="13" t="s">
        <v>32</v>
      </c>
      <c r="AX561" s="13" t="s">
        <v>77</v>
      </c>
      <c r="AY561" s="234" t="s">
        <v>188</v>
      </c>
    </row>
    <row r="562" spans="1:65" s="13" customFormat="1" ht="11.25">
      <c r="B562" s="223"/>
      <c r="C562" s="224"/>
      <c r="D562" s="225" t="s">
        <v>197</v>
      </c>
      <c r="E562" s="226" t="s">
        <v>1</v>
      </c>
      <c r="F562" s="227" t="s">
        <v>1241</v>
      </c>
      <c r="G562" s="224"/>
      <c r="H562" s="228">
        <v>1</v>
      </c>
      <c r="I562" s="229"/>
      <c r="J562" s="224"/>
      <c r="K562" s="224"/>
      <c r="L562" s="230"/>
      <c r="M562" s="231"/>
      <c r="N562" s="232"/>
      <c r="O562" s="232"/>
      <c r="P562" s="232"/>
      <c r="Q562" s="232"/>
      <c r="R562" s="232"/>
      <c r="S562" s="232"/>
      <c r="T562" s="233"/>
      <c r="AT562" s="234" t="s">
        <v>197</v>
      </c>
      <c r="AU562" s="234" t="s">
        <v>88</v>
      </c>
      <c r="AV562" s="13" t="s">
        <v>88</v>
      </c>
      <c r="AW562" s="13" t="s">
        <v>32</v>
      </c>
      <c r="AX562" s="13" t="s">
        <v>77</v>
      </c>
      <c r="AY562" s="234" t="s">
        <v>188</v>
      </c>
    </row>
    <row r="563" spans="1:65" s="13" customFormat="1" ht="11.25">
      <c r="B563" s="223"/>
      <c r="C563" s="224"/>
      <c r="D563" s="225" t="s">
        <v>197</v>
      </c>
      <c r="E563" s="226" t="s">
        <v>1</v>
      </c>
      <c r="F563" s="227" t="s">
        <v>1242</v>
      </c>
      <c r="G563" s="224"/>
      <c r="H563" s="228">
        <v>0.6</v>
      </c>
      <c r="I563" s="229"/>
      <c r="J563" s="224"/>
      <c r="K563" s="224"/>
      <c r="L563" s="230"/>
      <c r="M563" s="231"/>
      <c r="N563" s="232"/>
      <c r="O563" s="232"/>
      <c r="P563" s="232"/>
      <c r="Q563" s="232"/>
      <c r="R563" s="232"/>
      <c r="S563" s="232"/>
      <c r="T563" s="233"/>
      <c r="AT563" s="234" t="s">
        <v>197</v>
      </c>
      <c r="AU563" s="234" t="s">
        <v>88</v>
      </c>
      <c r="AV563" s="13" t="s">
        <v>88</v>
      </c>
      <c r="AW563" s="13" t="s">
        <v>32</v>
      </c>
      <c r="AX563" s="13" t="s">
        <v>77</v>
      </c>
      <c r="AY563" s="234" t="s">
        <v>188</v>
      </c>
    </row>
    <row r="564" spans="1:65" s="16" customFormat="1" ht="11.25">
      <c r="B564" s="256"/>
      <c r="C564" s="257"/>
      <c r="D564" s="225" t="s">
        <v>197</v>
      </c>
      <c r="E564" s="258" t="s">
        <v>727</v>
      </c>
      <c r="F564" s="259" t="s">
        <v>212</v>
      </c>
      <c r="G564" s="257"/>
      <c r="H564" s="260">
        <v>4.2</v>
      </c>
      <c r="I564" s="261"/>
      <c r="J564" s="257"/>
      <c r="K564" s="257"/>
      <c r="L564" s="262"/>
      <c r="M564" s="263"/>
      <c r="N564" s="264"/>
      <c r="O564" s="264"/>
      <c r="P564" s="264"/>
      <c r="Q564" s="264"/>
      <c r="R564" s="264"/>
      <c r="S564" s="264"/>
      <c r="T564" s="265"/>
      <c r="AT564" s="266" t="s">
        <v>197</v>
      </c>
      <c r="AU564" s="266" t="s">
        <v>88</v>
      </c>
      <c r="AV564" s="16" t="s">
        <v>204</v>
      </c>
      <c r="AW564" s="16" t="s">
        <v>32</v>
      </c>
      <c r="AX564" s="16" t="s">
        <v>77</v>
      </c>
      <c r="AY564" s="266" t="s">
        <v>188</v>
      </c>
    </row>
    <row r="565" spans="1:65" s="14" customFormat="1" ht="11.25">
      <c r="B565" s="235"/>
      <c r="C565" s="236"/>
      <c r="D565" s="225" t="s">
        <v>197</v>
      </c>
      <c r="E565" s="237" t="s">
        <v>1</v>
      </c>
      <c r="F565" s="238" t="s">
        <v>199</v>
      </c>
      <c r="G565" s="236"/>
      <c r="H565" s="239">
        <v>4.2</v>
      </c>
      <c r="I565" s="240"/>
      <c r="J565" s="236"/>
      <c r="K565" s="236"/>
      <c r="L565" s="241"/>
      <c r="M565" s="242"/>
      <c r="N565" s="243"/>
      <c r="O565" s="243"/>
      <c r="P565" s="243"/>
      <c r="Q565" s="243"/>
      <c r="R565" s="243"/>
      <c r="S565" s="243"/>
      <c r="T565" s="244"/>
      <c r="AT565" s="245" t="s">
        <v>197</v>
      </c>
      <c r="AU565" s="245" t="s">
        <v>88</v>
      </c>
      <c r="AV565" s="14" t="s">
        <v>195</v>
      </c>
      <c r="AW565" s="14" t="s">
        <v>32</v>
      </c>
      <c r="AX565" s="14" t="s">
        <v>85</v>
      </c>
      <c r="AY565" s="245" t="s">
        <v>188</v>
      </c>
    </row>
    <row r="566" spans="1:65" s="2" customFormat="1" ht="16.5" customHeight="1">
      <c r="A566" s="35"/>
      <c r="B566" s="36"/>
      <c r="C566" s="267" t="s">
        <v>493</v>
      </c>
      <c r="D566" s="267" t="s">
        <v>406</v>
      </c>
      <c r="E566" s="268" t="s">
        <v>1243</v>
      </c>
      <c r="F566" s="269" t="s">
        <v>1244</v>
      </c>
      <c r="G566" s="270" t="s">
        <v>193</v>
      </c>
      <c r="H566" s="271">
        <v>4.2629999999999999</v>
      </c>
      <c r="I566" s="272"/>
      <c r="J566" s="273">
        <f>ROUND(I566*H566,2)</f>
        <v>0</v>
      </c>
      <c r="K566" s="269" t="s">
        <v>1</v>
      </c>
      <c r="L566" s="274"/>
      <c r="M566" s="275" t="s">
        <v>1</v>
      </c>
      <c r="N566" s="276" t="s">
        <v>42</v>
      </c>
      <c r="O566" s="72"/>
      <c r="P566" s="219">
        <f>O566*H566</f>
        <v>0</v>
      </c>
      <c r="Q566" s="219">
        <v>1.5900000000000001E-3</v>
      </c>
      <c r="R566" s="219">
        <f>Q566*H566</f>
        <v>6.77817E-3</v>
      </c>
      <c r="S566" s="219">
        <v>0</v>
      </c>
      <c r="T566" s="220">
        <f>S566*H566</f>
        <v>0</v>
      </c>
      <c r="U566" s="35"/>
      <c r="V566" s="35"/>
      <c r="W566" s="35"/>
      <c r="X566" s="35"/>
      <c r="Y566" s="35"/>
      <c r="Z566" s="35"/>
      <c r="AA566" s="35"/>
      <c r="AB566" s="35"/>
      <c r="AC566" s="35"/>
      <c r="AD566" s="35"/>
      <c r="AE566" s="35"/>
      <c r="AR566" s="221" t="s">
        <v>229</v>
      </c>
      <c r="AT566" s="221" t="s">
        <v>406</v>
      </c>
      <c r="AU566" s="221" t="s">
        <v>88</v>
      </c>
      <c r="AY566" s="18" t="s">
        <v>188</v>
      </c>
      <c r="BE566" s="222">
        <f>IF(N566="základní",J566,0)</f>
        <v>0</v>
      </c>
      <c r="BF566" s="222">
        <f>IF(N566="snížená",J566,0)</f>
        <v>0</v>
      </c>
      <c r="BG566" s="222">
        <f>IF(N566="zákl. přenesená",J566,0)</f>
        <v>0</v>
      </c>
      <c r="BH566" s="222">
        <f>IF(N566="sníž. přenesená",J566,0)</f>
        <v>0</v>
      </c>
      <c r="BI566" s="222">
        <f>IF(N566="nulová",J566,0)</f>
        <v>0</v>
      </c>
      <c r="BJ566" s="18" t="s">
        <v>85</v>
      </c>
      <c r="BK566" s="222">
        <f>ROUND(I566*H566,2)</f>
        <v>0</v>
      </c>
      <c r="BL566" s="18" t="s">
        <v>195</v>
      </c>
      <c r="BM566" s="221" t="s">
        <v>1245</v>
      </c>
    </row>
    <row r="567" spans="1:65" s="13" customFormat="1" ht="11.25">
      <c r="B567" s="223"/>
      <c r="C567" s="224"/>
      <c r="D567" s="225" t="s">
        <v>197</v>
      </c>
      <c r="E567" s="226" t="s">
        <v>1</v>
      </c>
      <c r="F567" s="227" t="s">
        <v>1246</v>
      </c>
      <c r="G567" s="224"/>
      <c r="H567" s="228">
        <v>4.2629999999999999</v>
      </c>
      <c r="I567" s="229"/>
      <c r="J567" s="224"/>
      <c r="K567" s="224"/>
      <c r="L567" s="230"/>
      <c r="M567" s="231"/>
      <c r="N567" s="232"/>
      <c r="O567" s="232"/>
      <c r="P567" s="232"/>
      <c r="Q567" s="232"/>
      <c r="R567" s="232"/>
      <c r="S567" s="232"/>
      <c r="T567" s="233"/>
      <c r="AT567" s="234" t="s">
        <v>197</v>
      </c>
      <c r="AU567" s="234" t="s">
        <v>88</v>
      </c>
      <c r="AV567" s="13" t="s">
        <v>88</v>
      </c>
      <c r="AW567" s="13" t="s">
        <v>32</v>
      </c>
      <c r="AX567" s="13" t="s">
        <v>85</v>
      </c>
      <c r="AY567" s="234" t="s">
        <v>188</v>
      </c>
    </row>
    <row r="568" spans="1:65" s="2" customFormat="1" ht="16.5" customHeight="1">
      <c r="A568" s="35"/>
      <c r="B568" s="36"/>
      <c r="C568" s="210" t="s">
        <v>498</v>
      </c>
      <c r="D568" s="210" t="s">
        <v>190</v>
      </c>
      <c r="E568" s="211" t="s">
        <v>1247</v>
      </c>
      <c r="F568" s="212" t="s">
        <v>1248</v>
      </c>
      <c r="G568" s="213" t="s">
        <v>454</v>
      </c>
      <c r="H568" s="214">
        <v>22</v>
      </c>
      <c r="I568" s="215"/>
      <c r="J568" s="216">
        <f>ROUND(I568*H568,2)</f>
        <v>0</v>
      </c>
      <c r="K568" s="212" t="s">
        <v>202</v>
      </c>
      <c r="L568" s="40"/>
      <c r="M568" s="217" t="s">
        <v>1</v>
      </c>
      <c r="N568" s="218" t="s">
        <v>42</v>
      </c>
      <c r="O568" s="72"/>
      <c r="P568" s="219">
        <f>O568*H568</f>
        <v>0</v>
      </c>
      <c r="Q568" s="219">
        <v>0</v>
      </c>
      <c r="R568" s="219">
        <f>Q568*H568</f>
        <v>0</v>
      </c>
      <c r="S568" s="219">
        <v>0</v>
      </c>
      <c r="T568" s="220">
        <f>S568*H568</f>
        <v>0</v>
      </c>
      <c r="U568" s="35"/>
      <c r="V568" s="35"/>
      <c r="W568" s="35"/>
      <c r="X568" s="35"/>
      <c r="Y568" s="35"/>
      <c r="Z568" s="35"/>
      <c r="AA568" s="35"/>
      <c r="AB568" s="35"/>
      <c r="AC568" s="35"/>
      <c r="AD568" s="35"/>
      <c r="AE568" s="35"/>
      <c r="AR568" s="221" t="s">
        <v>195</v>
      </c>
      <c r="AT568" s="221" t="s">
        <v>190</v>
      </c>
      <c r="AU568" s="221" t="s">
        <v>88</v>
      </c>
      <c r="AY568" s="18" t="s">
        <v>188</v>
      </c>
      <c r="BE568" s="222">
        <f>IF(N568="základní",J568,0)</f>
        <v>0</v>
      </c>
      <c r="BF568" s="222">
        <f>IF(N568="snížená",J568,0)</f>
        <v>0</v>
      </c>
      <c r="BG568" s="222">
        <f>IF(N568="zákl. přenesená",J568,0)</f>
        <v>0</v>
      </c>
      <c r="BH568" s="222">
        <f>IF(N568="sníž. přenesená",J568,0)</f>
        <v>0</v>
      </c>
      <c r="BI568" s="222">
        <f>IF(N568="nulová",J568,0)</f>
        <v>0</v>
      </c>
      <c r="BJ568" s="18" t="s">
        <v>85</v>
      </c>
      <c r="BK568" s="222">
        <f>ROUND(I568*H568,2)</f>
        <v>0</v>
      </c>
      <c r="BL568" s="18" t="s">
        <v>195</v>
      </c>
      <c r="BM568" s="221" t="s">
        <v>1249</v>
      </c>
    </row>
    <row r="569" spans="1:65" s="15" customFormat="1" ht="11.25">
      <c r="B569" s="246"/>
      <c r="C569" s="247"/>
      <c r="D569" s="225" t="s">
        <v>197</v>
      </c>
      <c r="E569" s="248" t="s">
        <v>1</v>
      </c>
      <c r="F569" s="249" t="s">
        <v>1250</v>
      </c>
      <c r="G569" s="247"/>
      <c r="H569" s="248" t="s">
        <v>1</v>
      </c>
      <c r="I569" s="250"/>
      <c r="J569" s="247"/>
      <c r="K569" s="247"/>
      <c r="L569" s="251"/>
      <c r="M569" s="252"/>
      <c r="N569" s="253"/>
      <c r="O569" s="253"/>
      <c r="P569" s="253"/>
      <c r="Q569" s="253"/>
      <c r="R569" s="253"/>
      <c r="S569" s="253"/>
      <c r="T569" s="254"/>
      <c r="AT569" s="255" t="s">
        <v>197</v>
      </c>
      <c r="AU569" s="255" t="s">
        <v>88</v>
      </c>
      <c r="AV569" s="15" t="s">
        <v>85</v>
      </c>
      <c r="AW569" s="15" t="s">
        <v>32</v>
      </c>
      <c r="AX569" s="15" t="s">
        <v>77</v>
      </c>
      <c r="AY569" s="255" t="s">
        <v>188</v>
      </c>
    </row>
    <row r="570" spans="1:65" s="13" customFormat="1" ht="11.25">
      <c r="B570" s="223"/>
      <c r="C570" s="224"/>
      <c r="D570" s="225" t="s">
        <v>197</v>
      </c>
      <c r="E570" s="226" t="s">
        <v>1</v>
      </c>
      <c r="F570" s="227" t="s">
        <v>1251</v>
      </c>
      <c r="G570" s="224"/>
      <c r="H570" s="228">
        <v>3</v>
      </c>
      <c r="I570" s="229"/>
      <c r="J570" s="224"/>
      <c r="K570" s="224"/>
      <c r="L570" s="230"/>
      <c r="M570" s="231"/>
      <c r="N570" s="232"/>
      <c r="O570" s="232"/>
      <c r="P570" s="232"/>
      <c r="Q570" s="232"/>
      <c r="R570" s="232"/>
      <c r="S570" s="232"/>
      <c r="T570" s="233"/>
      <c r="AT570" s="234" t="s">
        <v>197</v>
      </c>
      <c r="AU570" s="234" t="s">
        <v>88</v>
      </c>
      <c r="AV570" s="13" t="s">
        <v>88</v>
      </c>
      <c r="AW570" s="13" t="s">
        <v>32</v>
      </c>
      <c r="AX570" s="13" t="s">
        <v>77</v>
      </c>
      <c r="AY570" s="234" t="s">
        <v>188</v>
      </c>
    </row>
    <row r="571" spans="1:65" s="13" customFormat="1" ht="11.25">
      <c r="B571" s="223"/>
      <c r="C571" s="224"/>
      <c r="D571" s="225" t="s">
        <v>197</v>
      </c>
      <c r="E571" s="226" t="s">
        <v>1</v>
      </c>
      <c r="F571" s="227" t="s">
        <v>1252</v>
      </c>
      <c r="G571" s="224"/>
      <c r="H571" s="228">
        <v>3</v>
      </c>
      <c r="I571" s="229"/>
      <c r="J571" s="224"/>
      <c r="K571" s="224"/>
      <c r="L571" s="230"/>
      <c r="M571" s="231"/>
      <c r="N571" s="232"/>
      <c r="O571" s="232"/>
      <c r="P571" s="232"/>
      <c r="Q571" s="232"/>
      <c r="R571" s="232"/>
      <c r="S571" s="232"/>
      <c r="T571" s="233"/>
      <c r="AT571" s="234" t="s">
        <v>197</v>
      </c>
      <c r="AU571" s="234" t="s">
        <v>88</v>
      </c>
      <c r="AV571" s="13" t="s">
        <v>88</v>
      </c>
      <c r="AW571" s="13" t="s">
        <v>32</v>
      </c>
      <c r="AX571" s="13" t="s">
        <v>77</v>
      </c>
      <c r="AY571" s="234" t="s">
        <v>188</v>
      </c>
    </row>
    <row r="572" spans="1:65" s="13" customFormat="1" ht="11.25">
      <c r="B572" s="223"/>
      <c r="C572" s="224"/>
      <c r="D572" s="225" t="s">
        <v>197</v>
      </c>
      <c r="E572" s="226" t="s">
        <v>1</v>
      </c>
      <c r="F572" s="227" t="s">
        <v>1253</v>
      </c>
      <c r="G572" s="224"/>
      <c r="H572" s="228">
        <v>3</v>
      </c>
      <c r="I572" s="229"/>
      <c r="J572" s="224"/>
      <c r="K572" s="224"/>
      <c r="L572" s="230"/>
      <c r="M572" s="231"/>
      <c r="N572" s="232"/>
      <c r="O572" s="232"/>
      <c r="P572" s="232"/>
      <c r="Q572" s="232"/>
      <c r="R572" s="232"/>
      <c r="S572" s="232"/>
      <c r="T572" s="233"/>
      <c r="AT572" s="234" t="s">
        <v>197</v>
      </c>
      <c r="AU572" s="234" t="s">
        <v>88</v>
      </c>
      <c r="AV572" s="13" t="s">
        <v>88</v>
      </c>
      <c r="AW572" s="13" t="s">
        <v>32</v>
      </c>
      <c r="AX572" s="13" t="s">
        <v>77</v>
      </c>
      <c r="AY572" s="234" t="s">
        <v>188</v>
      </c>
    </row>
    <row r="573" spans="1:65" s="13" customFormat="1" ht="11.25">
      <c r="B573" s="223"/>
      <c r="C573" s="224"/>
      <c r="D573" s="225" t="s">
        <v>197</v>
      </c>
      <c r="E573" s="226" t="s">
        <v>1</v>
      </c>
      <c r="F573" s="227" t="s">
        <v>1254</v>
      </c>
      <c r="G573" s="224"/>
      <c r="H573" s="228">
        <v>3</v>
      </c>
      <c r="I573" s="229"/>
      <c r="J573" s="224"/>
      <c r="K573" s="224"/>
      <c r="L573" s="230"/>
      <c r="M573" s="231"/>
      <c r="N573" s="232"/>
      <c r="O573" s="232"/>
      <c r="P573" s="232"/>
      <c r="Q573" s="232"/>
      <c r="R573" s="232"/>
      <c r="S573" s="232"/>
      <c r="T573" s="233"/>
      <c r="AT573" s="234" t="s">
        <v>197</v>
      </c>
      <c r="AU573" s="234" t="s">
        <v>88</v>
      </c>
      <c r="AV573" s="13" t="s">
        <v>88</v>
      </c>
      <c r="AW573" s="13" t="s">
        <v>32</v>
      </c>
      <c r="AX573" s="13" t="s">
        <v>77</v>
      </c>
      <c r="AY573" s="234" t="s">
        <v>188</v>
      </c>
    </row>
    <row r="574" spans="1:65" s="15" customFormat="1" ht="11.25">
      <c r="B574" s="246"/>
      <c r="C574" s="247"/>
      <c r="D574" s="225" t="s">
        <v>197</v>
      </c>
      <c r="E574" s="248" t="s">
        <v>1</v>
      </c>
      <c r="F574" s="249" t="s">
        <v>1255</v>
      </c>
      <c r="G574" s="247"/>
      <c r="H574" s="248" t="s">
        <v>1</v>
      </c>
      <c r="I574" s="250"/>
      <c r="J574" s="247"/>
      <c r="K574" s="247"/>
      <c r="L574" s="251"/>
      <c r="M574" s="252"/>
      <c r="N574" s="253"/>
      <c r="O574" s="253"/>
      <c r="P574" s="253"/>
      <c r="Q574" s="253"/>
      <c r="R574" s="253"/>
      <c r="S574" s="253"/>
      <c r="T574" s="254"/>
      <c r="AT574" s="255" t="s">
        <v>197</v>
      </c>
      <c r="AU574" s="255" t="s">
        <v>88</v>
      </c>
      <c r="AV574" s="15" t="s">
        <v>85</v>
      </c>
      <c r="AW574" s="15" t="s">
        <v>32</v>
      </c>
      <c r="AX574" s="15" t="s">
        <v>77</v>
      </c>
      <c r="AY574" s="255" t="s">
        <v>188</v>
      </c>
    </row>
    <row r="575" spans="1:65" s="13" customFormat="1" ht="11.25">
      <c r="B575" s="223"/>
      <c r="C575" s="224"/>
      <c r="D575" s="225" t="s">
        <v>197</v>
      </c>
      <c r="E575" s="226" t="s">
        <v>1</v>
      </c>
      <c r="F575" s="227" t="s">
        <v>1256</v>
      </c>
      <c r="G575" s="224"/>
      <c r="H575" s="228">
        <v>5</v>
      </c>
      <c r="I575" s="229"/>
      <c r="J575" s="224"/>
      <c r="K575" s="224"/>
      <c r="L575" s="230"/>
      <c r="M575" s="231"/>
      <c r="N575" s="232"/>
      <c r="O575" s="232"/>
      <c r="P575" s="232"/>
      <c r="Q575" s="232"/>
      <c r="R575" s="232"/>
      <c r="S575" s="232"/>
      <c r="T575" s="233"/>
      <c r="AT575" s="234" t="s">
        <v>197</v>
      </c>
      <c r="AU575" s="234" t="s">
        <v>88</v>
      </c>
      <c r="AV575" s="13" t="s">
        <v>88</v>
      </c>
      <c r="AW575" s="13" t="s">
        <v>32</v>
      </c>
      <c r="AX575" s="13" t="s">
        <v>77</v>
      </c>
      <c r="AY575" s="234" t="s">
        <v>188</v>
      </c>
    </row>
    <row r="576" spans="1:65" s="13" customFormat="1" ht="11.25">
      <c r="B576" s="223"/>
      <c r="C576" s="224"/>
      <c r="D576" s="225" t="s">
        <v>197</v>
      </c>
      <c r="E576" s="226" t="s">
        <v>1</v>
      </c>
      <c r="F576" s="227" t="s">
        <v>1257</v>
      </c>
      <c r="G576" s="224"/>
      <c r="H576" s="228">
        <v>5</v>
      </c>
      <c r="I576" s="229"/>
      <c r="J576" s="224"/>
      <c r="K576" s="224"/>
      <c r="L576" s="230"/>
      <c r="M576" s="231"/>
      <c r="N576" s="232"/>
      <c r="O576" s="232"/>
      <c r="P576" s="232"/>
      <c r="Q576" s="232"/>
      <c r="R576" s="232"/>
      <c r="S576" s="232"/>
      <c r="T576" s="233"/>
      <c r="AT576" s="234" t="s">
        <v>197</v>
      </c>
      <c r="AU576" s="234" t="s">
        <v>88</v>
      </c>
      <c r="AV576" s="13" t="s">
        <v>88</v>
      </c>
      <c r="AW576" s="13" t="s">
        <v>32</v>
      </c>
      <c r="AX576" s="13" t="s">
        <v>77</v>
      </c>
      <c r="AY576" s="234" t="s">
        <v>188</v>
      </c>
    </row>
    <row r="577" spans="1:65" s="14" customFormat="1" ht="11.25">
      <c r="B577" s="235"/>
      <c r="C577" s="236"/>
      <c r="D577" s="225" t="s">
        <v>197</v>
      </c>
      <c r="E577" s="237" t="s">
        <v>1</v>
      </c>
      <c r="F577" s="238" t="s">
        <v>199</v>
      </c>
      <c r="G577" s="236"/>
      <c r="H577" s="239">
        <v>22</v>
      </c>
      <c r="I577" s="240"/>
      <c r="J577" s="236"/>
      <c r="K577" s="236"/>
      <c r="L577" s="241"/>
      <c r="M577" s="242"/>
      <c r="N577" s="243"/>
      <c r="O577" s="243"/>
      <c r="P577" s="243"/>
      <c r="Q577" s="243"/>
      <c r="R577" s="243"/>
      <c r="S577" s="243"/>
      <c r="T577" s="244"/>
      <c r="AT577" s="245" t="s">
        <v>197</v>
      </c>
      <c r="AU577" s="245" t="s">
        <v>88</v>
      </c>
      <c r="AV577" s="14" t="s">
        <v>195</v>
      </c>
      <c r="AW577" s="14" t="s">
        <v>32</v>
      </c>
      <c r="AX577" s="14" t="s">
        <v>85</v>
      </c>
      <c r="AY577" s="245" t="s">
        <v>188</v>
      </c>
    </row>
    <row r="578" spans="1:65" s="2" customFormat="1" ht="16.5" customHeight="1">
      <c r="A578" s="35"/>
      <c r="B578" s="36"/>
      <c r="C578" s="267" t="s">
        <v>505</v>
      </c>
      <c r="D578" s="267" t="s">
        <v>406</v>
      </c>
      <c r="E578" s="268" t="s">
        <v>1258</v>
      </c>
      <c r="F578" s="269" t="s">
        <v>1259</v>
      </c>
      <c r="G578" s="270" t="s">
        <v>454</v>
      </c>
      <c r="H578" s="271">
        <v>6.09</v>
      </c>
      <c r="I578" s="272"/>
      <c r="J578" s="273">
        <f>ROUND(I578*H578,2)</f>
        <v>0</v>
      </c>
      <c r="K578" s="269" t="s">
        <v>194</v>
      </c>
      <c r="L578" s="274"/>
      <c r="M578" s="275" t="s">
        <v>1</v>
      </c>
      <c r="N578" s="276" t="s">
        <v>42</v>
      </c>
      <c r="O578" s="72"/>
      <c r="P578" s="219">
        <f>O578*H578</f>
        <v>0</v>
      </c>
      <c r="Q578" s="219">
        <v>1.0499999999999999E-3</v>
      </c>
      <c r="R578" s="219">
        <f>Q578*H578</f>
        <v>6.3944999999999991E-3</v>
      </c>
      <c r="S578" s="219">
        <v>0</v>
      </c>
      <c r="T578" s="220">
        <f>S578*H578</f>
        <v>0</v>
      </c>
      <c r="U578" s="35"/>
      <c r="V578" s="35"/>
      <c r="W578" s="35"/>
      <c r="X578" s="35"/>
      <c r="Y578" s="35"/>
      <c r="Z578" s="35"/>
      <c r="AA578" s="35"/>
      <c r="AB578" s="35"/>
      <c r="AC578" s="35"/>
      <c r="AD578" s="35"/>
      <c r="AE578" s="35"/>
      <c r="AR578" s="221" t="s">
        <v>229</v>
      </c>
      <c r="AT578" s="221" t="s">
        <v>406</v>
      </c>
      <c r="AU578" s="221" t="s">
        <v>88</v>
      </c>
      <c r="AY578" s="18" t="s">
        <v>188</v>
      </c>
      <c r="BE578" s="222">
        <f>IF(N578="základní",J578,0)</f>
        <v>0</v>
      </c>
      <c r="BF578" s="222">
        <f>IF(N578="snížená",J578,0)</f>
        <v>0</v>
      </c>
      <c r="BG578" s="222">
        <f>IF(N578="zákl. přenesená",J578,0)</f>
        <v>0</v>
      </c>
      <c r="BH578" s="222">
        <f>IF(N578="sníž. přenesená",J578,0)</f>
        <v>0</v>
      </c>
      <c r="BI578" s="222">
        <f>IF(N578="nulová",J578,0)</f>
        <v>0</v>
      </c>
      <c r="BJ578" s="18" t="s">
        <v>85</v>
      </c>
      <c r="BK578" s="222">
        <f>ROUND(I578*H578,2)</f>
        <v>0</v>
      </c>
      <c r="BL578" s="18" t="s">
        <v>195</v>
      </c>
      <c r="BM578" s="221" t="s">
        <v>1260</v>
      </c>
    </row>
    <row r="579" spans="1:65" s="13" customFormat="1" ht="11.25">
      <c r="B579" s="223"/>
      <c r="C579" s="224"/>
      <c r="D579" s="225" t="s">
        <v>197</v>
      </c>
      <c r="E579" s="224"/>
      <c r="F579" s="227" t="s">
        <v>1261</v>
      </c>
      <c r="G579" s="224"/>
      <c r="H579" s="228">
        <v>6.09</v>
      </c>
      <c r="I579" s="229"/>
      <c r="J579" s="224"/>
      <c r="K579" s="224"/>
      <c r="L579" s="230"/>
      <c r="M579" s="231"/>
      <c r="N579" s="232"/>
      <c r="O579" s="232"/>
      <c r="P579" s="232"/>
      <c r="Q579" s="232"/>
      <c r="R579" s="232"/>
      <c r="S579" s="232"/>
      <c r="T579" s="233"/>
      <c r="AT579" s="234" t="s">
        <v>197</v>
      </c>
      <c r="AU579" s="234" t="s">
        <v>88</v>
      </c>
      <c r="AV579" s="13" t="s">
        <v>88</v>
      </c>
      <c r="AW579" s="13" t="s">
        <v>4</v>
      </c>
      <c r="AX579" s="13" t="s">
        <v>85</v>
      </c>
      <c r="AY579" s="234" t="s">
        <v>188</v>
      </c>
    </row>
    <row r="580" spans="1:65" s="2" customFormat="1" ht="16.5" customHeight="1">
      <c r="A580" s="35"/>
      <c r="B580" s="36"/>
      <c r="C580" s="267" t="s">
        <v>509</v>
      </c>
      <c r="D580" s="267" t="s">
        <v>406</v>
      </c>
      <c r="E580" s="268" t="s">
        <v>1262</v>
      </c>
      <c r="F580" s="269" t="s">
        <v>1263</v>
      </c>
      <c r="G580" s="270" t="s">
        <v>454</v>
      </c>
      <c r="H580" s="271">
        <v>6.09</v>
      </c>
      <c r="I580" s="272"/>
      <c r="J580" s="273">
        <f>ROUND(I580*H580,2)</f>
        <v>0</v>
      </c>
      <c r="K580" s="269" t="s">
        <v>194</v>
      </c>
      <c r="L580" s="274"/>
      <c r="M580" s="275" t="s">
        <v>1</v>
      </c>
      <c r="N580" s="276" t="s">
        <v>42</v>
      </c>
      <c r="O580" s="72"/>
      <c r="P580" s="219">
        <f>O580*H580</f>
        <v>0</v>
      </c>
      <c r="Q580" s="219">
        <v>2.5999999999999998E-4</v>
      </c>
      <c r="R580" s="219">
        <f>Q580*H580</f>
        <v>1.5833999999999998E-3</v>
      </c>
      <c r="S580" s="219">
        <v>0</v>
      </c>
      <c r="T580" s="220">
        <f>S580*H580</f>
        <v>0</v>
      </c>
      <c r="U580" s="35"/>
      <c r="V580" s="35"/>
      <c r="W580" s="35"/>
      <c r="X580" s="35"/>
      <c r="Y580" s="35"/>
      <c r="Z580" s="35"/>
      <c r="AA580" s="35"/>
      <c r="AB580" s="35"/>
      <c r="AC580" s="35"/>
      <c r="AD580" s="35"/>
      <c r="AE580" s="35"/>
      <c r="AR580" s="221" t="s">
        <v>229</v>
      </c>
      <c r="AT580" s="221" t="s">
        <v>406</v>
      </c>
      <c r="AU580" s="221" t="s">
        <v>88</v>
      </c>
      <c r="AY580" s="18" t="s">
        <v>188</v>
      </c>
      <c r="BE580" s="222">
        <f>IF(N580="základní",J580,0)</f>
        <v>0</v>
      </c>
      <c r="BF580" s="222">
        <f>IF(N580="snížená",J580,0)</f>
        <v>0</v>
      </c>
      <c r="BG580" s="222">
        <f>IF(N580="zákl. přenesená",J580,0)</f>
        <v>0</v>
      </c>
      <c r="BH580" s="222">
        <f>IF(N580="sníž. přenesená",J580,0)</f>
        <v>0</v>
      </c>
      <c r="BI580" s="222">
        <f>IF(N580="nulová",J580,0)</f>
        <v>0</v>
      </c>
      <c r="BJ580" s="18" t="s">
        <v>85</v>
      </c>
      <c r="BK580" s="222">
        <f>ROUND(I580*H580,2)</f>
        <v>0</v>
      </c>
      <c r="BL580" s="18" t="s">
        <v>195</v>
      </c>
      <c r="BM580" s="221" t="s">
        <v>1264</v>
      </c>
    </row>
    <row r="581" spans="1:65" s="13" customFormat="1" ht="11.25">
      <c r="B581" s="223"/>
      <c r="C581" s="224"/>
      <c r="D581" s="225" t="s">
        <v>197</v>
      </c>
      <c r="E581" s="224"/>
      <c r="F581" s="227" t="s">
        <v>1261</v>
      </c>
      <c r="G581" s="224"/>
      <c r="H581" s="228">
        <v>6.09</v>
      </c>
      <c r="I581" s="229"/>
      <c r="J581" s="224"/>
      <c r="K581" s="224"/>
      <c r="L581" s="230"/>
      <c r="M581" s="231"/>
      <c r="N581" s="232"/>
      <c r="O581" s="232"/>
      <c r="P581" s="232"/>
      <c r="Q581" s="232"/>
      <c r="R581" s="232"/>
      <c r="S581" s="232"/>
      <c r="T581" s="233"/>
      <c r="AT581" s="234" t="s">
        <v>197</v>
      </c>
      <c r="AU581" s="234" t="s">
        <v>88</v>
      </c>
      <c r="AV581" s="13" t="s">
        <v>88</v>
      </c>
      <c r="AW581" s="13" t="s">
        <v>4</v>
      </c>
      <c r="AX581" s="13" t="s">
        <v>85</v>
      </c>
      <c r="AY581" s="234" t="s">
        <v>188</v>
      </c>
    </row>
    <row r="582" spans="1:65" s="2" customFormat="1" ht="16.5" customHeight="1">
      <c r="A582" s="35"/>
      <c r="B582" s="36"/>
      <c r="C582" s="267" t="s">
        <v>513</v>
      </c>
      <c r="D582" s="267" t="s">
        <v>406</v>
      </c>
      <c r="E582" s="268" t="s">
        <v>1265</v>
      </c>
      <c r="F582" s="269" t="s">
        <v>1266</v>
      </c>
      <c r="G582" s="270" t="s">
        <v>454</v>
      </c>
      <c r="H582" s="271">
        <v>6.09</v>
      </c>
      <c r="I582" s="272"/>
      <c r="J582" s="273">
        <f>ROUND(I582*H582,2)</f>
        <v>0</v>
      </c>
      <c r="K582" s="269" t="s">
        <v>194</v>
      </c>
      <c r="L582" s="274"/>
      <c r="M582" s="275" t="s">
        <v>1</v>
      </c>
      <c r="N582" s="276" t="s">
        <v>42</v>
      </c>
      <c r="O582" s="72"/>
      <c r="P582" s="219">
        <f>O582*H582</f>
        <v>0</v>
      </c>
      <c r="Q582" s="219">
        <v>1.1999999999999999E-3</v>
      </c>
      <c r="R582" s="219">
        <f>Q582*H582</f>
        <v>7.3079999999999994E-3</v>
      </c>
      <c r="S582" s="219">
        <v>0</v>
      </c>
      <c r="T582" s="220">
        <f>S582*H582</f>
        <v>0</v>
      </c>
      <c r="U582" s="35"/>
      <c r="V582" s="35"/>
      <c r="W582" s="35"/>
      <c r="X582" s="35"/>
      <c r="Y582" s="35"/>
      <c r="Z582" s="35"/>
      <c r="AA582" s="35"/>
      <c r="AB582" s="35"/>
      <c r="AC582" s="35"/>
      <c r="AD582" s="35"/>
      <c r="AE582" s="35"/>
      <c r="AR582" s="221" t="s">
        <v>229</v>
      </c>
      <c r="AT582" s="221" t="s">
        <v>406</v>
      </c>
      <c r="AU582" s="221" t="s">
        <v>88</v>
      </c>
      <c r="AY582" s="18" t="s">
        <v>188</v>
      </c>
      <c r="BE582" s="222">
        <f>IF(N582="základní",J582,0)</f>
        <v>0</v>
      </c>
      <c r="BF582" s="222">
        <f>IF(N582="snížená",J582,0)</f>
        <v>0</v>
      </c>
      <c r="BG582" s="222">
        <f>IF(N582="zákl. přenesená",J582,0)</f>
        <v>0</v>
      </c>
      <c r="BH582" s="222">
        <f>IF(N582="sníž. přenesená",J582,0)</f>
        <v>0</v>
      </c>
      <c r="BI582" s="222">
        <f>IF(N582="nulová",J582,0)</f>
        <v>0</v>
      </c>
      <c r="BJ582" s="18" t="s">
        <v>85</v>
      </c>
      <c r="BK582" s="222">
        <f>ROUND(I582*H582,2)</f>
        <v>0</v>
      </c>
      <c r="BL582" s="18" t="s">
        <v>195</v>
      </c>
      <c r="BM582" s="221" t="s">
        <v>1267</v>
      </c>
    </row>
    <row r="583" spans="1:65" s="13" customFormat="1" ht="11.25">
      <c r="B583" s="223"/>
      <c r="C583" s="224"/>
      <c r="D583" s="225" t="s">
        <v>197</v>
      </c>
      <c r="E583" s="224"/>
      <c r="F583" s="227" t="s">
        <v>1261</v>
      </c>
      <c r="G583" s="224"/>
      <c r="H583" s="228">
        <v>6.09</v>
      </c>
      <c r="I583" s="229"/>
      <c r="J583" s="224"/>
      <c r="K583" s="224"/>
      <c r="L583" s="230"/>
      <c r="M583" s="231"/>
      <c r="N583" s="232"/>
      <c r="O583" s="232"/>
      <c r="P583" s="232"/>
      <c r="Q583" s="232"/>
      <c r="R583" s="232"/>
      <c r="S583" s="232"/>
      <c r="T583" s="233"/>
      <c r="AT583" s="234" t="s">
        <v>197</v>
      </c>
      <c r="AU583" s="234" t="s">
        <v>88</v>
      </c>
      <c r="AV583" s="13" t="s">
        <v>88</v>
      </c>
      <c r="AW583" s="13" t="s">
        <v>4</v>
      </c>
      <c r="AX583" s="13" t="s">
        <v>85</v>
      </c>
      <c r="AY583" s="234" t="s">
        <v>188</v>
      </c>
    </row>
    <row r="584" spans="1:65" s="2" customFormat="1" ht="16.5" customHeight="1">
      <c r="A584" s="35"/>
      <c r="B584" s="36"/>
      <c r="C584" s="267" t="s">
        <v>517</v>
      </c>
      <c r="D584" s="267" t="s">
        <v>406</v>
      </c>
      <c r="E584" s="268" t="s">
        <v>1268</v>
      </c>
      <c r="F584" s="269" t="s">
        <v>1269</v>
      </c>
      <c r="G584" s="270" t="s">
        <v>454</v>
      </c>
      <c r="H584" s="271">
        <v>2.0299999999999998</v>
      </c>
      <c r="I584" s="272"/>
      <c r="J584" s="273">
        <f>ROUND(I584*H584,2)</f>
        <v>0</v>
      </c>
      <c r="K584" s="269" t="s">
        <v>194</v>
      </c>
      <c r="L584" s="274"/>
      <c r="M584" s="275" t="s">
        <v>1</v>
      </c>
      <c r="N584" s="276" t="s">
        <v>42</v>
      </c>
      <c r="O584" s="72"/>
      <c r="P584" s="219">
        <f>O584*H584</f>
        <v>0</v>
      </c>
      <c r="Q584" s="219">
        <v>1.2E-4</v>
      </c>
      <c r="R584" s="219">
        <f>Q584*H584</f>
        <v>2.4359999999999999E-4</v>
      </c>
      <c r="S584" s="219">
        <v>0</v>
      </c>
      <c r="T584" s="220">
        <f>S584*H584</f>
        <v>0</v>
      </c>
      <c r="U584" s="35"/>
      <c r="V584" s="35"/>
      <c r="W584" s="35"/>
      <c r="X584" s="35"/>
      <c r="Y584" s="35"/>
      <c r="Z584" s="35"/>
      <c r="AA584" s="35"/>
      <c r="AB584" s="35"/>
      <c r="AC584" s="35"/>
      <c r="AD584" s="35"/>
      <c r="AE584" s="35"/>
      <c r="AR584" s="221" t="s">
        <v>229</v>
      </c>
      <c r="AT584" s="221" t="s">
        <v>406</v>
      </c>
      <c r="AU584" s="221" t="s">
        <v>88</v>
      </c>
      <c r="AY584" s="18" t="s">
        <v>188</v>
      </c>
      <c r="BE584" s="222">
        <f>IF(N584="základní",J584,0)</f>
        <v>0</v>
      </c>
      <c r="BF584" s="222">
        <f>IF(N584="snížená",J584,0)</f>
        <v>0</v>
      </c>
      <c r="BG584" s="222">
        <f>IF(N584="zákl. přenesená",J584,0)</f>
        <v>0</v>
      </c>
      <c r="BH584" s="222">
        <f>IF(N584="sníž. přenesená",J584,0)</f>
        <v>0</v>
      </c>
      <c r="BI584" s="222">
        <f>IF(N584="nulová",J584,0)</f>
        <v>0</v>
      </c>
      <c r="BJ584" s="18" t="s">
        <v>85</v>
      </c>
      <c r="BK584" s="222">
        <f>ROUND(I584*H584,2)</f>
        <v>0</v>
      </c>
      <c r="BL584" s="18" t="s">
        <v>195</v>
      </c>
      <c r="BM584" s="221" t="s">
        <v>1270</v>
      </c>
    </row>
    <row r="585" spans="1:65" s="13" customFormat="1" ht="11.25">
      <c r="B585" s="223"/>
      <c r="C585" s="224"/>
      <c r="D585" s="225" t="s">
        <v>197</v>
      </c>
      <c r="E585" s="224"/>
      <c r="F585" s="227" t="s">
        <v>1271</v>
      </c>
      <c r="G585" s="224"/>
      <c r="H585" s="228">
        <v>2.0299999999999998</v>
      </c>
      <c r="I585" s="229"/>
      <c r="J585" s="224"/>
      <c r="K585" s="224"/>
      <c r="L585" s="230"/>
      <c r="M585" s="231"/>
      <c r="N585" s="232"/>
      <c r="O585" s="232"/>
      <c r="P585" s="232"/>
      <c r="Q585" s="232"/>
      <c r="R585" s="232"/>
      <c r="S585" s="232"/>
      <c r="T585" s="233"/>
      <c r="AT585" s="234" t="s">
        <v>197</v>
      </c>
      <c r="AU585" s="234" t="s">
        <v>88</v>
      </c>
      <c r="AV585" s="13" t="s">
        <v>88</v>
      </c>
      <c r="AW585" s="13" t="s">
        <v>4</v>
      </c>
      <c r="AX585" s="13" t="s">
        <v>85</v>
      </c>
      <c r="AY585" s="234" t="s">
        <v>188</v>
      </c>
    </row>
    <row r="586" spans="1:65" s="2" customFormat="1" ht="16.5" customHeight="1">
      <c r="A586" s="35"/>
      <c r="B586" s="36"/>
      <c r="C586" s="267" t="s">
        <v>521</v>
      </c>
      <c r="D586" s="267" t="s">
        <v>406</v>
      </c>
      <c r="E586" s="268" t="s">
        <v>1272</v>
      </c>
      <c r="F586" s="269" t="s">
        <v>1273</v>
      </c>
      <c r="G586" s="270" t="s">
        <v>454</v>
      </c>
      <c r="H586" s="271">
        <v>2.0299999999999998</v>
      </c>
      <c r="I586" s="272"/>
      <c r="J586" s="273">
        <f>ROUND(I586*H586,2)</f>
        <v>0</v>
      </c>
      <c r="K586" s="269" t="s">
        <v>194</v>
      </c>
      <c r="L586" s="274"/>
      <c r="M586" s="275" t="s">
        <v>1</v>
      </c>
      <c r="N586" s="276" t="s">
        <v>42</v>
      </c>
      <c r="O586" s="72"/>
      <c r="P586" s="219">
        <f>O586*H586</f>
        <v>0</v>
      </c>
      <c r="Q586" s="219">
        <v>5.0000000000000001E-4</v>
      </c>
      <c r="R586" s="219">
        <f>Q586*H586</f>
        <v>1.0149999999999998E-3</v>
      </c>
      <c r="S586" s="219">
        <v>0</v>
      </c>
      <c r="T586" s="220">
        <f>S586*H586</f>
        <v>0</v>
      </c>
      <c r="U586" s="35"/>
      <c r="V586" s="35"/>
      <c r="W586" s="35"/>
      <c r="X586" s="35"/>
      <c r="Y586" s="35"/>
      <c r="Z586" s="35"/>
      <c r="AA586" s="35"/>
      <c r="AB586" s="35"/>
      <c r="AC586" s="35"/>
      <c r="AD586" s="35"/>
      <c r="AE586" s="35"/>
      <c r="AR586" s="221" t="s">
        <v>229</v>
      </c>
      <c r="AT586" s="221" t="s">
        <v>406</v>
      </c>
      <c r="AU586" s="221" t="s">
        <v>88</v>
      </c>
      <c r="AY586" s="18" t="s">
        <v>188</v>
      </c>
      <c r="BE586" s="222">
        <f>IF(N586="základní",J586,0)</f>
        <v>0</v>
      </c>
      <c r="BF586" s="222">
        <f>IF(N586="snížená",J586,0)</f>
        <v>0</v>
      </c>
      <c r="BG586" s="222">
        <f>IF(N586="zákl. přenesená",J586,0)</f>
        <v>0</v>
      </c>
      <c r="BH586" s="222">
        <f>IF(N586="sníž. přenesená",J586,0)</f>
        <v>0</v>
      </c>
      <c r="BI586" s="222">
        <f>IF(N586="nulová",J586,0)</f>
        <v>0</v>
      </c>
      <c r="BJ586" s="18" t="s">
        <v>85</v>
      </c>
      <c r="BK586" s="222">
        <f>ROUND(I586*H586,2)</f>
        <v>0</v>
      </c>
      <c r="BL586" s="18" t="s">
        <v>195</v>
      </c>
      <c r="BM586" s="221" t="s">
        <v>1274</v>
      </c>
    </row>
    <row r="587" spans="1:65" s="13" customFormat="1" ht="11.25">
      <c r="B587" s="223"/>
      <c r="C587" s="224"/>
      <c r="D587" s="225" t="s">
        <v>197</v>
      </c>
      <c r="E587" s="224"/>
      <c r="F587" s="227" t="s">
        <v>1271</v>
      </c>
      <c r="G587" s="224"/>
      <c r="H587" s="228">
        <v>2.0299999999999998</v>
      </c>
      <c r="I587" s="229"/>
      <c r="J587" s="224"/>
      <c r="K587" s="224"/>
      <c r="L587" s="230"/>
      <c r="M587" s="231"/>
      <c r="N587" s="232"/>
      <c r="O587" s="232"/>
      <c r="P587" s="232"/>
      <c r="Q587" s="232"/>
      <c r="R587" s="232"/>
      <c r="S587" s="232"/>
      <c r="T587" s="233"/>
      <c r="AT587" s="234" t="s">
        <v>197</v>
      </c>
      <c r="AU587" s="234" t="s">
        <v>88</v>
      </c>
      <c r="AV587" s="13" t="s">
        <v>88</v>
      </c>
      <c r="AW587" s="13" t="s">
        <v>4</v>
      </c>
      <c r="AX587" s="13" t="s">
        <v>85</v>
      </c>
      <c r="AY587" s="234" t="s">
        <v>188</v>
      </c>
    </row>
    <row r="588" spans="1:65" s="2" customFormat="1" ht="24" customHeight="1">
      <c r="A588" s="35"/>
      <c r="B588" s="36"/>
      <c r="C588" s="210" t="s">
        <v>526</v>
      </c>
      <c r="D588" s="210" t="s">
        <v>190</v>
      </c>
      <c r="E588" s="211" t="s">
        <v>1275</v>
      </c>
      <c r="F588" s="212" t="s">
        <v>1276</v>
      </c>
      <c r="G588" s="213" t="s">
        <v>454</v>
      </c>
      <c r="H588" s="214">
        <v>5</v>
      </c>
      <c r="I588" s="215"/>
      <c r="J588" s="216">
        <f>ROUND(I588*H588,2)</f>
        <v>0</v>
      </c>
      <c r="K588" s="212" t="s">
        <v>194</v>
      </c>
      <c r="L588" s="40"/>
      <c r="M588" s="217" t="s">
        <v>1</v>
      </c>
      <c r="N588" s="218" t="s">
        <v>42</v>
      </c>
      <c r="O588" s="72"/>
      <c r="P588" s="219">
        <f>O588*H588</f>
        <v>0</v>
      </c>
      <c r="Q588" s="219">
        <v>0.31</v>
      </c>
      <c r="R588" s="219">
        <f>Q588*H588</f>
        <v>1.55</v>
      </c>
      <c r="S588" s="219">
        <v>0</v>
      </c>
      <c r="T588" s="220">
        <f>S588*H588</f>
        <v>0</v>
      </c>
      <c r="U588" s="35"/>
      <c r="V588" s="35"/>
      <c r="W588" s="35"/>
      <c r="X588" s="35"/>
      <c r="Y588" s="35"/>
      <c r="Z588" s="35"/>
      <c r="AA588" s="35"/>
      <c r="AB588" s="35"/>
      <c r="AC588" s="35"/>
      <c r="AD588" s="35"/>
      <c r="AE588" s="35"/>
      <c r="AR588" s="221" t="s">
        <v>195</v>
      </c>
      <c r="AT588" s="221" t="s">
        <v>190</v>
      </c>
      <c r="AU588" s="221" t="s">
        <v>88</v>
      </c>
      <c r="AY588" s="18" t="s">
        <v>188</v>
      </c>
      <c r="BE588" s="222">
        <f>IF(N588="základní",J588,0)</f>
        <v>0</v>
      </c>
      <c r="BF588" s="222">
        <f>IF(N588="snížená",J588,0)</f>
        <v>0</v>
      </c>
      <c r="BG588" s="222">
        <f>IF(N588="zákl. přenesená",J588,0)</f>
        <v>0</v>
      </c>
      <c r="BH588" s="222">
        <f>IF(N588="sníž. přenesená",J588,0)</f>
        <v>0</v>
      </c>
      <c r="BI588" s="222">
        <f>IF(N588="nulová",J588,0)</f>
        <v>0</v>
      </c>
      <c r="BJ588" s="18" t="s">
        <v>85</v>
      </c>
      <c r="BK588" s="222">
        <f>ROUND(I588*H588,2)</f>
        <v>0</v>
      </c>
      <c r="BL588" s="18" t="s">
        <v>195</v>
      </c>
      <c r="BM588" s="221" t="s">
        <v>1277</v>
      </c>
    </row>
    <row r="589" spans="1:65" s="15" customFormat="1" ht="11.25">
      <c r="B589" s="246"/>
      <c r="C589" s="247"/>
      <c r="D589" s="225" t="s">
        <v>197</v>
      </c>
      <c r="E589" s="248" t="s">
        <v>1</v>
      </c>
      <c r="F589" s="249" t="s">
        <v>1278</v>
      </c>
      <c r="G589" s="247"/>
      <c r="H589" s="248" t="s">
        <v>1</v>
      </c>
      <c r="I589" s="250"/>
      <c r="J589" s="247"/>
      <c r="K589" s="247"/>
      <c r="L589" s="251"/>
      <c r="M589" s="252"/>
      <c r="N589" s="253"/>
      <c r="O589" s="253"/>
      <c r="P589" s="253"/>
      <c r="Q589" s="253"/>
      <c r="R589" s="253"/>
      <c r="S589" s="253"/>
      <c r="T589" s="254"/>
      <c r="AT589" s="255" t="s">
        <v>197</v>
      </c>
      <c r="AU589" s="255" t="s">
        <v>88</v>
      </c>
      <c r="AV589" s="15" t="s">
        <v>85</v>
      </c>
      <c r="AW589" s="15" t="s">
        <v>32</v>
      </c>
      <c r="AX589" s="15" t="s">
        <v>77</v>
      </c>
      <c r="AY589" s="255" t="s">
        <v>188</v>
      </c>
    </row>
    <row r="590" spans="1:65" s="13" customFormat="1" ht="11.25">
      <c r="B590" s="223"/>
      <c r="C590" s="224"/>
      <c r="D590" s="225" t="s">
        <v>197</v>
      </c>
      <c r="E590" s="226" t="s">
        <v>1</v>
      </c>
      <c r="F590" s="227" t="s">
        <v>1279</v>
      </c>
      <c r="G590" s="224"/>
      <c r="H590" s="228">
        <v>5</v>
      </c>
      <c r="I590" s="229"/>
      <c r="J590" s="224"/>
      <c r="K590" s="224"/>
      <c r="L590" s="230"/>
      <c r="M590" s="231"/>
      <c r="N590" s="232"/>
      <c r="O590" s="232"/>
      <c r="P590" s="232"/>
      <c r="Q590" s="232"/>
      <c r="R590" s="232"/>
      <c r="S590" s="232"/>
      <c r="T590" s="233"/>
      <c r="AT590" s="234" t="s">
        <v>197</v>
      </c>
      <c r="AU590" s="234" t="s">
        <v>88</v>
      </c>
      <c r="AV590" s="13" t="s">
        <v>88</v>
      </c>
      <c r="AW590" s="13" t="s">
        <v>32</v>
      </c>
      <c r="AX590" s="13" t="s">
        <v>85</v>
      </c>
      <c r="AY590" s="234" t="s">
        <v>188</v>
      </c>
    </row>
    <row r="591" spans="1:65" s="2" customFormat="1" ht="24" customHeight="1">
      <c r="A591" s="35"/>
      <c r="B591" s="36"/>
      <c r="C591" s="210" t="s">
        <v>534</v>
      </c>
      <c r="D591" s="210" t="s">
        <v>190</v>
      </c>
      <c r="E591" s="211" t="s">
        <v>1280</v>
      </c>
      <c r="F591" s="212" t="s">
        <v>1281</v>
      </c>
      <c r="G591" s="213" t="s">
        <v>454</v>
      </c>
      <c r="H591" s="214">
        <v>1</v>
      </c>
      <c r="I591" s="215"/>
      <c r="J591" s="216">
        <f>ROUND(I591*H591,2)</f>
        <v>0</v>
      </c>
      <c r="K591" s="212" t="s">
        <v>194</v>
      </c>
      <c r="L591" s="40"/>
      <c r="M591" s="217" t="s">
        <v>1</v>
      </c>
      <c r="N591" s="218" t="s">
        <v>42</v>
      </c>
      <c r="O591" s="72"/>
      <c r="P591" s="219">
        <f>O591*H591</f>
        <v>0</v>
      </c>
      <c r="Q591" s="219">
        <v>0.31</v>
      </c>
      <c r="R591" s="219">
        <f>Q591*H591</f>
        <v>0.31</v>
      </c>
      <c r="S591" s="219">
        <v>0</v>
      </c>
      <c r="T591" s="220">
        <f>S591*H591</f>
        <v>0</v>
      </c>
      <c r="U591" s="35"/>
      <c r="V591" s="35"/>
      <c r="W591" s="35"/>
      <c r="X591" s="35"/>
      <c r="Y591" s="35"/>
      <c r="Z591" s="35"/>
      <c r="AA591" s="35"/>
      <c r="AB591" s="35"/>
      <c r="AC591" s="35"/>
      <c r="AD591" s="35"/>
      <c r="AE591" s="35"/>
      <c r="AR591" s="221" t="s">
        <v>195</v>
      </c>
      <c r="AT591" s="221" t="s">
        <v>190</v>
      </c>
      <c r="AU591" s="221" t="s">
        <v>88</v>
      </c>
      <c r="AY591" s="18" t="s">
        <v>188</v>
      </c>
      <c r="BE591" s="222">
        <f>IF(N591="základní",J591,0)</f>
        <v>0</v>
      </c>
      <c r="BF591" s="222">
        <f>IF(N591="snížená",J591,0)</f>
        <v>0</v>
      </c>
      <c r="BG591" s="222">
        <f>IF(N591="zákl. přenesená",J591,0)</f>
        <v>0</v>
      </c>
      <c r="BH591" s="222">
        <f>IF(N591="sníž. přenesená",J591,0)</f>
        <v>0</v>
      </c>
      <c r="BI591" s="222">
        <f>IF(N591="nulová",J591,0)</f>
        <v>0</v>
      </c>
      <c r="BJ591" s="18" t="s">
        <v>85</v>
      </c>
      <c r="BK591" s="222">
        <f>ROUND(I591*H591,2)</f>
        <v>0</v>
      </c>
      <c r="BL591" s="18" t="s">
        <v>195</v>
      </c>
      <c r="BM591" s="221" t="s">
        <v>1282</v>
      </c>
    </row>
    <row r="592" spans="1:65" s="15" customFormat="1" ht="11.25">
      <c r="B592" s="246"/>
      <c r="C592" s="247"/>
      <c r="D592" s="225" t="s">
        <v>197</v>
      </c>
      <c r="E592" s="248" t="s">
        <v>1</v>
      </c>
      <c r="F592" s="249" t="s">
        <v>1283</v>
      </c>
      <c r="G592" s="247"/>
      <c r="H592" s="248" t="s">
        <v>1</v>
      </c>
      <c r="I592" s="250"/>
      <c r="J592" s="247"/>
      <c r="K592" s="247"/>
      <c r="L592" s="251"/>
      <c r="M592" s="252"/>
      <c r="N592" s="253"/>
      <c r="O592" s="253"/>
      <c r="P592" s="253"/>
      <c r="Q592" s="253"/>
      <c r="R592" s="253"/>
      <c r="S592" s="253"/>
      <c r="T592" s="254"/>
      <c r="AT592" s="255" t="s">
        <v>197</v>
      </c>
      <c r="AU592" s="255" t="s">
        <v>88</v>
      </c>
      <c r="AV592" s="15" t="s">
        <v>85</v>
      </c>
      <c r="AW592" s="15" t="s">
        <v>32</v>
      </c>
      <c r="AX592" s="15" t="s">
        <v>77</v>
      </c>
      <c r="AY592" s="255" t="s">
        <v>188</v>
      </c>
    </row>
    <row r="593" spans="1:65" s="13" customFormat="1" ht="11.25">
      <c r="B593" s="223"/>
      <c r="C593" s="224"/>
      <c r="D593" s="225" t="s">
        <v>197</v>
      </c>
      <c r="E593" s="226" t="s">
        <v>1</v>
      </c>
      <c r="F593" s="227" t="s">
        <v>1284</v>
      </c>
      <c r="G593" s="224"/>
      <c r="H593" s="228">
        <v>1</v>
      </c>
      <c r="I593" s="229"/>
      <c r="J593" s="224"/>
      <c r="K593" s="224"/>
      <c r="L593" s="230"/>
      <c r="M593" s="231"/>
      <c r="N593" s="232"/>
      <c r="O593" s="232"/>
      <c r="P593" s="232"/>
      <c r="Q593" s="232"/>
      <c r="R593" s="232"/>
      <c r="S593" s="232"/>
      <c r="T593" s="233"/>
      <c r="AT593" s="234" t="s">
        <v>197</v>
      </c>
      <c r="AU593" s="234" t="s">
        <v>88</v>
      </c>
      <c r="AV593" s="13" t="s">
        <v>88</v>
      </c>
      <c r="AW593" s="13" t="s">
        <v>32</v>
      </c>
      <c r="AX593" s="13" t="s">
        <v>85</v>
      </c>
      <c r="AY593" s="234" t="s">
        <v>188</v>
      </c>
    </row>
    <row r="594" spans="1:65" s="2" customFormat="1" ht="16.5" customHeight="1">
      <c r="A594" s="35"/>
      <c r="B594" s="36"/>
      <c r="C594" s="210" t="s">
        <v>539</v>
      </c>
      <c r="D594" s="210" t="s">
        <v>190</v>
      </c>
      <c r="E594" s="211" t="s">
        <v>1285</v>
      </c>
      <c r="F594" s="212" t="s">
        <v>1286</v>
      </c>
      <c r="G594" s="213" t="s">
        <v>454</v>
      </c>
      <c r="H594" s="214">
        <v>6</v>
      </c>
      <c r="I594" s="215"/>
      <c r="J594" s="216">
        <f>ROUND(I594*H594,2)</f>
        <v>0</v>
      </c>
      <c r="K594" s="212" t="s">
        <v>194</v>
      </c>
      <c r="L594" s="40"/>
      <c r="M594" s="217" t="s">
        <v>1</v>
      </c>
      <c r="N594" s="218" t="s">
        <v>42</v>
      </c>
      <c r="O594" s="72"/>
      <c r="P594" s="219">
        <f>O594*H594</f>
        <v>0</v>
      </c>
      <c r="Q594" s="219">
        <v>0</v>
      </c>
      <c r="R594" s="219">
        <f>Q594*H594</f>
        <v>0</v>
      </c>
      <c r="S594" s="219">
        <v>0</v>
      </c>
      <c r="T594" s="220">
        <f>S594*H594</f>
        <v>0</v>
      </c>
      <c r="U594" s="35"/>
      <c r="V594" s="35"/>
      <c r="W594" s="35"/>
      <c r="X594" s="35"/>
      <c r="Y594" s="35"/>
      <c r="Z594" s="35"/>
      <c r="AA594" s="35"/>
      <c r="AB594" s="35"/>
      <c r="AC594" s="35"/>
      <c r="AD594" s="35"/>
      <c r="AE594" s="35"/>
      <c r="AR594" s="221" t="s">
        <v>195</v>
      </c>
      <c r="AT594" s="221" t="s">
        <v>190</v>
      </c>
      <c r="AU594" s="221" t="s">
        <v>88</v>
      </c>
      <c r="AY594" s="18" t="s">
        <v>188</v>
      </c>
      <c r="BE594" s="222">
        <f>IF(N594="základní",J594,0)</f>
        <v>0</v>
      </c>
      <c r="BF594" s="222">
        <f>IF(N594="snížená",J594,0)</f>
        <v>0</v>
      </c>
      <c r="BG594" s="222">
        <f>IF(N594="zákl. přenesená",J594,0)</f>
        <v>0</v>
      </c>
      <c r="BH594" s="222">
        <f>IF(N594="sníž. přenesená",J594,0)</f>
        <v>0</v>
      </c>
      <c r="BI594" s="222">
        <f>IF(N594="nulová",J594,0)</f>
        <v>0</v>
      </c>
      <c r="BJ594" s="18" t="s">
        <v>85</v>
      </c>
      <c r="BK594" s="222">
        <f>ROUND(I594*H594,2)</f>
        <v>0</v>
      </c>
      <c r="BL594" s="18" t="s">
        <v>195</v>
      </c>
      <c r="BM594" s="221" t="s">
        <v>1287</v>
      </c>
    </row>
    <row r="595" spans="1:65" s="13" customFormat="1" ht="11.25">
      <c r="B595" s="223"/>
      <c r="C595" s="224"/>
      <c r="D595" s="225" t="s">
        <v>197</v>
      </c>
      <c r="E595" s="226" t="s">
        <v>1</v>
      </c>
      <c r="F595" s="227" t="s">
        <v>1288</v>
      </c>
      <c r="G595" s="224"/>
      <c r="H595" s="228">
        <v>6</v>
      </c>
      <c r="I595" s="229"/>
      <c r="J595" s="224"/>
      <c r="K595" s="224"/>
      <c r="L595" s="230"/>
      <c r="M595" s="231"/>
      <c r="N595" s="232"/>
      <c r="O595" s="232"/>
      <c r="P595" s="232"/>
      <c r="Q595" s="232"/>
      <c r="R595" s="232"/>
      <c r="S595" s="232"/>
      <c r="T595" s="233"/>
      <c r="AT595" s="234" t="s">
        <v>197</v>
      </c>
      <c r="AU595" s="234" t="s">
        <v>88</v>
      </c>
      <c r="AV595" s="13" t="s">
        <v>88</v>
      </c>
      <c r="AW595" s="13" t="s">
        <v>32</v>
      </c>
      <c r="AX595" s="13" t="s">
        <v>85</v>
      </c>
      <c r="AY595" s="234" t="s">
        <v>188</v>
      </c>
    </row>
    <row r="596" spans="1:65" s="12" customFormat="1" ht="22.9" customHeight="1">
      <c r="B596" s="194"/>
      <c r="C596" s="195"/>
      <c r="D596" s="196" t="s">
        <v>76</v>
      </c>
      <c r="E596" s="208" t="s">
        <v>236</v>
      </c>
      <c r="F596" s="208" t="s">
        <v>1289</v>
      </c>
      <c r="G596" s="195"/>
      <c r="H596" s="195"/>
      <c r="I596" s="198"/>
      <c r="J596" s="209">
        <f>BK596</f>
        <v>0</v>
      </c>
      <c r="K596" s="195"/>
      <c r="L596" s="200"/>
      <c r="M596" s="201"/>
      <c r="N596" s="202"/>
      <c r="O596" s="202"/>
      <c r="P596" s="203">
        <f>SUM(P597:P623)</f>
        <v>0</v>
      </c>
      <c r="Q596" s="202"/>
      <c r="R596" s="203">
        <f>SUM(R597:R623)</f>
        <v>14.562272500000002</v>
      </c>
      <c r="S596" s="202"/>
      <c r="T596" s="204">
        <f>SUM(T597:T623)</f>
        <v>0</v>
      </c>
      <c r="AR596" s="205" t="s">
        <v>85</v>
      </c>
      <c r="AT596" s="206" t="s">
        <v>76</v>
      </c>
      <c r="AU596" s="206" t="s">
        <v>85</v>
      </c>
      <c r="AY596" s="205" t="s">
        <v>188</v>
      </c>
      <c r="BK596" s="207">
        <f>SUM(BK597:BK623)</f>
        <v>0</v>
      </c>
    </row>
    <row r="597" spans="1:65" s="2" customFormat="1" ht="16.5" customHeight="1">
      <c r="A597" s="35"/>
      <c r="B597" s="36"/>
      <c r="C597" s="210" t="s">
        <v>543</v>
      </c>
      <c r="D597" s="210" t="s">
        <v>190</v>
      </c>
      <c r="E597" s="211" t="s">
        <v>1290</v>
      </c>
      <c r="F597" s="212" t="s">
        <v>1291</v>
      </c>
      <c r="G597" s="213" t="s">
        <v>193</v>
      </c>
      <c r="H597" s="214">
        <v>13.195</v>
      </c>
      <c r="I597" s="215"/>
      <c r="J597" s="216">
        <f>ROUND(I597*H597,2)</f>
        <v>0</v>
      </c>
      <c r="K597" s="212" t="s">
        <v>202</v>
      </c>
      <c r="L597" s="40"/>
      <c r="M597" s="217" t="s">
        <v>1</v>
      </c>
      <c r="N597" s="218" t="s">
        <v>42</v>
      </c>
      <c r="O597" s="72"/>
      <c r="P597" s="219">
        <f>O597*H597</f>
        <v>0</v>
      </c>
      <c r="Q597" s="219">
        <v>7.1900000000000006E-2</v>
      </c>
      <c r="R597" s="219">
        <f>Q597*H597</f>
        <v>0.94872050000000008</v>
      </c>
      <c r="S597" s="219">
        <v>0</v>
      </c>
      <c r="T597" s="220">
        <f>S597*H597</f>
        <v>0</v>
      </c>
      <c r="U597" s="35"/>
      <c r="V597" s="35"/>
      <c r="W597" s="35"/>
      <c r="X597" s="35"/>
      <c r="Y597" s="35"/>
      <c r="Z597" s="35"/>
      <c r="AA597" s="35"/>
      <c r="AB597" s="35"/>
      <c r="AC597" s="35"/>
      <c r="AD597" s="35"/>
      <c r="AE597" s="35"/>
      <c r="AR597" s="221" t="s">
        <v>195</v>
      </c>
      <c r="AT597" s="221" t="s">
        <v>190</v>
      </c>
      <c r="AU597" s="221" t="s">
        <v>88</v>
      </c>
      <c r="AY597" s="18" t="s">
        <v>188</v>
      </c>
      <c r="BE597" s="222">
        <f>IF(N597="základní",J597,0)</f>
        <v>0</v>
      </c>
      <c r="BF597" s="222">
        <f>IF(N597="snížená",J597,0)</f>
        <v>0</v>
      </c>
      <c r="BG597" s="222">
        <f>IF(N597="zákl. přenesená",J597,0)</f>
        <v>0</v>
      </c>
      <c r="BH597" s="222">
        <f>IF(N597="sníž. přenesená",J597,0)</f>
        <v>0</v>
      </c>
      <c r="BI597" s="222">
        <f>IF(N597="nulová",J597,0)</f>
        <v>0</v>
      </c>
      <c r="BJ597" s="18" t="s">
        <v>85</v>
      </c>
      <c r="BK597" s="222">
        <f>ROUND(I597*H597,2)</f>
        <v>0</v>
      </c>
      <c r="BL597" s="18" t="s">
        <v>195</v>
      </c>
      <c r="BM597" s="221" t="s">
        <v>1292</v>
      </c>
    </row>
    <row r="598" spans="1:65" s="15" customFormat="1" ht="11.25">
      <c r="B598" s="246"/>
      <c r="C598" s="247"/>
      <c r="D598" s="225" t="s">
        <v>197</v>
      </c>
      <c r="E598" s="248" t="s">
        <v>1</v>
      </c>
      <c r="F598" s="249" t="s">
        <v>1293</v>
      </c>
      <c r="G598" s="247"/>
      <c r="H598" s="248" t="s">
        <v>1</v>
      </c>
      <c r="I598" s="250"/>
      <c r="J598" s="247"/>
      <c r="K598" s="247"/>
      <c r="L598" s="251"/>
      <c r="M598" s="252"/>
      <c r="N598" s="253"/>
      <c r="O598" s="253"/>
      <c r="P598" s="253"/>
      <c r="Q598" s="253"/>
      <c r="R598" s="253"/>
      <c r="S598" s="253"/>
      <c r="T598" s="254"/>
      <c r="AT598" s="255" t="s">
        <v>197</v>
      </c>
      <c r="AU598" s="255" t="s">
        <v>88</v>
      </c>
      <c r="AV598" s="15" t="s">
        <v>85</v>
      </c>
      <c r="AW598" s="15" t="s">
        <v>32</v>
      </c>
      <c r="AX598" s="15" t="s">
        <v>77</v>
      </c>
      <c r="AY598" s="255" t="s">
        <v>188</v>
      </c>
    </row>
    <row r="599" spans="1:65" s="13" customFormat="1" ht="11.25">
      <c r="B599" s="223"/>
      <c r="C599" s="224"/>
      <c r="D599" s="225" t="s">
        <v>197</v>
      </c>
      <c r="E599" s="226" t="s">
        <v>1</v>
      </c>
      <c r="F599" s="227" t="s">
        <v>1294</v>
      </c>
      <c r="G599" s="224"/>
      <c r="H599" s="228">
        <v>13.195</v>
      </c>
      <c r="I599" s="229"/>
      <c r="J599" s="224"/>
      <c r="K599" s="224"/>
      <c r="L599" s="230"/>
      <c r="M599" s="231"/>
      <c r="N599" s="232"/>
      <c r="O599" s="232"/>
      <c r="P599" s="232"/>
      <c r="Q599" s="232"/>
      <c r="R599" s="232"/>
      <c r="S599" s="232"/>
      <c r="T599" s="233"/>
      <c r="AT599" s="234" t="s">
        <v>197</v>
      </c>
      <c r="AU599" s="234" t="s">
        <v>88</v>
      </c>
      <c r="AV599" s="13" t="s">
        <v>88</v>
      </c>
      <c r="AW599" s="13" t="s">
        <v>32</v>
      </c>
      <c r="AX599" s="13" t="s">
        <v>77</v>
      </c>
      <c r="AY599" s="234" t="s">
        <v>188</v>
      </c>
    </row>
    <row r="600" spans="1:65" s="14" customFormat="1" ht="11.25">
      <c r="B600" s="235"/>
      <c r="C600" s="236"/>
      <c r="D600" s="225" t="s">
        <v>197</v>
      </c>
      <c r="E600" s="237" t="s">
        <v>712</v>
      </c>
      <c r="F600" s="238" t="s">
        <v>199</v>
      </c>
      <c r="G600" s="236"/>
      <c r="H600" s="239">
        <v>13.195</v>
      </c>
      <c r="I600" s="240"/>
      <c r="J600" s="236"/>
      <c r="K600" s="236"/>
      <c r="L600" s="241"/>
      <c r="M600" s="242"/>
      <c r="N600" s="243"/>
      <c r="O600" s="243"/>
      <c r="P600" s="243"/>
      <c r="Q600" s="243"/>
      <c r="R600" s="243"/>
      <c r="S600" s="243"/>
      <c r="T600" s="244"/>
      <c r="AT600" s="245" t="s">
        <v>197</v>
      </c>
      <c r="AU600" s="245" t="s">
        <v>88</v>
      </c>
      <c r="AV600" s="14" t="s">
        <v>195</v>
      </c>
      <c r="AW600" s="14" t="s">
        <v>32</v>
      </c>
      <c r="AX600" s="14" t="s">
        <v>85</v>
      </c>
      <c r="AY600" s="245" t="s">
        <v>188</v>
      </c>
    </row>
    <row r="601" spans="1:65" s="2" customFormat="1" ht="16.5" customHeight="1">
      <c r="A601" s="35"/>
      <c r="B601" s="36"/>
      <c r="C601" s="267" t="s">
        <v>547</v>
      </c>
      <c r="D601" s="267" t="s">
        <v>406</v>
      </c>
      <c r="E601" s="268" t="s">
        <v>1295</v>
      </c>
      <c r="F601" s="269" t="s">
        <v>1296</v>
      </c>
      <c r="G601" s="270" t="s">
        <v>207</v>
      </c>
      <c r="H601" s="271">
        <v>1.466</v>
      </c>
      <c r="I601" s="272"/>
      <c r="J601" s="273">
        <f>ROUND(I601*H601,2)</f>
        <v>0</v>
      </c>
      <c r="K601" s="269" t="s">
        <v>202</v>
      </c>
      <c r="L601" s="274"/>
      <c r="M601" s="275" t="s">
        <v>1</v>
      </c>
      <c r="N601" s="276" t="s">
        <v>42</v>
      </c>
      <c r="O601" s="72"/>
      <c r="P601" s="219">
        <f>O601*H601</f>
        <v>0</v>
      </c>
      <c r="Q601" s="219">
        <v>0.222</v>
      </c>
      <c r="R601" s="219">
        <f>Q601*H601</f>
        <v>0.32545200000000002</v>
      </c>
      <c r="S601" s="219">
        <v>0</v>
      </c>
      <c r="T601" s="220">
        <f>S601*H601</f>
        <v>0</v>
      </c>
      <c r="U601" s="35"/>
      <c r="V601" s="35"/>
      <c r="W601" s="35"/>
      <c r="X601" s="35"/>
      <c r="Y601" s="35"/>
      <c r="Z601" s="35"/>
      <c r="AA601" s="35"/>
      <c r="AB601" s="35"/>
      <c r="AC601" s="35"/>
      <c r="AD601" s="35"/>
      <c r="AE601" s="35"/>
      <c r="AR601" s="221" t="s">
        <v>229</v>
      </c>
      <c r="AT601" s="221" t="s">
        <v>406</v>
      </c>
      <c r="AU601" s="221" t="s">
        <v>88</v>
      </c>
      <c r="AY601" s="18" t="s">
        <v>188</v>
      </c>
      <c r="BE601" s="222">
        <f>IF(N601="základní",J601,0)</f>
        <v>0</v>
      </c>
      <c r="BF601" s="222">
        <f>IF(N601="snížená",J601,0)</f>
        <v>0</v>
      </c>
      <c r="BG601" s="222">
        <f>IF(N601="zákl. přenesená",J601,0)</f>
        <v>0</v>
      </c>
      <c r="BH601" s="222">
        <f>IF(N601="sníž. přenesená",J601,0)</f>
        <v>0</v>
      </c>
      <c r="BI601" s="222">
        <f>IF(N601="nulová",J601,0)</f>
        <v>0</v>
      </c>
      <c r="BJ601" s="18" t="s">
        <v>85</v>
      </c>
      <c r="BK601" s="222">
        <f>ROUND(I601*H601,2)</f>
        <v>0</v>
      </c>
      <c r="BL601" s="18" t="s">
        <v>195</v>
      </c>
      <c r="BM601" s="221" t="s">
        <v>1297</v>
      </c>
    </row>
    <row r="602" spans="1:65" s="13" customFormat="1" ht="11.25">
      <c r="B602" s="223"/>
      <c r="C602" s="224"/>
      <c r="D602" s="225" t="s">
        <v>197</v>
      </c>
      <c r="E602" s="226" t="s">
        <v>1</v>
      </c>
      <c r="F602" s="227" t="s">
        <v>1298</v>
      </c>
      <c r="G602" s="224"/>
      <c r="H602" s="228">
        <v>1.466</v>
      </c>
      <c r="I602" s="229"/>
      <c r="J602" s="224"/>
      <c r="K602" s="224"/>
      <c r="L602" s="230"/>
      <c r="M602" s="231"/>
      <c r="N602" s="232"/>
      <c r="O602" s="232"/>
      <c r="P602" s="232"/>
      <c r="Q602" s="232"/>
      <c r="R602" s="232"/>
      <c r="S602" s="232"/>
      <c r="T602" s="233"/>
      <c r="AT602" s="234" t="s">
        <v>197</v>
      </c>
      <c r="AU602" s="234" t="s">
        <v>88</v>
      </c>
      <c r="AV602" s="13" t="s">
        <v>88</v>
      </c>
      <c r="AW602" s="13" t="s">
        <v>32</v>
      </c>
      <c r="AX602" s="13" t="s">
        <v>85</v>
      </c>
      <c r="AY602" s="234" t="s">
        <v>188</v>
      </c>
    </row>
    <row r="603" spans="1:65" s="2" customFormat="1" ht="16.5" customHeight="1">
      <c r="A603" s="35"/>
      <c r="B603" s="36"/>
      <c r="C603" s="210" t="s">
        <v>551</v>
      </c>
      <c r="D603" s="210" t="s">
        <v>190</v>
      </c>
      <c r="E603" s="211" t="s">
        <v>1299</v>
      </c>
      <c r="F603" s="212" t="s">
        <v>1300</v>
      </c>
      <c r="G603" s="213" t="s">
        <v>193</v>
      </c>
      <c r="H603" s="214">
        <v>485</v>
      </c>
      <c r="I603" s="215"/>
      <c r="J603" s="216">
        <f>ROUND(I603*H603,2)</f>
        <v>0</v>
      </c>
      <c r="K603" s="212" t="s">
        <v>194</v>
      </c>
      <c r="L603" s="40"/>
      <c r="M603" s="217" t="s">
        <v>1</v>
      </c>
      <c r="N603" s="218" t="s">
        <v>42</v>
      </c>
      <c r="O603" s="72"/>
      <c r="P603" s="219">
        <f>O603*H603</f>
        <v>0</v>
      </c>
      <c r="Q603" s="219">
        <v>1.2E-2</v>
      </c>
      <c r="R603" s="219">
        <f>Q603*H603</f>
        <v>5.82</v>
      </c>
      <c r="S603" s="219">
        <v>0</v>
      </c>
      <c r="T603" s="220">
        <f>S603*H603</f>
        <v>0</v>
      </c>
      <c r="U603" s="35"/>
      <c r="V603" s="35"/>
      <c r="W603" s="35"/>
      <c r="X603" s="35"/>
      <c r="Y603" s="35"/>
      <c r="Z603" s="35"/>
      <c r="AA603" s="35"/>
      <c r="AB603" s="35"/>
      <c r="AC603" s="35"/>
      <c r="AD603" s="35"/>
      <c r="AE603" s="35"/>
      <c r="AR603" s="221" t="s">
        <v>195</v>
      </c>
      <c r="AT603" s="221" t="s">
        <v>190</v>
      </c>
      <c r="AU603" s="221" t="s">
        <v>88</v>
      </c>
      <c r="AY603" s="18" t="s">
        <v>188</v>
      </c>
      <c r="BE603" s="222">
        <f>IF(N603="základní",J603,0)</f>
        <v>0</v>
      </c>
      <c r="BF603" s="222">
        <f>IF(N603="snížená",J603,0)</f>
        <v>0</v>
      </c>
      <c r="BG603" s="222">
        <f>IF(N603="zákl. přenesená",J603,0)</f>
        <v>0</v>
      </c>
      <c r="BH603" s="222">
        <f>IF(N603="sníž. přenesená",J603,0)</f>
        <v>0</v>
      </c>
      <c r="BI603" s="222">
        <f>IF(N603="nulová",J603,0)</f>
        <v>0</v>
      </c>
      <c r="BJ603" s="18" t="s">
        <v>85</v>
      </c>
      <c r="BK603" s="222">
        <f>ROUND(I603*H603,2)</f>
        <v>0</v>
      </c>
      <c r="BL603" s="18" t="s">
        <v>195</v>
      </c>
      <c r="BM603" s="221" t="s">
        <v>1301</v>
      </c>
    </row>
    <row r="604" spans="1:65" s="13" customFormat="1" ht="11.25">
      <c r="B604" s="223"/>
      <c r="C604" s="224"/>
      <c r="D604" s="225" t="s">
        <v>197</v>
      </c>
      <c r="E604" s="226" t="s">
        <v>1</v>
      </c>
      <c r="F604" s="227" t="s">
        <v>1302</v>
      </c>
      <c r="G604" s="224"/>
      <c r="H604" s="228">
        <v>70</v>
      </c>
      <c r="I604" s="229"/>
      <c r="J604" s="224"/>
      <c r="K604" s="224"/>
      <c r="L604" s="230"/>
      <c r="M604" s="231"/>
      <c r="N604" s="232"/>
      <c r="O604" s="232"/>
      <c r="P604" s="232"/>
      <c r="Q604" s="232"/>
      <c r="R604" s="232"/>
      <c r="S604" s="232"/>
      <c r="T604" s="233"/>
      <c r="AT604" s="234" t="s">
        <v>197</v>
      </c>
      <c r="AU604" s="234" t="s">
        <v>88</v>
      </c>
      <c r="AV604" s="13" t="s">
        <v>88</v>
      </c>
      <c r="AW604" s="13" t="s">
        <v>32</v>
      </c>
      <c r="AX604" s="13" t="s">
        <v>77</v>
      </c>
      <c r="AY604" s="234" t="s">
        <v>188</v>
      </c>
    </row>
    <row r="605" spans="1:65" s="13" customFormat="1" ht="11.25">
      <c r="B605" s="223"/>
      <c r="C605" s="224"/>
      <c r="D605" s="225" t="s">
        <v>197</v>
      </c>
      <c r="E605" s="226" t="s">
        <v>1</v>
      </c>
      <c r="F605" s="227" t="s">
        <v>1303</v>
      </c>
      <c r="G605" s="224"/>
      <c r="H605" s="228">
        <v>95</v>
      </c>
      <c r="I605" s="229"/>
      <c r="J605" s="224"/>
      <c r="K605" s="224"/>
      <c r="L605" s="230"/>
      <c r="M605" s="231"/>
      <c r="N605" s="232"/>
      <c r="O605" s="232"/>
      <c r="P605" s="232"/>
      <c r="Q605" s="232"/>
      <c r="R605" s="232"/>
      <c r="S605" s="232"/>
      <c r="T605" s="233"/>
      <c r="AT605" s="234" t="s">
        <v>197</v>
      </c>
      <c r="AU605" s="234" t="s">
        <v>88</v>
      </c>
      <c r="AV605" s="13" t="s">
        <v>88</v>
      </c>
      <c r="AW605" s="13" t="s">
        <v>32</v>
      </c>
      <c r="AX605" s="13" t="s">
        <v>77</v>
      </c>
      <c r="AY605" s="234" t="s">
        <v>188</v>
      </c>
    </row>
    <row r="606" spans="1:65" s="13" customFormat="1" ht="11.25">
      <c r="B606" s="223"/>
      <c r="C606" s="224"/>
      <c r="D606" s="225" t="s">
        <v>197</v>
      </c>
      <c r="E606" s="226" t="s">
        <v>1</v>
      </c>
      <c r="F606" s="227" t="s">
        <v>1304</v>
      </c>
      <c r="G606" s="224"/>
      <c r="H606" s="228">
        <v>75</v>
      </c>
      <c r="I606" s="229"/>
      <c r="J606" s="224"/>
      <c r="K606" s="224"/>
      <c r="L606" s="230"/>
      <c r="M606" s="231"/>
      <c r="N606" s="232"/>
      <c r="O606" s="232"/>
      <c r="P606" s="232"/>
      <c r="Q606" s="232"/>
      <c r="R606" s="232"/>
      <c r="S606" s="232"/>
      <c r="T606" s="233"/>
      <c r="AT606" s="234" t="s">
        <v>197</v>
      </c>
      <c r="AU606" s="234" t="s">
        <v>88</v>
      </c>
      <c r="AV606" s="13" t="s">
        <v>88</v>
      </c>
      <c r="AW606" s="13" t="s">
        <v>32</v>
      </c>
      <c r="AX606" s="13" t="s">
        <v>77</v>
      </c>
      <c r="AY606" s="234" t="s">
        <v>188</v>
      </c>
    </row>
    <row r="607" spans="1:65" s="13" customFormat="1" ht="11.25">
      <c r="B607" s="223"/>
      <c r="C607" s="224"/>
      <c r="D607" s="225" t="s">
        <v>197</v>
      </c>
      <c r="E607" s="226" t="s">
        <v>1</v>
      </c>
      <c r="F607" s="227" t="s">
        <v>1305</v>
      </c>
      <c r="G607" s="224"/>
      <c r="H607" s="228">
        <v>55</v>
      </c>
      <c r="I607" s="229"/>
      <c r="J607" s="224"/>
      <c r="K607" s="224"/>
      <c r="L607" s="230"/>
      <c r="M607" s="231"/>
      <c r="N607" s="232"/>
      <c r="O607" s="232"/>
      <c r="P607" s="232"/>
      <c r="Q607" s="232"/>
      <c r="R607" s="232"/>
      <c r="S607" s="232"/>
      <c r="T607" s="233"/>
      <c r="AT607" s="234" t="s">
        <v>197</v>
      </c>
      <c r="AU607" s="234" t="s">
        <v>88</v>
      </c>
      <c r="AV607" s="13" t="s">
        <v>88</v>
      </c>
      <c r="AW607" s="13" t="s">
        <v>32</v>
      </c>
      <c r="AX607" s="13" t="s">
        <v>77</v>
      </c>
      <c r="AY607" s="234" t="s">
        <v>188</v>
      </c>
    </row>
    <row r="608" spans="1:65" s="13" customFormat="1" ht="11.25">
      <c r="B608" s="223"/>
      <c r="C608" s="224"/>
      <c r="D608" s="225" t="s">
        <v>197</v>
      </c>
      <c r="E608" s="226" t="s">
        <v>1</v>
      </c>
      <c r="F608" s="227" t="s">
        <v>1306</v>
      </c>
      <c r="G608" s="224"/>
      <c r="H608" s="228">
        <v>75</v>
      </c>
      <c r="I608" s="229"/>
      <c r="J608" s="224"/>
      <c r="K608" s="224"/>
      <c r="L608" s="230"/>
      <c r="M608" s="231"/>
      <c r="N608" s="232"/>
      <c r="O608" s="232"/>
      <c r="P608" s="232"/>
      <c r="Q608" s="232"/>
      <c r="R608" s="232"/>
      <c r="S608" s="232"/>
      <c r="T608" s="233"/>
      <c r="AT608" s="234" t="s">
        <v>197</v>
      </c>
      <c r="AU608" s="234" t="s">
        <v>88</v>
      </c>
      <c r="AV608" s="13" t="s">
        <v>88</v>
      </c>
      <c r="AW608" s="13" t="s">
        <v>32</v>
      </c>
      <c r="AX608" s="13" t="s">
        <v>77</v>
      </c>
      <c r="AY608" s="234" t="s">
        <v>188</v>
      </c>
    </row>
    <row r="609" spans="1:65" s="13" customFormat="1" ht="11.25">
      <c r="B609" s="223"/>
      <c r="C609" s="224"/>
      <c r="D609" s="225" t="s">
        <v>197</v>
      </c>
      <c r="E609" s="226" t="s">
        <v>1</v>
      </c>
      <c r="F609" s="227" t="s">
        <v>1307</v>
      </c>
      <c r="G609" s="224"/>
      <c r="H609" s="228">
        <v>30</v>
      </c>
      <c r="I609" s="229"/>
      <c r="J609" s="224"/>
      <c r="K609" s="224"/>
      <c r="L609" s="230"/>
      <c r="M609" s="231"/>
      <c r="N609" s="232"/>
      <c r="O609" s="232"/>
      <c r="P609" s="232"/>
      <c r="Q609" s="232"/>
      <c r="R609" s="232"/>
      <c r="S609" s="232"/>
      <c r="T609" s="233"/>
      <c r="AT609" s="234" t="s">
        <v>197</v>
      </c>
      <c r="AU609" s="234" t="s">
        <v>88</v>
      </c>
      <c r="AV609" s="13" t="s">
        <v>88</v>
      </c>
      <c r="AW609" s="13" t="s">
        <v>32</v>
      </c>
      <c r="AX609" s="13" t="s">
        <v>77</v>
      </c>
      <c r="AY609" s="234" t="s">
        <v>188</v>
      </c>
    </row>
    <row r="610" spans="1:65" s="13" customFormat="1" ht="11.25">
      <c r="B610" s="223"/>
      <c r="C610" s="224"/>
      <c r="D610" s="225" t="s">
        <v>197</v>
      </c>
      <c r="E610" s="226" t="s">
        <v>1</v>
      </c>
      <c r="F610" s="227" t="s">
        <v>1308</v>
      </c>
      <c r="G610" s="224"/>
      <c r="H610" s="228">
        <v>45</v>
      </c>
      <c r="I610" s="229"/>
      <c r="J610" s="224"/>
      <c r="K610" s="224"/>
      <c r="L610" s="230"/>
      <c r="M610" s="231"/>
      <c r="N610" s="232"/>
      <c r="O610" s="232"/>
      <c r="P610" s="232"/>
      <c r="Q610" s="232"/>
      <c r="R610" s="232"/>
      <c r="S610" s="232"/>
      <c r="T610" s="233"/>
      <c r="AT610" s="234" t="s">
        <v>197</v>
      </c>
      <c r="AU610" s="234" t="s">
        <v>88</v>
      </c>
      <c r="AV610" s="13" t="s">
        <v>88</v>
      </c>
      <c r="AW610" s="13" t="s">
        <v>32</v>
      </c>
      <c r="AX610" s="13" t="s">
        <v>77</v>
      </c>
      <c r="AY610" s="234" t="s">
        <v>188</v>
      </c>
    </row>
    <row r="611" spans="1:65" s="13" customFormat="1" ht="11.25">
      <c r="B611" s="223"/>
      <c r="C611" s="224"/>
      <c r="D611" s="225" t="s">
        <v>197</v>
      </c>
      <c r="E611" s="226" t="s">
        <v>1</v>
      </c>
      <c r="F611" s="227" t="s">
        <v>1309</v>
      </c>
      <c r="G611" s="224"/>
      <c r="H611" s="228">
        <v>40</v>
      </c>
      <c r="I611" s="229"/>
      <c r="J611" s="224"/>
      <c r="K611" s="224"/>
      <c r="L611" s="230"/>
      <c r="M611" s="231"/>
      <c r="N611" s="232"/>
      <c r="O611" s="232"/>
      <c r="P611" s="232"/>
      <c r="Q611" s="232"/>
      <c r="R611" s="232"/>
      <c r="S611" s="232"/>
      <c r="T611" s="233"/>
      <c r="AT611" s="234" t="s">
        <v>197</v>
      </c>
      <c r="AU611" s="234" t="s">
        <v>88</v>
      </c>
      <c r="AV611" s="13" t="s">
        <v>88</v>
      </c>
      <c r="AW611" s="13" t="s">
        <v>32</v>
      </c>
      <c r="AX611" s="13" t="s">
        <v>77</v>
      </c>
      <c r="AY611" s="234" t="s">
        <v>188</v>
      </c>
    </row>
    <row r="612" spans="1:65" s="14" customFormat="1" ht="11.25">
      <c r="B612" s="235"/>
      <c r="C612" s="236"/>
      <c r="D612" s="225" t="s">
        <v>197</v>
      </c>
      <c r="E612" s="237" t="s">
        <v>1</v>
      </c>
      <c r="F612" s="238" t="s">
        <v>199</v>
      </c>
      <c r="G612" s="236"/>
      <c r="H612" s="239">
        <v>485</v>
      </c>
      <c r="I612" s="240"/>
      <c r="J612" s="236"/>
      <c r="K612" s="236"/>
      <c r="L612" s="241"/>
      <c r="M612" s="242"/>
      <c r="N612" s="243"/>
      <c r="O612" s="243"/>
      <c r="P612" s="243"/>
      <c r="Q612" s="243"/>
      <c r="R612" s="243"/>
      <c r="S612" s="243"/>
      <c r="T612" s="244"/>
      <c r="AT612" s="245" t="s">
        <v>197</v>
      </c>
      <c r="AU612" s="245" t="s">
        <v>88</v>
      </c>
      <c r="AV612" s="14" t="s">
        <v>195</v>
      </c>
      <c r="AW612" s="14" t="s">
        <v>32</v>
      </c>
      <c r="AX612" s="14" t="s">
        <v>85</v>
      </c>
      <c r="AY612" s="245" t="s">
        <v>188</v>
      </c>
    </row>
    <row r="613" spans="1:65" s="2" customFormat="1" ht="24" customHeight="1">
      <c r="A613" s="35"/>
      <c r="B613" s="36"/>
      <c r="C613" s="210" t="s">
        <v>555</v>
      </c>
      <c r="D613" s="210" t="s">
        <v>190</v>
      </c>
      <c r="E613" s="211" t="s">
        <v>1310</v>
      </c>
      <c r="F613" s="212" t="s">
        <v>1311</v>
      </c>
      <c r="G613" s="213" t="s">
        <v>193</v>
      </c>
      <c r="H613" s="214">
        <v>382</v>
      </c>
      <c r="I613" s="215"/>
      <c r="J613" s="216">
        <f>ROUND(I613*H613,2)</f>
        <v>0</v>
      </c>
      <c r="K613" s="212" t="s">
        <v>194</v>
      </c>
      <c r="L613" s="40"/>
      <c r="M613" s="217" t="s">
        <v>1</v>
      </c>
      <c r="N613" s="218" t="s">
        <v>42</v>
      </c>
      <c r="O613" s="72"/>
      <c r="P613" s="219">
        <f>O613*H613</f>
        <v>0</v>
      </c>
      <c r="Q613" s="219">
        <v>1.9550000000000001E-2</v>
      </c>
      <c r="R613" s="219">
        <f>Q613*H613</f>
        <v>7.4681000000000006</v>
      </c>
      <c r="S613" s="219">
        <v>0</v>
      </c>
      <c r="T613" s="220">
        <f>S613*H613</f>
        <v>0</v>
      </c>
      <c r="U613" s="35"/>
      <c r="V613" s="35"/>
      <c r="W613" s="35"/>
      <c r="X613" s="35"/>
      <c r="Y613" s="35"/>
      <c r="Z613" s="35"/>
      <c r="AA613" s="35"/>
      <c r="AB613" s="35"/>
      <c r="AC613" s="35"/>
      <c r="AD613" s="35"/>
      <c r="AE613" s="35"/>
      <c r="AR613" s="221" t="s">
        <v>195</v>
      </c>
      <c r="AT613" s="221" t="s">
        <v>190</v>
      </c>
      <c r="AU613" s="221" t="s">
        <v>88</v>
      </c>
      <c r="AY613" s="18" t="s">
        <v>188</v>
      </c>
      <c r="BE613" s="222">
        <f>IF(N613="základní",J613,0)</f>
        <v>0</v>
      </c>
      <c r="BF613" s="222">
        <f>IF(N613="snížená",J613,0)</f>
        <v>0</v>
      </c>
      <c r="BG613" s="222">
        <f>IF(N613="zákl. přenesená",J613,0)</f>
        <v>0</v>
      </c>
      <c r="BH613" s="222">
        <f>IF(N613="sníž. přenesená",J613,0)</f>
        <v>0</v>
      </c>
      <c r="BI613" s="222">
        <f>IF(N613="nulová",J613,0)</f>
        <v>0</v>
      </c>
      <c r="BJ613" s="18" t="s">
        <v>85</v>
      </c>
      <c r="BK613" s="222">
        <f>ROUND(I613*H613,2)</f>
        <v>0</v>
      </c>
      <c r="BL613" s="18" t="s">
        <v>195</v>
      </c>
      <c r="BM613" s="221" t="s">
        <v>1312</v>
      </c>
    </row>
    <row r="614" spans="1:65" s="15" customFormat="1" ht="11.25">
      <c r="B614" s="246"/>
      <c r="C614" s="247"/>
      <c r="D614" s="225" t="s">
        <v>197</v>
      </c>
      <c r="E614" s="248" t="s">
        <v>1</v>
      </c>
      <c r="F614" s="249" t="s">
        <v>1313</v>
      </c>
      <c r="G614" s="247"/>
      <c r="H614" s="248" t="s">
        <v>1</v>
      </c>
      <c r="I614" s="250"/>
      <c r="J614" s="247"/>
      <c r="K614" s="247"/>
      <c r="L614" s="251"/>
      <c r="M614" s="252"/>
      <c r="N614" s="253"/>
      <c r="O614" s="253"/>
      <c r="P614" s="253"/>
      <c r="Q614" s="253"/>
      <c r="R614" s="253"/>
      <c r="S614" s="253"/>
      <c r="T614" s="254"/>
      <c r="AT614" s="255" t="s">
        <v>197</v>
      </c>
      <c r="AU614" s="255" t="s">
        <v>88</v>
      </c>
      <c r="AV614" s="15" t="s">
        <v>85</v>
      </c>
      <c r="AW614" s="15" t="s">
        <v>32</v>
      </c>
      <c r="AX614" s="15" t="s">
        <v>77</v>
      </c>
      <c r="AY614" s="255" t="s">
        <v>188</v>
      </c>
    </row>
    <row r="615" spans="1:65" s="13" customFormat="1" ht="11.25">
      <c r="B615" s="223"/>
      <c r="C615" s="224"/>
      <c r="D615" s="225" t="s">
        <v>197</v>
      </c>
      <c r="E615" s="226" t="s">
        <v>1</v>
      </c>
      <c r="F615" s="227" t="s">
        <v>1314</v>
      </c>
      <c r="G615" s="224"/>
      <c r="H615" s="228">
        <v>55</v>
      </c>
      <c r="I615" s="229"/>
      <c r="J615" s="224"/>
      <c r="K615" s="224"/>
      <c r="L615" s="230"/>
      <c r="M615" s="231"/>
      <c r="N615" s="232"/>
      <c r="O615" s="232"/>
      <c r="P615" s="232"/>
      <c r="Q615" s="232"/>
      <c r="R615" s="232"/>
      <c r="S615" s="232"/>
      <c r="T615" s="233"/>
      <c r="AT615" s="234" t="s">
        <v>197</v>
      </c>
      <c r="AU615" s="234" t="s">
        <v>88</v>
      </c>
      <c r="AV615" s="13" t="s">
        <v>88</v>
      </c>
      <c r="AW615" s="13" t="s">
        <v>32</v>
      </c>
      <c r="AX615" s="13" t="s">
        <v>77</v>
      </c>
      <c r="AY615" s="234" t="s">
        <v>188</v>
      </c>
    </row>
    <row r="616" spans="1:65" s="13" customFormat="1" ht="11.25">
      <c r="B616" s="223"/>
      <c r="C616" s="224"/>
      <c r="D616" s="225" t="s">
        <v>197</v>
      </c>
      <c r="E616" s="226" t="s">
        <v>1</v>
      </c>
      <c r="F616" s="227" t="s">
        <v>1315</v>
      </c>
      <c r="G616" s="224"/>
      <c r="H616" s="228">
        <v>75</v>
      </c>
      <c r="I616" s="229"/>
      <c r="J616" s="224"/>
      <c r="K616" s="224"/>
      <c r="L616" s="230"/>
      <c r="M616" s="231"/>
      <c r="N616" s="232"/>
      <c r="O616" s="232"/>
      <c r="P616" s="232"/>
      <c r="Q616" s="232"/>
      <c r="R616" s="232"/>
      <c r="S616" s="232"/>
      <c r="T616" s="233"/>
      <c r="AT616" s="234" t="s">
        <v>197</v>
      </c>
      <c r="AU616" s="234" t="s">
        <v>88</v>
      </c>
      <c r="AV616" s="13" t="s">
        <v>88</v>
      </c>
      <c r="AW616" s="13" t="s">
        <v>32</v>
      </c>
      <c r="AX616" s="13" t="s">
        <v>77</v>
      </c>
      <c r="AY616" s="234" t="s">
        <v>188</v>
      </c>
    </row>
    <row r="617" spans="1:65" s="13" customFormat="1" ht="11.25">
      <c r="B617" s="223"/>
      <c r="C617" s="224"/>
      <c r="D617" s="225" t="s">
        <v>197</v>
      </c>
      <c r="E617" s="226" t="s">
        <v>1</v>
      </c>
      <c r="F617" s="227" t="s">
        <v>1316</v>
      </c>
      <c r="G617" s="224"/>
      <c r="H617" s="228">
        <v>60</v>
      </c>
      <c r="I617" s="229"/>
      <c r="J617" s="224"/>
      <c r="K617" s="224"/>
      <c r="L617" s="230"/>
      <c r="M617" s="231"/>
      <c r="N617" s="232"/>
      <c r="O617" s="232"/>
      <c r="P617" s="232"/>
      <c r="Q617" s="232"/>
      <c r="R617" s="232"/>
      <c r="S617" s="232"/>
      <c r="T617" s="233"/>
      <c r="AT617" s="234" t="s">
        <v>197</v>
      </c>
      <c r="AU617" s="234" t="s">
        <v>88</v>
      </c>
      <c r="AV617" s="13" t="s">
        <v>88</v>
      </c>
      <c r="AW617" s="13" t="s">
        <v>32</v>
      </c>
      <c r="AX617" s="13" t="s">
        <v>77</v>
      </c>
      <c r="AY617" s="234" t="s">
        <v>188</v>
      </c>
    </row>
    <row r="618" spans="1:65" s="13" customFormat="1" ht="11.25">
      <c r="B618" s="223"/>
      <c r="C618" s="224"/>
      <c r="D618" s="225" t="s">
        <v>197</v>
      </c>
      <c r="E618" s="226" t="s">
        <v>1</v>
      </c>
      <c r="F618" s="227" t="s">
        <v>1317</v>
      </c>
      <c r="G618" s="224"/>
      <c r="H618" s="228">
        <v>45</v>
      </c>
      <c r="I618" s="229"/>
      <c r="J618" s="224"/>
      <c r="K618" s="224"/>
      <c r="L618" s="230"/>
      <c r="M618" s="231"/>
      <c r="N618" s="232"/>
      <c r="O618" s="232"/>
      <c r="P618" s="232"/>
      <c r="Q618" s="232"/>
      <c r="R618" s="232"/>
      <c r="S618" s="232"/>
      <c r="T618" s="233"/>
      <c r="AT618" s="234" t="s">
        <v>197</v>
      </c>
      <c r="AU618" s="234" t="s">
        <v>88</v>
      </c>
      <c r="AV618" s="13" t="s">
        <v>88</v>
      </c>
      <c r="AW618" s="13" t="s">
        <v>32</v>
      </c>
      <c r="AX618" s="13" t="s">
        <v>77</v>
      </c>
      <c r="AY618" s="234" t="s">
        <v>188</v>
      </c>
    </row>
    <row r="619" spans="1:65" s="13" customFormat="1" ht="11.25">
      <c r="B619" s="223"/>
      <c r="C619" s="224"/>
      <c r="D619" s="225" t="s">
        <v>197</v>
      </c>
      <c r="E619" s="226" t="s">
        <v>1</v>
      </c>
      <c r="F619" s="227" t="s">
        <v>1318</v>
      </c>
      <c r="G619" s="224"/>
      <c r="H619" s="228">
        <v>60</v>
      </c>
      <c r="I619" s="229"/>
      <c r="J619" s="224"/>
      <c r="K619" s="224"/>
      <c r="L619" s="230"/>
      <c r="M619" s="231"/>
      <c r="N619" s="232"/>
      <c r="O619" s="232"/>
      <c r="P619" s="232"/>
      <c r="Q619" s="232"/>
      <c r="R619" s="232"/>
      <c r="S619" s="232"/>
      <c r="T619" s="233"/>
      <c r="AT619" s="234" t="s">
        <v>197</v>
      </c>
      <c r="AU619" s="234" t="s">
        <v>88</v>
      </c>
      <c r="AV619" s="13" t="s">
        <v>88</v>
      </c>
      <c r="AW619" s="13" t="s">
        <v>32</v>
      </c>
      <c r="AX619" s="13" t="s">
        <v>77</v>
      </c>
      <c r="AY619" s="234" t="s">
        <v>188</v>
      </c>
    </row>
    <row r="620" spans="1:65" s="13" customFormat="1" ht="11.25">
      <c r="B620" s="223"/>
      <c r="C620" s="224"/>
      <c r="D620" s="225" t="s">
        <v>197</v>
      </c>
      <c r="E620" s="226" t="s">
        <v>1</v>
      </c>
      <c r="F620" s="227" t="s">
        <v>1319</v>
      </c>
      <c r="G620" s="224"/>
      <c r="H620" s="228">
        <v>22</v>
      </c>
      <c r="I620" s="229"/>
      <c r="J620" s="224"/>
      <c r="K620" s="224"/>
      <c r="L620" s="230"/>
      <c r="M620" s="231"/>
      <c r="N620" s="232"/>
      <c r="O620" s="232"/>
      <c r="P620" s="232"/>
      <c r="Q620" s="232"/>
      <c r="R620" s="232"/>
      <c r="S620" s="232"/>
      <c r="T620" s="233"/>
      <c r="AT620" s="234" t="s">
        <v>197</v>
      </c>
      <c r="AU620" s="234" t="s">
        <v>88</v>
      </c>
      <c r="AV620" s="13" t="s">
        <v>88</v>
      </c>
      <c r="AW620" s="13" t="s">
        <v>32</v>
      </c>
      <c r="AX620" s="13" t="s">
        <v>77</v>
      </c>
      <c r="AY620" s="234" t="s">
        <v>188</v>
      </c>
    </row>
    <row r="621" spans="1:65" s="13" customFormat="1" ht="11.25">
      <c r="B621" s="223"/>
      <c r="C621" s="224"/>
      <c r="D621" s="225" t="s">
        <v>197</v>
      </c>
      <c r="E621" s="226" t="s">
        <v>1</v>
      </c>
      <c r="F621" s="227" t="s">
        <v>1320</v>
      </c>
      <c r="G621" s="224"/>
      <c r="H621" s="228">
        <v>35</v>
      </c>
      <c r="I621" s="229"/>
      <c r="J621" s="224"/>
      <c r="K621" s="224"/>
      <c r="L621" s="230"/>
      <c r="M621" s="231"/>
      <c r="N621" s="232"/>
      <c r="O621" s="232"/>
      <c r="P621" s="232"/>
      <c r="Q621" s="232"/>
      <c r="R621" s="232"/>
      <c r="S621" s="232"/>
      <c r="T621" s="233"/>
      <c r="AT621" s="234" t="s">
        <v>197</v>
      </c>
      <c r="AU621" s="234" t="s">
        <v>88</v>
      </c>
      <c r="AV621" s="13" t="s">
        <v>88</v>
      </c>
      <c r="AW621" s="13" t="s">
        <v>32</v>
      </c>
      <c r="AX621" s="13" t="s">
        <v>77</v>
      </c>
      <c r="AY621" s="234" t="s">
        <v>188</v>
      </c>
    </row>
    <row r="622" spans="1:65" s="13" customFormat="1" ht="11.25">
      <c r="B622" s="223"/>
      <c r="C622" s="224"/>
      <c r="D622" s="225" t="s">
        <v>197</v>
      </c>
      <c r="E622" s="226" t="s">
        <v>1</v>
      </c>
      <c r="F622" s="227" t="s">
        <v>1321</v>
      </c>
      <c r="G622" s="224"/>
      <c r="H622" s="228">
        <v>30</v>
      </c>
      <c r="I622" s="229"/>
      <c r="J622" s="224"/>
      <c r="K622" s="224"/>
      <c r="L622" s="230"/>
      <c r="M622" s="231"/>
      <c r="N622" s="232"/>
      <c r="O622" s="232"/>
      <c r="P622" s="232"/>
      <c r="Q622" s="232"/>
      <c r="R622" s="232"/>
      <c r="S622" s="232"/>
      <c r="T622" s="233"/>
      <c r="AT622" s="234" t="s">
        <v>197</v>
      </c>
      <c r="AU622" s="234" t="s">
        <v>88</v>
      </c>
      <c r="AV622" s="13" t="s">
        <v>88</v>
      </c>
      <c r="AW622" s="13" t="s">
        <v>32</v>
      </c>
      <c r="AX622" s="13" t="s">
        <v>77</v>
      </c>
      <c r="AY622" s="234" t="s">
        <v>188</v>
      </c>
    </row>
    <row r="623" spans="1:65" s="14" customFormat="1" ht="11.25">
      <c r="B623" s="235"/>
      <c r="C623" s="236"/>
      <c r="D623" s="225" t="s">
        <v>197</v>
      </c>
      <c r="E623" s="237" t="s">
        <v>1</v>
      </c>
      <c r="F623" s="238" t="s">
        <v>199</v>
      </c>
      <c r="G623" s="236"/>
      <c r="H623" s="239">
        <v>382</v>
      </c>
      <c r="I623" s="240"/>
      <c r="J623" s="236"/>
      <c r="K623" s="236"/>
      <c r="L623" s="241"/>
      <c r="M623" s="242"/>
      <c r="N623" s="243"/>
      <c r="O623" s="243"/>
      <c r="P623" s="243"/>
      <c r="Q623" s="243"/>
      <c r="R623" s="243"/>
      <c r="S623" s="243"/>
      <c r="T623" s="244"/>
      <c r="AT623" s="245" t="s">
        <v>197</v>
      </c>
      <c r="AU623" s="245" t="s">
        <v>88</v>
      </c>
      <c r="AV623" s="14" t="s">
        <v>195</v>
      </c>
      <c r="AW623" s="14" t="s">
        <v>32</v>
      </c>
      <c r="AX623" s="14" t="s">
        <v>85</v>
      </c>
      <c r="AY623" s="245" t="s">
        <v>188</v>
      </c>
    </row>
    <row r="624" spans="1:65" s="12" customFormat="1" ht="22.9" customHeight="1">
      <c r="B624" s="194"/>
      <c r="C624" s="195"/>
      <c r="D624" s="196" t="s">
        <v>76</v>
      </c>
      <c r="E624" s="208" t="s">
        <v>587</v>
      </c>
      <c r="F624" s="208" t="s">
        <v>588</v>
      </c>
      <c r="G624" s="195"/>
      <c r="H624" s="195"/>
      <c r="I624" s="198"/>
      <c r="J624" s="209">
        <f>BK624</f>
        <v>0</v>
      </c>
      <c r="K624" s="195"/>
      <c r="L624" s="200"/>
      <c r="M624" s="201"/>
      <c r="N624" s="202"/>
      <c r="O624" s="202"/>
      <c r="P624" s="203">
        <f>P625</f>
        <v>0</v>
      </c>
      <c r="Q624" s="202"/>
      <c r="R624" s="203">
        <f>R625</f>
        <v>0</v>
      </c>
      <c r="S624" s="202"/>
      <c r="T624" s="204">
        <f>T625</f>
        <v>0</v>
      </c>
      <c r="AR624" s="205" t="s">
        <v>85</v>
      </c>
      <c r="AT624" s="206" t="s">
        <v>76</v>
      </c>
      <c r="AU624" s="206" t="s">
        <v>85</v>
      </c>
      <c r="AY624" s="205" t="s">
        <v>188</v>
      </c>
      <c r="BK624" s="207">
        <f>BK625</f>
        <v>0</v>
      </c>
    </row>
    <row r="625" spans="1:65" s="2" customFormat="1" ht="16.5" customHeight="1">
      <c r="A625" s="35"/>
      <c r="B625" s="36"/>
      <c r="C625" s="210" t="s">
        <v>559</v>
      </c>
      <c r="D625" s="210" t="s">
        <v>190</v>
      </c>
      <c r="E625" s="211" t="s">
        <v>1322</v>
      </c>
      <c r="F625" s="212" t="s">
        <v>1323</v>
      </c>
      <c r="G625" s="213" t="s">
        <v>246</v>
      </c>
      <c r="H625" s="214">
        <v>29.084</v>
      </c>
      <c r="I625" s="215"/>
      <c r="J625" s="216">
        <f>ROUND(I625*H625,2)</f>
        <v>0</v>
      </c>
      <c r="K625" s="212" t="s">
        <v>202</v>
      </c>
      <c r="L625" s="40"/>
      <c r="M625" s="277" t="s">
        <v>1</v>
      </c>
      <c r="N625" s="278" t="s">
        <v>42</v>
      </c>
      <c r="O625" s="279"/>
      <c r="P625" s="280">
        <f>O625*H625</f>
        <v>0</v>
      </c>
      <c r="Q625" s="280">
        <v>0</v>
      </c>
      <c r="R625" s="280">
        <f>Q625*H625</f>
        <v>0</v>
      </c>
      <c r="S625" s="280">
        <v>0</v>
      </c>
      <c r="T625" s="281">
        <f>S625*H625</f>
        <v>0</v>
      </c>
      <c r="U625" s="35"/>
      <c r="V625" s="35"/>
      <c r="W625" s="35"/>
      <c r="X625" s="35"/>
      <c r="Y625" s="35"/>
      <c r="Z625" s="35"/>
      <c r="AA625" s="35"/>
      <c r="AB625" s="35"/>
      <c r="AC625" s="35"/>
      <c r="AD625" s="35"/>
      <c r="AE625" s="35"/>
      <c r="AR625" s="221" t="s">
        <v>195</v>
      </c>
      <c r="AT625" s="221" t="s">
        <v>190</v>
      </c>
      <c r="AU625" s="221" t="s">
        <v>88</v>
      </c>
      <c r="AY625" s="18" t="s">
        <v>188</v>
      </c>
      <c r="BE625" s="222">
        <f>IF(N625="základní",J625,0)</f>
        <v>0</v>
      </c>
      <c r="BF625" s="222">
        <f>IF(N625="snížená",J625,0)</f>
        <v>0</v>
      </c>
      <c r="BG625" s="222">
        <f>IF(N625="zákl. přenesená",J625,0)</f>
        <v>0</v>
      </c>
      <c r="BH625" s="222">
        <f>IF(N625="sníž. přenesená",J625,0)</f>
        <v>0</v>
      </c>
      <c r="BI625" s="222">
        <f>IF(N625="nulová",J625,0)</f>
        <v>0</v>
      </c>
      <c r="BJ625" s="18" t="s">
        <v>85</v>
      </c>
      <c r="BK625" s="222">
        <f>ROUND(I625*H625,2)</f>
        <v>0</v>
      </c>
      <c r="BL625" s="18" t="s">
        <v>195</v>
      </c>
      <c r="BM625" s="221" t="s">
        <v>1324</v>
      </c>
    </row>
    <row r="626" spans="1:65" s="2" customFormat="1" ht="6.95" customHeight="1">
      <c r="A626" s="35"/>
      <c r="B626" s="55"/>
      <c r="C626" s="56"/>
      <c r="D626" s="56"/>
      <c r="E626" s="56"/>
      <c r="F626" s="56"/>
      <c r="G626" s="56"/>
      <c r="H626" s="56"/>
      <c r="I626" s="160"/>
      <c r="J626" s="56"/>
      <c r="K626" s="56"/>
      <c r="L626" s="40"/>
      <c r="M626" s="35"/>
      <c r="O626" s="35"/>
      <c r="P626" s="35"/>
      <c r="Q626" s="35"/>
      <c r="R626" s="35"/>
      <c r="S626" s="35"/>
      <c r="T626" s="35"/>
      <c r="U626" s="35"/>
      <c r="V626" s="35"/>
      <c r="W626" s="35"/>
      <c r="X626" s="35"/>
      <c r="Y626" s="35"/>
      <c r="Z626" s="35"/>
      <c r="AA626" s="35"/>
      <c r="AB626" s="35"/>
      <c r="AC626" s="35"/>
      <c r="AD626" s="35"/>
      <c r="AE626" s="35"/>
    </row>
  </sheetData>
  <sheetProtection algorithmName="SHA-512" hashValue="fCLhCj9R0GCyCUSyK6xUQLwPDtZFgWLnSv2ctXabFO+9Cnxz+Zh4nGpjdrC4KF2A2cIHJgGnNXJOC5ax4hNrHg==" saltValue="7+kRG+VkuDgLrLq7qlUbgGJYJ+8ejd/xrApeCnE2xkBY3ztXsslTJ0KerRQW12iSUaJWVhSTyiVhI+5+DRDuxw==" spinCount="100000" sheet="1" objects="1" scenarios="1" formatColumns="0" formatRows="0" autoFilter="0"/>
  <autoFilter ref="C127:K625"/>
  <mergeCells count="12">
    <mergeCell ref="E120:H120"/>
    <mergeCell ref="L2:V2"/>
    <mergeCell ref="E85:H85"/>
    <mergeCell ref="E87:H87"/>
    <mergeCell ref="E89:H89"/>
    <mergeCell ref="E116:H116"/>
    <mergeCell ref="E118:H118"/>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101</v>
      </c>
      <c r="AZ2" s="117" t="s">
        <v>708</v>
      </c>
      <c r="BA2" s="117" t="s">
        <v>1</v>
      </c>
      <c r="BB2" s="117" t="s">
        <v>1</v>
      </c>
      <c r="BC2" s="117" t="s">
        <v>1325</v>
      </c>
      <c r="BD2" s="117" t="s">
        <v>88</v>
      </c>
    </row>
    <row r="3" spans="1:56" s="1" customFormat="1" ht="6.95" customHeight="1">
      <c r="B3" s="118"/>
      <c r="C3" s="119"/>
      <c r="D3" s="119"/>
      <c r="E3" s="119"/>
      <c r="F3" s="119"/>
      <c r="G3" s="119"/>
      <c r="H3" s="119"/>
      <c r="I3" s="120"/>
      <c r="J3" s="119"/>
      <c r="K3" s="119"/>
      <c r="L3" s="21"/>
      <c r="AT3" s="18" t="s">
        <v>88</v>
      </c>
      <c r="AZ3" s="117" t="s">
        <v>710</v>
      </c>
      <c r="BA3" s="117" t="s">
        <v>1</v>
      </c>
      <c r="BB3" s="117" t="s">
        <v>1</v>
      </c>
      <c r="BC3" s="117" t="s">
        <v>1326</v>
      </c>
      <c r="BD3" s="117" t="s">
        <v>88</v>
      </c>
    </row>
    <row r="4" spans="1:56" s="1" customFormat="1" ht="24.95" customHeight="1">
      <c r="B4" s="21"/>
      <c r="D4" s="121" t="s">
        <v>133</v>
      </c>
      <c r="I4" s="116"/>
      <c r="L4" s="21"/>
      <c r="M4" s="122" t="s">
        <v>10</v>
      </c>
      <c r="AT4" s="18" t="s">
        <v>4</v>
      </c>
      <c r="AZ4" s="117" t="s">
        <v>712</v>
      </c>
      <c r="BA4" s="117" t="s">
        <v>1</v>
      </c>
      <c r="BB4" s="117" t="s">
        <v>1</v>
      </c>
      <c r="BC4" s="117" t="s">
        <v>1327</v>
      </c>
      <c r="BD4" s="117" t="s">
        <v>88</v>
      </c>
    </row>
    <row r="5" spans="1:56" s="1" customFormat="1" ht="6.95" customHeight="1">
      <c r="B5" s="21"/>
      <c r="I5" s="116"/>
      <c r="L5" s="21"/>
      <c r="AZ5" s="117" t="s">
        <v>136</v>
      </c>
      <c r="BA5" s="117" t="s">
        <v>1</v>
      </c>
      <c r="BB5" s="117" t="s">
        <v>1</v>
      </c>
      <c r="BC5" s="117" t="s">
        <v>1328</v>
      </c>
      <c r="BD5" s="117" t="s">
        <v>88</v>
      </c>
    </row>
    <row r="6" spans="1:56" s="1" customFormat="1" ht="12" customHeight="1">
      <c r="B6" s="21"/>
      <c r="D6" s="123" t="s">
        <v>16</v>
      </c>
      <c r="I6" s="116"/>
      <c r="L6" s="21"/>
      <c r="AZ6" s="117" t="s">
        <v>139</v>
      </c>
      <c r="BA6" s="117" t="s">
        <v>1</v>
      </c>
      <c r="BB6" s="117" t="s">
        <v>1</v>
      </c>
      <c r="BC6" s="117" t="s">
        <v>1329</v>
      </c>
      <c r="BD6" s="117" t="s">
        <v>88</v>
      </c>
    </row>
    <row r="7" spans="1:56" s="1" customFormat="1" ht="16.5" customHeight="1">
      <c r="B7" s="21"/>
      <c r="E7" s="333" t="str">
        <f>'Rekapitulace stavby'!K6</f>
        <v>HOSPODAŘENÍ SE SRÁŽKOVÝMI VODAMI - ZŠ NA VÝSLUNÍ Č.P. 2047</v>
      </c>
      <c r="F7" s="334"/>
      <c r="G7" s="334"/>
      <c r="H7" s="334"/>
      <c r="I7" s="116"/>
      <c r="L7" s="21"/>
      <c r="AZ7" s="117" t="s">
        <v>716</v>
      </c>
      <c r="BA7" s="117" t="s">
        <v>1</v>
      </c>
      <c r="BB7" s="117" t="s">
        <v>1</v>
      </c>
      <c r="BC7" s="117" t="s">
        <v>1330</v>
      </c>
      <c r="BD7" s="117" t="s">
        <v>88</v>
      </c>
    </row>
    <row r="8" spans="1:56" s="1" customFormat="1" ht="12" customHeight="1">
      <c r="B8" s="21"/>
      <c r="D8" s="123" t="s">
        <v>141</v>
      </c>
      <c r="I8" s="116"/>
      <c r="L8" s="21"/>
      <c r="AZ8" s="117" t="s">
        <v>718</v>
      </c>
      <c r="BA8" s="117" t="s">
        <v>1</v>
      </c>
      <c r="BB8" s="117" t="s">
        <v>1</v>
      </c>
      <c r="BC8" s="117" t="s">
        <v>1331</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603</v>
      </c>
      <c r="BA9" s="117" t="s">
        <v>1</v>
      </c>
      <c r="BB9" s="117" t="s">
        <v>1</v>
      </c>
      <c r="BC9" s="117" t="s">
        <v>1332</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723</v>
      </c>
      <c r="BA10" s="117" t="s">
        <v>1</v>
      </c>
      <c r="BB10" s="117" t="s">
        <v>1</v>
      </c>
      <c r="BC10" s="117" t="s">
        <v>1333</v>
      </c>
      <c r="BD10" s="117" t="s">
        <v>88</v>
      </c>
    </row>
    <row r="11" spans="1:56" s="2" customFormat="1" ht="16.5" customHeight="1">
      <c r="A11" s="35"/>
      <c r="B11" s="40"/>
      <c r="C11" s="35"/>
      <c r="D11" s="35"/>
      <c r="E11" s="335" t="s">
        <v>1334</v>
      </c>
      <c r="F11" s="336"/>
      <c r="G11" s="336"/>
      <c r="H11" s="336"/>
      <c r="I11" s="124"/>
      <c r="J11" s="35"/>
      <c r="K11" s="35"/>
      <c r="L11" s="52"/>
      <c r="S11" s="35"/>
      <c r="T11" s="35"/>
      <c r="U11" s="35"/>
      <c r="V11" s="35"/>
      <c r="W11" s="35"/>
      <c r="X11" s="35"/>
      <c r="Y11" s="35"/>
      <c r="Z11" s="35"/>
      <c r="AA11" s="35"/>
      <c r="AB11" s="35"/>
      <c r="AC11" s="35"/>
      <c r="AD11" s="35"/>
      <c r="AE11" s="35"/>
      <c r="AZ11" s="117" t="s">
        <v>846</v>
      </c>
      <c r="BA11" s="117" t="s">
        <v>1</v>
      </c>
      <c r="BB11" s="117" t="s">
        <v>1</v>
      </c>
      <c r="BC11" s="117" t="s">
        <v>1335</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726</v>
      </c>
      <c r="BA12" s="117" t="s">
        <v>1</v>
      </c>
      <c r="BB12" s="117" t="s">
        <v>1</v>
      </c>
      <c r="BC12" s="117" t="s">
        <v>1326</v>
      </c>
      <c r="BD12" s="117" t="s">
        <v>88</v>
      </c>
    </row>
    <row r="13" spans="1:56" s="2" customFormat="1" ht="12" customHeight="1">
      <c r="A13" s="35"/>
      <c r="B13" s="40"/>
      <c r="C13" s="35"/>
      <c r="D13" s="123" t="s">
        <v>18</v>
      </c>
      <c r="E13" s="35"/>
      <c r="F13" s="111" t="s">
        <v>87</v>
      </c>
      <c r="G13" s="35"/>
      <c r="H13" s="35"/>
      <c r="I13" s="125" t="s">
        <v>19</v>
      </c>
      <c r="J13" s="111" t="s">
        <v>1</v>
      </c>
      <c r="K13" s="35"/>
      <c r="L13" s="52"/>
      <c r="S13" s="35"/>
      <c r="T13" s="35"/>
      <c r="U13" s="35"/>
      <c r="V13" s="35"/>
      <c r="W13" s="35"/>
      <c r="X13" s="35"/>
      <c r="Y13" s="35"/>
      <c r="Z13" s="35"/>
      <c r="AA13" s="35"/>
      <c r="AB13" s="35"/>
      <c r="AC13" s="35"/>
      <c r="AD13" s="35"/>
      <c r="AE13" s="35"/>
      <c r="AZ13" s="117" t="s">
        <v>727</v>
      </c>
      <c r="BA13" s="117" t="s">
        <v>1</v>
      </c>
      <c r="BB13" s="117" t="s">
        <v>1</v>
      </c>
      <c r="BC13" s="117" t="s">
        <v>1336</v>
      </c>
      <c r="BD13" s="117" t="s">
        <v>88</v>
      </c>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c r="AZ14" s="117" t="s">
        <v>729</v>
      </c>
      <c r="BA14" s="117" t="s">
        <v>1</v>
      </c>
      <c r="BB14" s="117" t="s">
        <v>1</v>
      </c>
      <c r="BC14" s="117" t="s">
        <v>1337</v>
      </c>
      <c r="BD14" s="117" t="s">
        <v>88</v>
      </c>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c r="AZ15" s="117" t="s">
        <v>731</v>
      </c>
      <c r="BA15" s="117" t="s">
        <v>1</v>
      </c>
      <c r="BB15" s="117" t="s">
        <v>1</v>
      </c>
      <c r="BC15" s="117" t="s">
        <v>1338</v>
      </c>
      <c r="BD15" s="117" t="s">
        <v>88</v>
      </c>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c r="AZ16" s="117" t="s">
        <v>612</v>
      </c>
      <c r="BA16" s="117" t="s">
        <v>1</v>
      </c>
      <c r="BB16" s="117" t="s">
        <v>1</v>
      </c>
      <c r="BC16" s="117" t="s">
        <v>1339</v>
      </c>
      <c r="BD16" s="117" t="s">
        <v>88</v>
      </c>
    </row>
    <row r="17" spans="1:56"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c r="AZ17" s="117" t="s">
        <v>734</v>
      </c>
      <c r="BA17" s="117" t="s">
        <v>1</v>
      </c>
      <c r="BB17" s="117" t="s">
        <v>1</v>
      </c>
      <c r="BC17" s="117" t="s">
        <v>1340</v>
      </c>
      <c r="BD17" s="117" t="s">
        <v>88</v>
      </c>
    </row>
    <row r="18" spans="1:56"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c r="AZ18" s="117" t="s">
        <v>153</v>
      </c>
      <c r="BA18" s="117" t="s">
        <v>1</v>
      </c>
      <c r="BB18" s="117" t="s">
        <v>1</v>
      </c>
      <c r="BC18" s="117" t="s">
        <v>1341</v>
      </c>
      <c r="BD18" s="117" t="s">
        <v>88</v>
      </c>
    </row>
    <row r="19" spans="1:56"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c r="AZ19" s="117" t="s">
        <v>737</v>
      </c>
      <c r="BA19" s="117" t="s">
        <v>1</v>
      </c>
      <c r="BB19" s="117" t="s">
        <v>1</v>
      </c>
      <c r="BC19" s="117" t="s">
        <v>1342</v>
      </c>
      <c r="BD19" s="117" t="s">
        <v>88</v>
      </c>
    </row>
    <row r="20" spans="1:56"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c r="AZ20" s="117" t="s">
        <v>739</v>
      </c>
      <c r="BA20" s="117" t="s">
        <v>1</v>
      </c>
      <c r="BB20" s="117" t="s">
        <v>1</v>
      </c>
      <c r="BC20" s="117" t="s">
        <v>1343</v>
      </c>
      <c r="BD20" s="117" t="s">
        <v>88</v>
      </c>
    </row>
    <row r="21" spans="1:56"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c r="AZ21" s="117" t="s">
        <v>743</v>
      </c>
      <c r="BA21" s="117" t="s">
        <v>1</v>
      </c>
      <c r="BB21" s="117" t="s">
        <v>1</v>
      </c>
      <c r="BC21" s="117" t="s">
        <v>1344</v>
      </c>
      <c r="BD21" s="117" t="s">
        <v>88</v>
      </c>
    </row>
    <row r="22" spans="1:56"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c r="AZ22" s="117" t="s">
        <v>745</v>
      </c>
      <c r="BA22" s="117" t="s">
        <v>1</v>
      </c>
      <c r="BB22" s="117" t="s">
        <v>1</v>
      </c>
      <c r="BC22" s="117" t="s">
        <v>1345</v>
      </c>
      <c r="BD22" s="117" t="s">
        <v>88</v>
      </c>
    </row>
    <row r="23" spans="1:56"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c r="AZ23" s="117" t="s">
        <v>747</v>
      </c>
      <c r="BA23" s="117" t="s">
        <v>1</v>
      </c>
      <c r="BB23" s="117" t="s">
        <v>1</v>
      </c>
      <c r="BC23" s="117" t="s">
        <v>1346</v>
      </c>
      <c r="BD23" s="117" t="s">
        <v>88</v>
      </c>
    </row>
    <row r="24" spans="1:56"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c r="AZ24" s="117" t="s">
        <v>751</v>
      </c>
      <c r="BA24" s="117" t="s">
        <v>1</v>
      </c>
      <c r="BB24" s="117" t="s">
        <v>1</v>
      </c>
      <c r="BC24" s="117" t="s">
        <v>1347</v>
      </c>
      <c r="BD24" s="117" t="s">
        <v>88</v>
      </c>
    </row>
    <row r="25" spans="1:56"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c r="AZ25" s="117" t="s">
        <v>1348</v>
      </c>
      <c r="BA25" s="117" t="s">
        <v>1</v>
      </c>
      <c r="BB25" s="117" t="s">
        <v>1</v>
      </c>
      <c r="BC25" s="117" t="s">
        <v>1349</v>
      </c>
      <c r="BD25" s="117" t="s">
        <v>88</v>
      </c>
    </row>
    <row r="26" spans="1:56"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c r="AZ26" s="117" t="s">
        <v>1350</v>
      </c>
      <c r="BA26" s="117" t="s">
        <v>1</v>
      </c>
      <c r="BB26" s="117" t="s">
        <v>1</v>
      </c>
      <c r="BC26" s="117" t="s">
        <v>1351</v>
      </c>
      <c r="BD26" s="117" t="s">
        <v>88</v>
      </c>
    </row>
    <row r="27" spans="1:56"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c r="AZ27" s="117" t="s">
        <v>1352</v>
      </c>
      <c r="BA27" s="117" t="s">
        <v>1</v>
      </c>
      <c r="BB27" s="117" t="s">
        <v>1</v>
      </c>
      <c r="BC27" s="117" t="s">
        <v>1353</v>
      </c>
      <c r="BD27" s="117" t="s">
        <v>88</v>
      </c>
    </row>
    <row r="28" spans="1:56"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c r="AZ28" s="117" t="s">
        <v>1354</v>
      </c>
      <c r="BA28" s="117" t="s">
        <v>1</v>
      </c>
      <c r="BB28" s="117" t="s">
        <v>1</v>
      </c>
      <c r="BC28" s="117" t="s">
        <v>1333</v>
      </c>
      <c r="BD28" s="117" t="s">
        <v>88</v>
      </c>
    </row>
    <row r="29" spans="1:56"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c r="AZ29" s="282" t="s">
        <v>1355</v>
      </c>
      <c r="BA29" s="282" t="s">
        <v>1</v>
      </c>
      <c r="BB29" s="282" t="s">
        <v>1</v>
      </c>
      <c r="BC29" s="282" t="s">
        <v>1356</v>
      </c>
      <c r="BD29" s="282" t="s">
        <v>88</v>
      </c>
    </row>
    <row r="30" spans="1:56"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56" s="2" customFormat="1" ht="25.35" customHeight="1">
      <c r="A32" s="35"/>
      <c r="B32" s="40"/>
      <c r="C32" s="35"/>
      <c r="D32" s="133" t="s">
        <v>37</v>
      </c>
      <c r="E32" s="35"/>
      <c r="F32" s="35"/>
      <c r="G32" s="35"/>
      <c r="H32" s="35"/>
      <c r="I32" s="124"/>
      <c r="J32" s="134">
        <f>ROUND(J129,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row>
    <row r="35" spans="1:31" s="2" customFormat="1" ht="14.45" customHeight="1">
      <c r="A35" s="35"/>
      <c r="B35" s="40"/>
      <c r="C35" s="35"/>
      <c r="D35" s="137" t="s">
        <v>41</v>
      </c>
      <c r="E35" s="123" t="s">
        <v>42</v>
      </c>
      <c r="F35" s="138">
        <f>ROUND((SUM(BE129:BE360)),  2)</f>
        <v>0</v>
      </c>
      <c r="G35" s="35"/>
      <c r="H35" s="35"/>
      <c r="I35" s="139">
        <v>0.21</v>
      </c>
      <c r="J35" s="138">
        <f>ROUND(((SUM(BE129:BE360))*I35),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3" t="s">
        <v>43</v>
      </c>
      <c r="F36" s="138">
        <f>ROUND((SUM(BF129:BF360)),  2)</f>
        <v>0</v>
      </c>
      <c r="G36" s="35"/>
      <c r="H36" s="35"/>
      <c r="I36" s="139">
        <v>0.15</v>
      </c>
      <c r="J36" s="138">
        <f>ROUND(((SUM(BF129:BF360))*I36),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44</v>
      </c>
      <c r="F37" s="138">
        <f>ROUND((SUM(BG129:BG360)),  2)</f>
        <v>0</v>
      </c>
      <c r="G37" s="35"/>
      <c r="H37" s="35"/>
      <c r="I37" s="139">
        <v>0.21</v>
      </c>
      <c r="J37" s="138">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3" t="s">
        <v>45</v>
      </c>
      <c r="F38" s="138">
        <f>ROUND((SUM(BH129:BH360)),  2)</f>
        <v>0</v>
      </c>
      <c r="G38" s="35"/>
      <c r="H38" s="35"/>
      <c r="I38" s="139">
        <v>0.15</v>
      </c>
      <c r="J38" s="138">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3" t="s">
        <v>46</v>
      </c>
      <c r="F39" s="138">
        <f>ROUND((SUM(BI129:BI360)),  2)</f>
        <v>0</v>
      </c>
      <c r="G39" s="35"/>
      <c r="H39" s="35"/>
      <c r="I39" s="139">
        <v>0</v>
      </c>
      <c r="J39" s="138">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03.12 - zasakovací průleh - atrium</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J129</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J130</f>
        <v>0</v>
      </c>
      <c r="K99" s="170"/>
      <c r="L99" s="175"/>
    </row>
    <row r="100" spans="1:47" s="10" customFormat="1" ht="19.899999999999999" customHeight="1">
      <c r="B100" s="176"/>
      <c r="C100" s="105"/>
      <c r="D100" s="177" t="s">
        <v>168</v>
      </c>
      <c r="E100" s="178"/>
      <c r="F100" s="178"/>
      <c r="G100" s="178"/>
      <c r="H100" s="178"/>
      <c r="I100" s="179"/>
      <c r="J100" s="180">
        <f>J131</f>
        <v>0</v>
      </c>
      <c r="K100" s="105"/>
      <c r="L100" s="181"/>
    </row>
    <row r="101" spans="1:47" s="10" customFormat="1" ht="19.899999999999999" customHeight="1">
      <c r="B101" s="176"/>
      <c r="C101" s="105"/>
      <c r="D101" s="177" t="s">
        <v>831</v>
      </c>
      <c r="E101" s="178"/>
      <c r="F101" s="178"/>
      <c r="G101" s="178"/>
      <c r="H101" s="178"/>
      <c r="I101" s="179"/>
      <c r="J101" s="180">
        <f>J289</f>
        <v>0</v>
      </c>
      <c r="K101" s="105"/>
      <c r="L101" s="181"/>
    </row>
    <row r="102" spans="1:47" s="10" customFormat="1" ht="19.899999999999999" customHeight="1">
      <c r="B102" s="176"/>
      <c r="C102" s="105"/>
      <c r="D102" s="177" t="s">
        <v>169</v>
      </c>
      <c r="E102" s="178"/>
      <c r="F102" s="178"/>
      <c r="G102" s="178"/>
      <c r="H102" s="178"/>
      <c r="I102" s="179"/>
      <c r="J102" s="180">
        <f>J301</f>
        <v>0</v>
      </c>
      <c r="K102" s="105"/>
      <c r="L102" s="181"/>
    </row>
    <row r="103" spans="1:47" s="10" customFormat="1" ht="19.899999999999999" customHeight="1">
      <c r="B103" s="176"/>
      <c r="C103" s="105"/>
      <c r="D103" s="177" t="s">
        <v>832</v>
      </c>
      <c r="E103" s="178"/>
      <c r="F103" s="178"/>
      <c r="G103" s="178"/>
      <c r="H103" s="178"/>
      <c r="I103" s="179"/>
      <c r="J103" s="180">
        <f>J315</f>
        <v>0</v>
      </c>
      <c r="K103" s="105"/>
      <c r="L103" s="181"/>
    </row>
    <row r="104" spans="1:47" s="10" customFormat="1" ht="19.899999999999999" customHeight="1">
      <c r="B104" s="176"/>
      <c r="C104" s="105"/>
      <c r="D104" s="177" t="s">
        <v>1357</v>
      </c>
      <c r="E104" s="178"/>
      <c r="F104" s="178"/>
      <c r="G104" s="178"/>
      <c r="H104" s="178"/>
      <c r="I104" s="179"/>
      <c r="J104" s="180">
        <f>J320</f>
        <v>0</v>
      </c>
      <c r="K104" s="105"/>
      <c r="L104" s="181"/>
    </row>
    <row r="105" spans="1:47" s="10" customFormat="1" ht="19.899999999999999" customHeight="1">
      <c r="B105" s="176"/>
      <c r="C105" s="105"/>
      <c r="D105" s="177" t="s">
        <v>171</v>
      </c>
      <c r="E105" s="178"/>
      <c r="F105" s="178"/>
      <c r="G105" s="178"/>
      <c r="H105" s="178"/>
      <c r="I105" s="179"/>
      <c r="J105" s="180">
        <f>J323</f>
        <v>0</v>
      </c>
      <c r="K105" s="105"/>
      <c r="L105" s="181"/>
    </row>
    <row r="106" spans="1:47" s="10" customFormat="1" ht="19.899999999999999" customHeight="1">
      <c r="B106" s="176"/>
      <c r="C106" s="105"/>
      <c r="D106" s="177" t="s">
        <v>833</v>
      </c>
      <c r="E106" s="178"/>
      <c r="F106" s="178"/>
      <c r="G106" s="178"/>
      <c r="H106" s="178"/>
      <c r="I106" s="179"/>
      <c r="J106" s="180">
        <f>J349</f>
        <v>0</v>
      </c>
      <c r="K106" s="105"/>
      <c r="L106" s="181"/>
    </row>
    <row r="107" spans="1:47" s="10" customFormat="1" ht="19.899999999999999" customHeight="1">
      <c r="B107" s="176"/>
      <c r="C107" s="105"/>
      <c r="D107" s="177" t="s">
        <v>172</v>
      </c>
      <c r="E107" s="178"/>
      <c r="F107" s="178"/>
      <c r="G107" s="178"/>
      <c r="H107" s="178"/>
      <c r="I107" s="179"/>
      <c r="J107" s="180">
        <f>J359</f>
        <v>0</v>
      </c>
      <c r="K107" s="105"/>
      <c r="L107" s="181"/>
    </row>
    <row r="108" spans="1:47" s="2" customFormat="1" ht="21.75" customHeight="1">
      <c r="A108" s="35"/>
      <c r="B108" s="36"/>
      <c r="C108" s="37"/>
      <c r="D108" s="37"/>
      <c r="E108" s="37"/>
      <c r="F108" s="37"/>
      <c r="G108" s="37"/>
      <c r="H108" s="37"/>
      <c r="I108" s="124"/>
      <c r="J108" s="37"/>
      <c r="K108" s="37"/>
      <c r="L108" s="52"/>
      <c r="S108" s="35"/>
      <c r="T108" s="35"/>
      <c r="U108" s="35"/>
      <c r="V108" s="35"/>
      <c r="W108" s="35"/>
      <c r="X108" s="35"/>
      <c r="Y108" s="35"/>
      <c r="Z108" s="35"/>
      <c r="AA108" s="35"/>
      <c r="AB108" s="35"/>
      <c r="AC108" s="35"/>
      <c r="AD108" s="35"/>
      <c r="AE108" s="35"/>
    </row>
    <row r="109" spans="1:47" s="2" customFormat="1" ht="6.95" customHeight="1">
      <c r="A109" s="35"/>
      <c r="B109" s="55"/>
      <c r="C109" s="56"/>
      <c r="D109" s="56"/>
      <c r="E109" s="56"/>
      <c r="F109" s="56"/>
      <c r="G109" s="56"/>
      <c r="H109" s="56"/>
      <c r="I109" s="160"/>
      <c r="J109" s="56"/>
      <c r="K109" s="56"/>
      <c r="L109" s="52"/>
      <c r="S109" s="35"/>
      <c r="T109" s="35"/>
      <c r="U109" s="35"/>
      <c r="V109" s="35"/>
      <c r="W109" s="35"/>
      <c r="X109" s="35"/>
      <c r="Y109" s="35"/>
      <c r="Z109" s="35"/>
      <c r="AA109" s="35"/>
      <c r="AB109" s="35"/>
      <c r="AC109" s="35"/>
      <c r="AD109" s="35"/>
      <c r="AE109" s="35"/>
    </row>
    <row r="113" spans="1:31" s="2" customFormat="1" ht="6.95" customHeight="1">
      <c r="A113" s="35"/>
      <c r="B113" s="57"/>
      <c r="C113" s="58"/>
      <c r="D113" s="58"/>
      <c r="E113" s="58"/>
      <c r="F113" s="58"/>
      <c r="G113" s="58"/>
      <c r="H113" s="58"/>
      <c r="I113" s="163"/>
      <c r="J113" s="58"/>
      <c r="K113" s="58"/>
      <c r="L113" s="52"/>
      <c r="S113" s="35"/>
      <c r="T113" s="35"/>
      <c r="U113" s="35"/>
      <c r="V113" s="35"/>
      <c r="W113" s="35"/>
      <c r="X113" s="35"/>
      <c r="Y113" s="35"/>
      <c r="Z113" s="35"/>
      <c r="AA113" s="35"/>
      <c r="AB113" s="35"/>
      <c r="AC113" s="35"/>
      <c r="AD113" s="35"/>
      <c r="AE113" s="35"/>
    </row>
    <row r="114" spans="1:31" s="2" customFormat="1" ht="24.95" customHeight="1">
      <c r="A114" s="35"/>
      <c r="B114" s="36"/>
      <c r="C114" s="24" t="s">
        <v>173</v>
      </c>
      <c r="D114" s="37"/>
      <c r="E114" s="37"/>
      <c r="F114" s="37"/>
      <c r="G114" s="37"/>
      <c r="H114" s="37"/>
      <c r="I114" s="124"/>
      <c r="J114" s="37"/>
      <c r="K114" s="37"/>
      <c r="L114" s="52"/>
      <c r="S114" s="35"/>
      <c r="T114" s="35"/>
      <c r="U114" s="35"/>
      <c r="V114" s="35"/>
      <c r="W114" s="35"/>
      <c r="X114" s="35"/>
      <c r="Y114" s="35"/>
      <c r="Z114" s="35"/>
      <c r="AA114" s="35"/>
      <c r="AB114" s="35"/>
      <c r="AC114" s="35"/>
      <c r="AD114" s="35"/>
      <c r="AE114" s="35"/>
    </row>
    <row r="115" spans="1:31" s="2" customFormat="1" ht="6.95" customHeight="1">
      <c r="A115" s="35"/>
      <c r="B115" s="36"/>
      <c r="C115" s="37"/>
      <c r="D115" s="37"/>
      <c r="E115" s="37"/>
      <c r="F115" s="37"/>
      <c r="G115" s="37"/>
      <c r="H115" s="37"/>
      <c r="I115" s="124"/>
      <c r="J115" s="37"/>
      <c r="K115" s="37"/>
      <c r="L115" s="52"/>
      <c r="S115" s="35"/>
      <c r="T115" s="35"/>
      <c r="U115" s="35"/>
      <c r="V115" s="35"/>
      <c r="W115" s="35"/>
      <c r="X115" s="35"/>
      <c r="Y115" s="35"/>
      <c r="Z115" s="35"/>
      <c r="AA115" s="35"/>
      <c r="AB115" s="35"/>
      <c r="AC115" s="35"/>
      <c r="AD115" s="35"/>
      <c r="AE115" s="35"/>
    </row>
    <row r="116" spans="1:31" s="2" customFormat="1" ht="12" customHeight="1">
      <c r="A116" s="35"/>
      <c r="B116" s="36"/>
      <c r="C116" s="30" t="s">
        <v>16</v>
      </c>
      <c r="D116" s="37"/>
      <c r="E116" s="37"/>
      <c r="F116" s="37"/>
      <c r="G116" s="37"/>
      <c r="H116" s="37"/>
      <c r="I116" s="124"/>
      <c r="J116" s="37"/>
      <c r="K116" s="37"/>
      <c r="L116" s="52"/>
      <c r="S116" s="35"/>
      <c r="T116" s="35"/>
      <c r="U116" s="35"/>
      <c r="V116" s="35"/>
      <c r="W116" s="35"/>
      <c r="X116" s="35"/>
      <c r="Y116" s="35"/>
      <c r="Z116" s="35"/>
      <c r="AA116" s="35"/>
      <c r="AB116" s="35"/>
      <c r="AC116" s="35"/>
      <c r="AD116" s="35"/>
      <c r="AE116" s="35"/>
    </row>
    <row r="117" spans="1:31" s="2" customFormat="1" ht="16.5" customHeight="1">
      <c r="A117" s="35"/>
      <c r="B117" s="36"/>
      <c r="C117" s="37"/>
      <c r="D117" s="37"/>
      <c r="E117" s="340" t="str">
        <f>E7</f>
        <v>HOSPODAŘENÍ SE SRÁŽKOVÝMI VODAMI - ZŠ NA VÝSLUNÍ Č.P. 2047</v>
      </c>
      <c r="F117" s="341"/>
      <c r="G117" s="341"/>
      <c r="H117" s="341"/>
      <c r="I117" s="124"/>
      <c r="J117" s="37"/>
      <c r="K117" s="37"/>
      <c r="L117" s="52"/>
      <c r="S117" s="35"/>
      <c r="T117" s="35"/>
      <c r="U117" s="35"/>
      <c r="V117" s="35"/>
      <c r="W117" s="35"/>
      <c r="X117" s="35"/>
      <c r="Y117" s="35"/>
      <c r="Z117" s="35"/>
      <c r="AA117" s="35"/>
      <c r="AB117" s="35"/>
      <c r="AC117" s="35"/>
      <c r="AD117" s="35"/>
      <c r="AE117" s="35"/>
    </row>
    <row r="118" spans="1:31" s="1" customFormat="1" ht="12" customHeight="1">
      <c r="B118" s="22"/>
      <c r="C118" s="30" t="s">
        <v>141</v>
      </c>
      <c r="D118" s="23"/>
      <c r="E118" s="23"/>
      <c r="F118" s="23"/>
      <c r="G118" s="23"/>
      <c r="H118" s="23"/>
      <c r="I118" s="116"/>
      <c r="J118" s="23"/>
      <c r="K118" s="23"/>
      <c r="L118" s="21"/>
    </row>
    <row r="119" spans="1:31" s="2" customFormat="1" ht="16.5" customHeight="1">
      <c r="A119" s="35"/>
      <c r="B119" s="36"/>
      <c r="C119" s="37"/>
      <c r="D119" s="37"/>
      <c r="E119" s="340" t="s">
        <v>720</v>
      </c>
      <c r="F119" s="342"/>
      <c r="G119" s="342"/>
      <c r="H119" s="342"/>
      <c r="I119" s="124"/>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722</v>
      </c>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308" t="str">
        <f>E11</f>
        <v>SO 03.12 - zasakovací průleh - atrium</v>
      </c>
      <c r="F121" s="342"/>
      <c r="G121" s="342"/>
      <c r="H121" s="342"/>
      <c r="I121" s="124"/>
      <c r="J121" s="37"/>
      <c r="K121" s="37"/>
      <c r="L121" s="52"/>
      <c r="S121" s="35"/>
      <c r="T121" s="35"/>
      <c r="U121" s="35"/>
      <c r="V121" s="35"/>
      <c r="W121" s="35"/>
      <c r="X121" s="35"/>
      <c r="Y121" s="35"/>
      <c r="Z121" s="35"/>
      <c r="AA121" s="35"/>
      <c r="AB121" s="35"/>
      <c r="AC121" s="35"/>
      <c r="AD121" s="35"/>
      <c r="AE121" s="35"/>
    </row>
    <row r="122" spans="1:31" s="2" customFormat="1" ht="6.95" customHeight="1">
      <c r="A122" s="35"/>
      <c r="B122" s="36"/>
      <c r="C122" s="37"/>
      <c r="D122" s="37"/>
      <c r="E122" s="37"/>
      <c r="F122" s="37"/>
      <c r="G122" s="37"/>
      <c r="H122" s="37"/>
      <c r="I122" s="124"/>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20</v>
      </c>
      <c r="D123" s="37"/>
      <c r="E123" s="37"/>
      <c r="F123" s="28" t="str">
        <f>F14</f>
        <v>UHERSKÝ BROD</v>
      </c>
      <c r="G123" s="37"/>
      <c r="H123" s="37"/>
      <c r="I123" s="125" t="s">
        <v>22</v>
      </c>
      <c r="J123" s="67" t="str">
        <f>IF(J14="","",J14)</f>
        <v>23. 7. 2019</v>
      </c>
      <c r="K123" s="37"/>
      <c r="L123" s="52"/>
      <c r="S123" s="35"/>
      <c r="T123" s="35"/>
      <c r="U123" s="35"/>
      <c r="V123" s="35"/>
      <c r="W123" s="35"/>
      <c r="X123" s="35"/>
      <c r="Y123" s="35"/>
      <c r="Z123" s="35"/>
      <c r="AA123" s="35"/>
      <c r="AB123" s="35"/>
      <c r="AC123" s="35"/>
      <c r="AD123" s="35"/>
      <c r="AE123" s="35"/>
    </row>
    <row r="124" spans="1:31" s="2" customFormat="1" ht="6.95" customHeight="1">
      <c r="A124" s="35"/>
      <c r="B124" s="36"/>
      <c r="C124" s="37"/>
      <c r="D124" s="37"/>
      <c r="E124" s="37"/>
      <c r="F124" s="37"/>
      <c r="G124" s="37"/>
      <c r="H124" s="37"/>
      <c r="I124" s="124"/>
      <c r="J124" s="37"/>
      <c r="K124" s="37"/>
      <c r="L124" s="52"/>
      <c r="S124" s="35"/>
      <c r="T124" s="35"/>
      <c r="U124" s="35"/>
      <c r="V124" s="35"/>
      <c r="W124" s="35"/>
      <c r="X124" s="35"/>
      <c r="Y124" s="35"/>
      <c r="Z124" s="35"/>
      <c r="AA124" s="35"/>
      <c r="AB124" s="35"/>
      <c r="AC124" s="35"/>
      <c r="AD124" s="35"/>
      <c r="AE124" s="35"/>
    </row>
    <row r="125" spans="1:31" s="2" customFormat="1" ht="27.95" customHeight="1">
      <c r="A125" s="35"/>
      <c r="B125" s="36"/>
      <c r="C125" s="30" t="s">
        <v>24</v>
      </c>
      <c r="D125" s="37"/>
      <c r="E125" s="37"/>
      <c r="F125" s="28" t="str">
        <f>E17</f>
        <v>MĚSTO UHERSKÝ BROD</v>
      </c>
      <c r="G125" s="37"/>
      <c r="H125" s="37"/>
      <c r="I125" s="125" t="s">
        <v>30</v>
      </c>
      <c r="J125" s="33" t="str">
        <f>E23</f>
        <v>JV PROJEKT V.H. s.r.o.   Brno</v>
      </c>
      <c r="K125" s="37"/>
      <c r="L125" s="52"/>
      <c r="S125" s="35"/>
      <c r="T125" s="35"/>
      <c r="U125" s="35"/>
      <c r="V125" s="35"/>
      <c r="W125" s="35"/>
      <c r="X125" s="35"/>
      <c r="Y125" s="35"/>
      <c r="Z125" s="35"/>
      <c r="AA125" s="35"/>
      <c r="AB125" s="35"/>
      <c r="AC125" s="35"/>
      <c r="AD125" s="35"/>
      <c r="AE125" s="35"/>
    </row>
    <row r="126" spans="1:31" s="2" customFormat="1" ht="15.2" customHeight="1">
      <c r="A126" s="35"/>
      <c r="B126" s="36"/>
      <c r="C126" s="30" t="s">
        <v>28</v>
      </c>
      <c r="D126" s="37"/>
      <c r="E126" s="37"/>
      <c r="F126" s="28" t="str">
        <f>IF(E20="","",E20)</f>
        <v>Vyplň údaj</v>
      </c>
      <c r="G126" s="37"/>
      <c r="H126" s="37"/>
      <c r="I126" s="125" t="s">
        <v>33</v>
      </c>
      <c r="J126" s="33" t="str">
        <f>E26</f>
        <v>Obrtel M.</v>
      </c>
      <c r="K126" s="37"/>
      <c r="L126" s="52"/>
      <c r="S126" s="35"/>
      <c r="T126" s="35"/>
      <c r="U126" s="35"/>
      <c r="V126" s="35"/>
      <c r="W126" s="35"/>
      <c r="X126" s="35"/>
      <c r="Y126" s="35"/>
      <c r="Z126" s="35"/>
      <c r="AA126" s="35"/>
      <c r="AB126" s="35"/>
      <c r="AC126" s="35"/>
      <c r="AD126" s="35"/>
      <c r="AE126" s="35"/>
    </row>
    <row r="127" spans="1:31" s="2" customFormat="1" ht="10.35" customHeight="1">
      <c r="A127" s="35"/>
      <c r="B127" s="36"/>
      <c r="C127" s="37"/>
      <c r="D127" s="37"/>
      <c r="E127" s="37"/>
      <c r="F127" s="37"/>
      <c r="G127" s="37"/>
      <c r="H127" s="37"/>
      <c r="I127" s="124"/>
      <c r="J127" s="37"/>
      <c r="K127" s="37"/>
      <c r="L127" s="52"/>
      <c r="S127" s="35"/>
      <c r="T127" s="35"/>
      <c r="U127" s="35"/>
      <c r="V127" s="35"/>
      <c r="W127" s="35"/>
      <c r="X127" s="35"/>
      <c r="Y127" s="35"/>
      <c r="Z127" s="35"/>
      <c r="AA127" s="35"/>
      <c r="AB127" s="35"/>
      <c r="AC127" s="35"/>
      <c r="AD127" s="35"/>
      <c r="AE127" s="35"/>
    </row>
    <row r="128" spans="1:31" s="11" customFormat="1" ht="29.25" customHeight="1">
      <c r="A128" s="182"/>
      <c r="B128" s="183"/>
      <c r="C128" s="184" t="s">
        <v>174</v>
      </c>
      <c r="D128" s="185" t="s">
        <v>62</v>
      </c>
      <c r="E128" s="185" t="s">
        <v>58</v>
      </c>
      <c r="F128" s="185" t="s">
        <v>59</v>
      </c>
      <c r="G128" s="185" t="s">
        <v>175</v>
      </c>
      <c r="H128" s="185" t="s">
        <v>176</v>
      </c>
      <c r="I128" s="186" t="s">
        <v>177</v>
      </c>
      <c r="J128" s="185" t="s">
        <v>164</v>
      </c>
      <c r="K128" s="187" t="s">
        <v>178</v>
      </c>
      <c r="L128" s="188"/>
      <c r="M128" s="76" t="s">
        <v>1</v>
      </c>
      <c r="N128" s="77" t="s">
        <v>41</v>
      </c>
      <c r="O128" s="77" t="s">
        <v>179</v>
      </c>
      <c r="P128" s="77" t="s">
        <v>180</v>
      </c>
      <c r="Q128" s="77" t="s">
        <v>181</v>
      </c>
      <c r="R128" s="77" t="s">
        <v>182</v>
      </c>
      <c r="S128" s="77" t="s">
        <v>183</v>
      </c>
      <c r="T128" s="78" t="s">
        <v>184</v>
      </c>
      <c r="U128" s="182"/>
      <c r="V128" s="182"/>
      <c r="W128" s="182"/>
      <c r="X128" s="182"/>
      <c r="Y128" s="182"/>
      <c r="Z128" s="182"/>
      <c r="AA128" s="182"/>
      <c r="AB128" s="182"/>
      <c r="AC128" s="182"/>
      <c r="AD128" s="182"/>
      <c r="AE128" s="182"/>
    </row>
    <row r="129" spans="1:65" s="2" customFormat="1" ht="22.9" customHeight="1">
      <c r="A129" s="35"/>
      <c r="B129" s="36"/>
      <c r="C129" s="83" t="s">
        <v>185</v>
      </c>
      <c r="D129" s="37"/>
      <c r="E129" s="37"/>
      <c r="F129" s="37"/>
      <c r="G129" s="37"/>
      <c r="H129" s="37"/>
      <c r="I129" s="124"/>
      <c r="J129" s="189">
        <f>BK129</f>
        <v>0</v>
      </c>
      <c r="K129" s="37"/>
      <c r="L129" s="40"/>
      <c r="M129" s="79"/>
      <c r="N129" s="190"/>
      <c r="O129" s="80"/>
      <c r="P129" s="191">
        <f>P130</f>
        <v>0</v>
      </c>
      <c r="Q129" s="80"/>
      <c r="R129" s="191">
        <f>R130</f>
        <v>2.3438167000000001</v>
      </c>
      <c r="S129" s="80"/>
      <c r="T129" s="192">
        <f>T130</f>
        <v>0</v>
      </c>
      <c r="U129" s="35"/>
      <c r="V129" s="35"/>
      <c r="W129" s="35"/>
      <c r="X129" s="35"/>
      <c r="Y129" s="35"/>
      <c r="Z129" s="35"/>
      <c r="AA129" s="35"/>
      <c r="AB129" s="35"/>
      <c r="AC129" s="35"/>
      <c r="AD129" s="35"/>
      <c r="AE129" s="35"/>
      <c r="AT129" s="18" t="s">
        <v>76</v>
      </c>
      <c r="AU129" s="18" t="s">
        <v>166</v>
      </c>
      <c r="BK129" s="193">
        <f>BK130</f>
        <v>0</v>
      </c>
    </row>
    <row r="130" spans="1:65" s="12" customFormat="1" ht="25.9" customHeight="1">
      <c r="B130" s="194"/>
      <c r="C130" s="195"/>
      <c r="D130" s="196" t="s">
        <v>76</v>
      </c>
      <c r="E130" s="197" t="s">
        <v>186</v>
      </c>
      <c r="F130" s="197" t="s">
        <v>187</v>
      </c>
      <c r="G130" s="195"/>
      <c r="H130" s="195"/>
      <c r="I130" s="198"/>
      <c r="J130" s="199">
        <f>BK130</f>
        <v>0</v>
      </c>
      <c r="K130" s="195"/>
      <c r="L130" s="200"/>
      <c r="M130" s="201"/>
      <c r="N130" s="202"/>
      <c r="O130" s="202"/>
      <c r="P130" s="203">
        <f>P131+P289+P301+P315+P320+P323+P349+P359</f>
        <v>0</v>
      </c>
      <c r="Q130" s="202"/>
      <c r="R130" s="203">
        <f>R131+R289+R301+R315+R320+R323+R349+R359</f>
        <v>2.3438167000000001</v>
      </c>
      <c r="S130" s="202"/>
      <c r="T130" s="204">
        <f>T131+T289+T301+T315+T320+T323+T349+T359</f>
        <v>0</v>
      </c>
      <c r="AR130" s="205" t="s">
        <v>85</v>
      </c>
      <c r="AT130" s="206" t="s">
        <v>76</v>
      </c>
      <c r="AU130" s="206" t="s">
        <v>77</v>
      </c>
      <c r="AY130" s="205" t="s">
        <v>188</v>
      </c>
      <c r="BK130" s="207">
        <f>BK131+BK289+BK301+BK315+BK320+BK323+BK349+BK359</f>
        <v>0</v>
      </c>
    </row>
    <row r="131" spans="1:65" s="12" customFormat="1" ht="22.9" customHeight="1">
      <c r="B131" s="194"/>
      <c r="C131" s="195"/>
      <c r="D131" s="196" t="s">
        <v>76</v>
      </c>
      <c r="E131" s="208" t="s">
        <v>85</v>
      </c>
      <c r="F131" s="208" t="s">
        <v>189</v>
      </c>
      <c r="G131" s="195"/>
      <c r="H131" s="195"/>
      <c r="I131" s="198"/>
      <c r="J131" s="209">
        <f>BK131</f>
        <v>0</v>
      </c>
      <c r="K131" s="195"/>
      <c r="L131" s="200"/>
      <c r="M131" s="201"/>
      <c r="N131" s="202"/>
      <c r="O131" s="202"/>
      <c r="P131" s="203">
        <f>SUM(P132:P288)</f>
        <v>0</v>
      </c>
      <c r="Q131" s="202"/>
      <c r="R131" s="203">
        <f>SUM(R132:R288)</f>
        <v>1.4875920000000001E-2</v>
      </c>
      <c r="S131" s="202"/>
      <c r="T131" s="204">
        <f>SUM(T132:T288)</f>
        <v>0</v>
      </c>
      <c r="AR131" s="205" t="s">
        <v>85</v>
      </c>
      <c r="AT131" s="206" t="s">
        <v>76</v>
      </c>
      <c r="AU131" s="206" t="s">
        <v>85</v>
      </c>
      <c r="AY131" s="205" t="s">
        <v>188</v>
      </c>
      <c r="BK131" s="207">
        <f>SUM(BK132:BK288)</f>
        <v>0</v>
      </c>
    </row>
    <row r="132" spans="1:65" s="2" customFormat="1" ht="16.5" customHeight="1">
      <c r="A132" s="35"/>
      <c r="B132" s="36"/>
      <c r="C132" s="210" t="s">
        <v>85</v>
      </c>
      <c r="D132" s="210" t="s">
        <v>190</v>
      </c>
      <c r="E132" s="211" t="s">
        <v>632</v>
      </c>
      <c r="F132" s="212" t="s">
        <v>633</v>
      </c>
      <c r="G132" s="213" t="s">
        <v>285</v>
      </c>
      <c r="H132" s="214">
        <v>5.085</v>
      </c>
      <c r="I132" s="215"/>
      <c r="J132" s="216">
        <f>ROUND(I132*H132,2)</f>
        <v>0</v>
      </c>
      <c r="K132" s="212" t="s">
        <v>202</v>
      </c>
      <c r="L132" s="40"/>
      <c r="M132" s="217" t="s">
        <v>1</v>
      </c>
      <c r="N132" s="218" t="s">
        <v>42</v>
      </c>
      <c r="O132" s="72"/>
      <c r="P132" s="219">
        <f>O132*H132</f>
        <v>0</v>
      </c>
      <c r="Q132" s="219">
        <v>0</v>
      </c>
      <c r="R132" s="219">
        <f>Q132*H132</f>
        <v>0</v>
      </c>
      <c r="S132" s="219">
        <v>0</v>
      </c>
      <c r="T132" s="220">
        <f>S132*H132</f>
        <v>0</v>
      </c>
      <c r="U132" s="35"/>
      <c r="V132" s="35"/>
      <c r="W132" s="35"/>
      <c r="X132" s="35"/>
      <c r="Y132" s="35"/>
      <c r="Z132" s="35"/>
      <c r="AA132" s="35"/>
      <c r="AB132" s="35"/>
      <c r="AC132" s="35"/>
      <c r="AD132" s="35"/>
      <c r="AE132" s="35"/>
      <c r="AR132" s="221" t="s">
        <v>195</v>
      </c>
      <c r="AT132" s="221" t="s">
        <v>190</v>
      </c>
      <c r="AU132" s="221" t="s">
        <v>88</v>
      </c>
      <c r="AY132" s="18" t="s">
        <v>188</v>
      </c>
      <c r="BE132" s="222">
        <f>IF(N132="základní",J132,0)</f>
        <v>0</v>
      </c>
      <c r="BF132" s="222">
        <f>IF(N132="snížená",J132,0)</f>
        <v>0</v>
      </c>
      <c r="BG132" s="222">
        <f>IF(N132="zákl. přenesená",J132,0)</f>
        <v>0</v>
      </c>
      <c r="BH132" s="222">
        <f>IF(N132="sníž. přenesená",J132,0)</f>
        <v>0</v>
      </c>
      <c r="BI132" s="222">
        <f>IF(N132="nulová",J132,0)</f>
        <v>0</v>
      </c>
      <c r="BJ132" s="18" t="s">
        <v>85</v>
      </c>
      <c r="BK132" s="222">
        <f>ROUND(I132*H132,2)</f>
        <v>0</v>
      </c>
      <c r="BL132" s="18" t="s">
        <v>195</v>
      </c>
      <c r="BM132" s="221" t="s">
        <v>834</v>
      </c>
    </row>
    <row r="133" spans="1:65" s="13" customFormat="1" ht="11.25">
      <c r="B133" s="223"/>
      <c r="C133" s="224"/>
      <c r="D133" s="225" t="s">
        <v>197</v>
      </c>
      <c r="E133" s="226" t="s">
        <v>1354</v>
      </c>
      <c r="F133" s="227" t="s">
        <v>1358</v>
      </c>
      <c r="G133" s="224"/>
      <c r="H133" s="228">
        <v>50.85</v>
      </c>
      <c r="I133" s="229"/>
      <c r="J133" s="224"/>
      <c r="K133" s="224"/>
      <c r="L133" s="230"/>
      <c r="M133" s="231"/>
      <c r="N133" s="232"/>
      <c r="O133" s="232"/>
      <c r="P133" s="232"/>
      <c r="Q133" s="232"/>
      <c r="R133" s="232"/>
      <c r="S133" s="232"/>
      <c r="T133" s="233"/>
      <c r="AT133" s="234" t="s">
        <v>197</v>
      </c>
      <c r="AU133" s="234" t="s">
        <v>88</v>
      </c>
      <c r="AV133" s="13" t="s">
        <v>88</v>
      </c>
      <c r="AW133" s="13" t="s">
        <v>32</v>
      </c>
      <c r="AX133" s="13" t="s">
        <v>77</v>
      </c>
      <c r="AY133" s="234" t="s">
        <v>188</v>
      </c>
    </row>
    <row r="134" spans="1:65" s="16" customFormat="1" ht="11.25">
      <c r="B134" s="256"/>
      <c r="C134" s="257"/>
      <c r="D134" s="225" t="s">
        <v>197</v>
      </c>
      <c r="E134" s="258" t="s">
        <v>844</v>
      </c>
      <c r="F134" s="259" t="s">
        <v>212</v>
      </c>
      <c r="G134" s="257"/>
      <c r="H134" s="260">
        <v>50.85</v>
      </c>
      <c r="I134" s="261"/>
      <c r="J134" s="257"/>
      <c r="K134" s="257"/>
      <c r="L134" s="262"/>
      <c r="M134" s="263"/>
      <c r="N134" s="264"/>
      <c r="O134" s="264"/>
      <c r="P134" s="264"/>
      <c r="Q134" s="264"/>
      <c r="R134" s="264"/>
      <c r="S134" s="264"/>
      <c r="T134" s="265"/>
      <c r="AT134" s="266" t="s">
        <v>197</v>
      </c>
      <c r="AU134" s="266" t="s">
        <v>88</v>
      </c>
      <c r="AV134" s="16" t="s">
        <v>204</v>
      </c>
      <c r="AW134" s="16" t="s">
        <v>32</v>
      </c>
      <c r="AX134" s="16" t="s">
        <v>77</v>
      </c>
      <c r="AY134" s="266" t="s">
        <v>188</v>
      </c>
    </row>
    <row r="135" spans="1:65" s="14" customFormat="1" ht="11.25">
      <c r="B135" s="235"/>
      <c r="C135" s="236"/>
      <c r="D135" s="225" t="s">
        <v>197</v>
      </c>
      <c r="E135" s="237" t="s">
        <v>723</v>
      </c>
      <c r="F135" s="238" t="s">
        <v>199</v>
      </c>
      <c r="G135" s="236"/>
      <c r="H135" s="239">
        <v>50.85</v>
      </c>
      <c r="I135" s="240"/>
      <c r="J135" s="236"/>
      <c r="K135" s="236"/>
      <c r="L135" s="241"/>
      <c r="M135" s="242"/>
      <c r="N135" s="243"/>
      <c r="O135" s="243"/>
      <c r="P135" s="243"/>
      <c r="Q135" s="243"/>
      <c r="R135" s="243"/>
      <c r="S135" s="243"/>
      <c r="T135" s="244"/>
      <c r="AT135" s="245" t="s">
        <v>197</v>
      </c>
      <c r="AU135" s="245" t="s">
        <v>88</v>
      </c>
      <c r="AV135" s="14" t="s">
        <v>195</v>
      </c>
      <c r="AW135" s="14" t="s">
        <v>32</v>
      </c>
      <c r="AX135" s="14" t="s">
        <v>77</v>
      </c>
      <c r="AY135" s="245" t="s">
        <v>188</v>
      </c>
    </row>
    <row r="136" spans="1:65" s="13" customFormat="1" ht="11.25">
      <c r="B136" s="223"/>
      <c r="C136" s="224"/>
      <c r="D136" s="225" t="s">
        <v>197</v>
      </c>
      <c r="E136" s="226" t="s">
        <v>1</v>
      </c>
      <c r="F136" s="227" t="s">
        <v>845</v>
      </c>
      <c r="G136" s="224"/>
      <c r="H136" s="228">
        <v>5.085</v>
      </c>
      <c r="I136" s="229"/>
      <c r="J136" s="224"/>
      <c r="K136" s="224"/>
      <c r="L136" s="230"/>
      <c r="M136" s="231"/>
      <c r="N136" s="232"/>
      <c r="O136" s="232"/>
      <c r="P136" s="232"/>
      <c r="Q136" s="232"/>
      <c r="R136" s="232"/>
      <c r="S136" s="232"/>
      <c r="T136" s="233"/>
      <c r="AT136" s="234" t="s">
        <v>197</v>
      </c>
      <c r="AU136" s="234" t="s">
        <v>88</v>
      </c>
      <c r="AV136" s="13" t="s">
        <v>88</v>
      </c>
      <c r="AW136" s="13" t="s">
        <v>32</v>
      </c>
      <c r="AX136" s="13" t="s">
        <v>77</v>
      </c>
      <c r="AY136" s="234" t="s">
        <v>188</v>
      </c>
    </row>
    <row r="137" spans="1:65" s="14" customFormat="1" ht="11.25">
      <c r="B137" s="235"/>
      <c r="C137" s="236"/>
      <c r="D137" s="225" t="s">
        <v>197</v>
      </c>
      <c r="E137" s="237" t="s">
        <v>846</v>
      </c>
      <c r="F137" s="238" t="s">
        <v>199</v>
      </c>
      <c r="G137" s="236"/>
      <c r="H137" s="239">
        <v>5.085</v>
      </c>
      <c r="I137" s="240"/>
      <c r="J137" s="236"/>
      <c r="K137" s="236"/>
      <c r="L137" s="241"/>
      <c r="M137" s="242"/>
      <c r="N137" s="243"/>
      <c r="O137" s="243"/>
      <c r="P137" s="243"/>
      <c r="Q137" s="243"/>
      <c r="R137" s="243"/>
      <c r="S137" s="243"/>
      <c r="T137" s="244"/>
      <c r="AT137" s="245" t="s">
        <v>197</v>
      </c>
      <c r="AU137" s="245" t="s">
        <v>88</v>
      </c>
      <c r="AV137" s="14" t="s">
        <v>195</v>
      </c>
      <c r="AW137" s="14" t="s">
        <v>32</v>
      </c>
      <c r="AX137" s="14" t="s">
        <v>85</v>
      </c>
      <c r="AY137" s="245" t="s">
        <v>188</v>
      </c>
    </row>
    <row r="138" spans="1:65" s="2" customFormat="1" ht="16.5" customHeight="1">
      <c r="A138" s="35"/>
      <c r="B138" s="36"/>
      <c r="C138" s="210" t="s">
        <v>88</v>
      </c>
      <c r="D138" s="210" t="s">
        <v>190</v>
      </c>
      <c r="E138" s="211" t="s">
        <v>857</v>
      </c>
      <c r="F138" s="212" t="s">
        <v>858</v>
      </c>
      <c r="G138" s="213" t="s">
        <v>285</v>
      </c>
      <c r="H138" s="214">
        <v>27.811</v>
      </c>
      <c r="I138" s="215"/>
      <c r="J138" s="216">
        <f>ROUND(I138*H138,2)</f>
        <v>0</v>
      </c>
      <c r="K138" s="212" t="s">
        <v>202</v>
      </c>
      <c r="L138" s="40"/>
      <c r="M138" s="217" t="s">
        <v>1</v>
      </c>
      <c r="N138" s="218" t="s">
        <v>42</v>
      </c>
      <c r="O138" s="72"/>
      <c r="P138" s="219">
        <f>O138*H138</f>
        <v>0</v>
      </c>
      <c r="Q138" s="219">
        <v>0</v>
      </c>
      <c r="R138" s="219">
        <f>Q138*H138</f>
        <v>0</v>
      </c>
      <c r="S138" s="219">
        <v>0</v>
      </c>
      <c r="T138" s="220">
        <f>S138*H138</f>
        <v>0</v>
      </c>
      <c r="U138" s="35"/>
      <c r="V138" s="35"/>
      <c r="W138" s="35"/>
      <c r="X138" s="35"/>
      <c r="Y138" s="35"/>
      <c r="Z138" s="35"/>
      <c r="AA138" s="35"/>
      <c r="AB138" s="35"/>
      <c r="AC138" s="35"/>
      <c r="AD138" s="35"/>
      <c r="AE138" s="35"/>
      <c r="AR138" s="221" t="s">
        <v>195</v>
      </c>
      <c r="AT138" s="221" t="s">
        <v>190</v>
      </c>
      <c r="AU138" s="221" t="s">
        <v>88</v>
      </c>
      <c r="AY138" s="18" t="s">
        <v>188</v>
      </c>
      <c r="BE138" s="222">
        <f>IF(N138="základní",J138,0)</f>
        <v>0</v>
      </c>
      <c r="BF138" s="222">
        <f>IF(N138="snížená",J138,0)</f>
        <v>0</v>
      </c>
      <c r="BG138" s="222">
        <f>IF(N138="zákl. přenesená",J138,0)</f>
        <v>0</v>
      </c>
      <c r="BH138" s="222">
        <f>IF(N138="sníž. přenesená",J138,0)</f>
        <v>0</v>
      </c>
      <c r="BI138" s="222">
        <f>IF(N138="nulová",J138,0)</f>
        <v>0</v>
      </c>
      <c r="BJ138" s="18" t="s">
        <v>85</v>
      </c>
      <c r="BK138" s="222">
        <f>ROUND(I138*H138,2)</f>
        <v>0</v>
      </c>
      <c r="BL138" s="18" t="s">
        <v>195</v>
      </c>
      <c r="BM138" s="221" t="s">
        <v>859</v>
      </c>
    </row>
    <row r="139" spans="1:65" s="15" customFormat="1" ht="11.25">
      <c r="B139" s="246"/>
      <c r="C139" s="247"/>
      <c r="D139" s="225" t="s">
        <v>197</v>
      </c>
      <c r="E139" s="248" t="s">
        <v>1</v>
      </c>
      <c r="F139" s="249" t="s">
        <v>860</v>
      </c>
      <c r="G139" s="247"/>
      <c r="H139" s="248" t="s">
        <v>1</v>
      </c>
      <c r="I139" s="250"/>
      <c r="J139" s="247"/>
      <c r="K139" s="247"/>
      <c r="L139" s="251"/>
      <c r="M139" s="252"/>
      <c r="N139" s="253"/>
      <c r="O139" s="253"/>
      <c r="P139" s="253"/>
      <c r="Q139" s="253"/>
      <c r="R139" s="253"/>
      <c r="S139" s="253"/>
      <c r="T139" s="254"/>
      <c r="AT139" s="255" t="s">
        <v>197</v>
      </c>
      <c r="AU139" s="255" t="s">
        <v>88</v>
      </c>
      <c r="AV139" s="15" t="s">
        <v>85</v>
      </c>
      <c r="AW139" s="15" t="s">
        <v>32</v>
      </c>
      <c r="AX139" s="15" t="s">
        <v>77</v>
      </c>
      <c r="AY139" s="255" t="s">
        <v>188</v>
      </c>
    </row>
    <row r="140" spans="1:65" s="13" customFormat="1" ht="11.25">
      <c r="B140" s="223"/>
      <c r="C140" s="224"/>
      <c r="D140" s="225" t="s">
        <v>197</v>
      </c>
      <c r="E140" s="226" t="s">
        <v>1355</v>
      </c>
      <c r="F140" s="227" t="s">
        <v>1359</v>
      </c>
      <c r="G140" s="224"/>
      <c r="H140" s="228">
        <v>34.25</v>
      </c>
      <c r="I140" s="229"/>
      <c r="J140" s="224"/>
      <c r="K140" s="224"/>
      <c r="L140" s="230"/>
      <c r="M140" s="231"/>
      <c r="N140" s="232"/>
      <c r="O140" s="232"/>
      <c r="P140" s="232"/>
      <c r="Q140" s="232"/>
      <c r="R140" s="232"/>
      <c r="S140" s="232"/>
      <c r="T140" s="233"/>
      <c r="AT140" s="234" t="s">
        <v>197</v>
      </c>
      <c r="AU140" s="234" t="s">
        <v>88</v>
      </c>
      <c r="AV140" s="13" t="s">
        <v>88</v>
      </c>
      <c r="AW140" s="13" t="s">
        <v>32</v>
      </c>
      <c r="AX140" s="13" t="s">
        <v>77</v>
      </c>
      <c r="AY140" s="234" t="s">
        <v>188</v>
      </c>
    </row>
    <row r="141" spans="1:65" s="13" customFormat="1" ht="11.25">
      <c r="B141" s="223"/>
      <c r="C141" s="224"/>
      <c r="D141" s="225" t="s">
        <v>197</v>
      </c>
      <c r="E141" s="226" t="s">
        <v>1352</v>
      </c>
      <c r="F141" s="227" t="s">
        <v>1360</v>
      </c>
      <c r="G141" s="224"/>
      <c r="H141" s="228">
        <v>31.65</v>
      </c>
      <c r="I141" s="229"/>
      <c r="J141" s="224"/>
      <c r="K141" s="224"/>
      <c r="L141" s="230"/>
      <c r="M141" s="231"/>
      <c r="N141" s="232"/>
      <c r="O141" s="232"/>
      <c r="P141" s="232"/>
      <c r="Q141" s="232"/>
      <c r="R141" s="232"/>
      <c r="S141" s="232"/>
      <c r="T141" s="233"/>
      <c r="AT141" s="234" t="s">
        <v>197</v>
      </c>
      <c r="AU141" s="234" t="s">
        <v>88</v>
      </c>
      <c r="AV141" s="13" t="s">
        <v>88</v>
      </c>
      <c r="AW141" s="13" t="s">
        <v>32</v>
      </c>
      <c r="AX141" s="13" t="s">
        <v>77</v>
      </c>
      <c r="AY141" s="234" t="s">
        <v>188</v>
      </c>
    </row>
    <row r="142" spans="1:65" s="13" customFormat="1" ht="11.25">
      <c r="B142" s="223"/>
      <c r="C142" s="224"/>
      <c r="D142" s="225" t="s">
        <v>197</v>
      </c>
      <c r="E142" s="226" t="s">
        <v>1348</v>
      </c>
      <c r="F142" s="227" t="s">
        <v>1361</v>
      </c>
      <c r="G142" s="224"/>
      <c r="H142" s="228">
        <v>10.7</v>
      </c>
      <c r="I142" s="229"/>
      <c r="J142" s="224"/>
      <c r="K142" s="224"/>
      <c r="L142" s="230"/>
      <c r="M142" s="231"/>
      <c r="N142" s="232"/>
      <c r="O142" s="232"/>
      <c r="P142" s="232"/>
      <c r="Q142" s="232"/>
      <c r="R142" s="232"/>
      <c r="S142" s="232"/>
      <c r="T142" s="233"/>
      <c r="AT142" s="234" t="s">
        <v>197</v>
      </c>
      <c r="AU142" s="234" t="s">
        <v>88</v>
      </c>
      <c r="AV142" s="13" t="s">
        <v>88</v>
      </c>
      <c r="AW142" s="13" t="s">
        <v>32</v>
      </c>
      <c r="AX142" s="13" t="s">
        <v>77</v>
      </c>
      <c r="AY142" s="234" t="s">
        <v>188</v>
      </c>
    </row>
    <row r="143" spans="1:65" s="13" customFormat="1" ht="11.25">
      <c r="B143" s="223"/>
      <c r="C143" s="224"/>
      <c r="D143" s="225" t="s">
        <v>197</v>
      </c>
      <c r="E143" s="226" t="s">
        <v>1350</v>
      </c>
      <c r="F143" s="227" t="s">
        <v>1362</v>
      </c>
      <c r="G143" s="224"/>
      <c r="H143" s="228">
        <v>24.1</v>
      </c>
      <c r="I143" s="229"/>
      <c r="J143" s="224"/>
      <c r="K143" s="224"/>
      <c r="L143" s="230"/>
      <c r="M143" s="231"/>
      <c r="N143" s="232"/>
      <c r="O143" s="232"/>
      <c r="P143" s="232"/>
      <c r="Q143" s="232"/>
      <c r="R143" s="232"/>
      <c r="S143" s="232"/>
      <c r="T143" s="233"/>
      <c r="AT143" s="234" t="s">
        <v>197</v>
      </c>
      <c r="AU143" s="234" t="s">
        <v>88</v>
      </c>
      <c r="AV143" s="13" t="s">
        <v>88</v>
      </c>
      <c r="AW143" s="13" t="s">
        <v>32</v>
      </c>
      <c r="AX143" s="13" t="s">
        <v>77</v>
      </c>
      <c r="AY143" s="234" t="s">
        <v>188</v>
      </c>
    </row>
    <row r="144" spans="1:65" s="14" customFormat="1" ht="11.25">
      <c r="B144" s="235"/>
      <c r="C144" s="236"/>
      <c r="D144" s="225" t="s">
        <v>197</v>
      </c>
      <c r="E144" s="237" t="s">
        <v>1</v>
      </c>
      <c r="F144" s="238" t="s">
        <v>199</v>
      </c>
      <c r="G144" s="236"/>
      <c r="H144" s="239">
        <v>100.70000000000002</v>
      </c>
      <c r="I144" s="240"/>
      <c r="J144" s="236"/>
      <c r="K144" s="236"/>
      <c r="L144" s="241"/>
      <c r="M144" s="242"/>
      <c r="N144" s="243"/>
      <c r="O144" s="243"/>
      <c r="P144" s="243"/>
      <c r="Q144" s="243"/>
      <c r="R144" s="243"/>
      <c r="S144" s="243"/>
      <c r="T144" s="244"/>
      <c r="AT144" s="245" t="s">
        <v>197</v>
      </c>
      <c r="AU144" s="245" t="s">
        <v>88</v>
      </c>
      <c r="AV144" s="14" t="s">
        <v>195</v>
      </c>
      <c r="AW144" s="14" t="s">
        <v>32</v>
      </c>
      <c r="AX144" s="14" t="s">
        <v>77</v>
      </c>
      <c r="AY144" s="245" t="s">
        <v>188</v>
      </c>
    </row>
    <row r="145" spans="1:65" s="15" customFormat="1" ht="11.25">
      <c r="B145" s="246"/>
      <c r="C145" s="247"/>
      <c r="D145" s="225" t="s">
        <v>197</v>
      </c>
      <c r="E145" s="248" t="s">
        <v>1</v>
      </c>
      <c r="F145" s="249" t="s">
        <v>1363</v>
      </c>
      <c r="G145" s="247"/>
      <c r="H145" s="248" t="s">
        <v>1</v>
      </c>
      <c r="I145" s="250"/>
      <c r="J145" s="247"/>
      <c r="K145" s="247"/>
      <c r="L145" s="251"/>
      <c r="M145" s="252"/>
      <c r="N145" s="253"/>
      <c r="O145" s="253"/>
      <c r="P145" s="253"/>
      <c r="Q145" s="253"/>
      <c r="R145" s="253"/>
      <c r="S145" s="253"/>
      <c r="T145" s="254"/>
      <c r="AT145" s="255" t="s">
        <v>197</v>
      </c>
      <c r="AU145" s="255" t="s">
        <v>88</v>
      </c>
      <c r="AV145" s="15" t="s">
        <v>85</v>
      </c>
      <c r="AW145" s="15" t="s">
        <v>32</v>
      </c>
      <c r="AX145" s="15" t="s">
        <v>77</v>
      </c>
      <c r="AY145" s="255" t="s">
        <v>188</v>
      </c>
    </row>
    <row r="146" spans="1:65" s="13" customFormat="1" ht="11.25">
      <c r="B146" s="223"/>
      <c r="C146" s="224"/>
      <c r="D146" s="225" t="s">
        <v>197</v>
      </c>
      <c r="E146" s="226" t="s">
        <v>1</v>
      </c>
      <c r="F146" s="227" t="s">
        <v>1364</v>
      </c>
      <c r="G146" s="224"/>
      <c r="H146" s="228">
        <v>39.729999999999997</v>
      </c>
      <c r="I146" s="229"/>
      <c r="J146" s="224"/>
      <c r="K146" s="224"/>
      <c r="L146" s="230"/>
      <c r="M146" s="231"/>
      <c r="N146" s="232"/>
      <c r="O146" s="232"/>
      <c r="P146" s="232"/>
      <c r="Q146" s="232"/>
      <c r="R146" s="232"/>
      <c r="S146" s="232"/>
      <c r="T146" s="233"/>
      <c r="AT146" s="234" t="s">
        <v>197</v>
      </c>
      <c r="AU146" s="234" t="s">
        <v>88</v>
      </c>
      <c r="AV146" s="13" t="s">
        <v>88</v>
      </c>
      <c r="AW146" s="13" t="s">
        <v>32</v>
      </c>
      <c r="AX146" s="13" t="s">
        <v>77</v>
      </c>
      <c r="AY146" s="234" t="s">
        <v>188</v>
      </c>
    </row>
    <row r="147" spans="1:65" s="14" customFormat="1" ht="11.25">
      <c r="B147" s="235"/>
      <c r="C147" s="236"/>
      <c r="D147" s="225" t="s">
        <v>197</v>
      </c>
      <c r="E147" s="237" t="s">
        <v>739</v>
      </c>
      <c r="F147" s="238" t="s">
        <v>199</v>
      </c>
      <c r="G147" s="236"/>
      <c r="H147" s="239">
        <v>39.729999999999997</v>
      </c>
      <c r="I147" s="240"/>
      <c r="J147" s="236"/>
      <c r="K147" s="236"/>
      <c r="L147" s="241"/>
      <c r="M147" s="242"/>
      <c r="N147" s="243"/>
      <c r="O147" s="243"/>
      <c r="P147" s="243"/>
      <c r="Q147" s="243"/>
      <c r="R147" s="243"/>
      <c r="S147" s="243"/>
      <c r="T147" s="244"/>
      <c r="AT147" s="245" t="s">
        <v>197</v>
      </c>
      <c r="AU147" s="245" t="s">
        <v>88</v>
      </c>
      <c r="AV147" s="14" t="s">
        <v>195</v>
      </c>
      <c r="AW147" s="14" t="s">
        <v>32</v>
      </c>
      <c r="AX147" s="14" t="s">
        <v>77</v>
      </c>
      <c r="AY147" s="245" t="s">
        <v>188</v>
      </c>
    </row>
    <row r="148" spans="1:65" s="15" customFormat="1" ht="11.25">
      <c r="B148" s="246"/>
      <c r="C148" s="247"/>
      <c r="D148" s="225" t="s">
        <v>197</v>
      </c>
      <c r="E148" s="248" t="s">
        <v>1</v>
      </c>
      <c r="F148" s="249" t="s">
        <v>903</v>
      </c>
      <c r="G148" s="247"/>
      <c r="H148" s="248" t="s">
        <v>1</v>
      </c>
      <c r="I148" s="250"/>
      <c r="J148" s="247"/>
      <c r="K148" s="247"/>
      <c r="L148" s="251"/>
      <c r="M148" s="252"/>
      <c r="N148" s="253"/>
      <c r="O148" s="253"/>
      <c r="P148" s="253"/>
      <c r="Q148" s="253"/>
      <c r="R148" s="253"/>
      <c r="S148" s="253"/>
      <c r="T148" s="254"/>
      <c r="AT148" s="255" t="s">
        <v>197</v>
      </c>
      <c r="AU148" s="255" t="s">
        <v>88</v>
      </c>
      <c r="AV148" s="15" t="s">
        <v>85</v>
      </c>
      <c r="AW148" s="15" t="s">
        <v>32</v>
      </c>
      <c r="AX148" s="15" t="s">
        <v>77</v>
      </c>
      <c r="AY148" s="255" t="s">
        <v>188</v>
      </c>
    </row>
    <row r="149" spans="1:65" s="13" customFormat="1" ht="11.25">
      <c r="B149" s="223"/>
      <c r="C149" s="224"/>
      <c r="D149" s="225" t="s">
        <v>197</v>
      </c>
      <c r="E149" s="226" t="s">
        <v>1</v>
      </c>
      <c r="F149" s="227" t="s">
        <v>904</v>
      </c>
      <c r="G149" s="224"/>
      <c r="H149" s="228">
        <v>27.811</v>
      </c>
      <c r="I149" s="229"/>
      <c r="J149" s="224"/>
      <c r="K149" s="224"/>
      <c r="L149" s="230"/>
      <c r="M149" s="231"/>
      <c r="N149" s="232"/>
      <c r="O149" s="232"/>
      <c r="P149" s="232"/>
      <c r="Q149" s="232"/>
      <c r="R149" s="232"/>
      <c r="S149" s="232"/>
      <c r="T149" s="233"/>
      <c r="AT149" s="234" t="s">
        <v>197</v>
      </c>
      <c r="AU149" s="234" t="s">
        <v>88</v>
      </c>
      <c r="AV149" s="13" t="s">
        <v>88</v>
      </c>
      <c r="AW149" s="13" t="s">
        <v>32</v>
      </c>
      <c r="AX149" s="13" t="s">
        <v>85</v>
      </c>
      <c r="AY149" s="234" t="s">
        <v>188</v>
      </c>
    </row>
    <row r="150" spans="1:65" s="2" customFormat="1" ht="16.5" customHeight="1">
      <c r="A150" s="35"/>
      <c r="B150" s="36"/>
      <c r="C150" s="210" t="s">
        <v>204</v>
      </c>
      <c r="D150" s="210" t="s">
        <v>190</v>
      </c>
      <c r="E150" s="211" t="s">
        <v>910</v>
      </c>
      <c r="F150" s="212" t="s">
        <v>911</v>
      </c>
      <c r="G150" s="213" t="s">
        <v>285</v>
      </c>
      <c r="H150" s="214">
        <v>12.515000000000001</v>
      </c>
      <c r="I150" s="215"/>
      <c r="J150" s="216">
        <f>ROUND(I150*H150,2)</f>
        <v>0</v>
      </c>
      <c r="K150" s="212" t="s">
        <v>202</v>
      </c>
      <c r="L150" s="40"/>
      <c r="M150" s="217" t="s">
        <v>1</v>
      </c>
      <c r="N150" s="218" t="s">
        <v>42</v>
      </c>
      <c r="O150" s="72"/>
      <c r="P150" s="219">
        <f>O150*H150</f>
        <v>0</v>
      </c>
      <c r="Q150" s="219">
        <v>0</v>
      </c>
      <c r="R150" s="219">
        <f>Q150*H150</f>
        <v>0</v>
      </c>
      <c r="S150" s="219">
        <v>0</v>
      </c>
      <c r="T150" s="220">
        <f>S150*H150</f>
        <v>0</v>
      </c>
      <c r="U150" s="35"/>
      <c r="V150" s="35"/>
      <c r="W150" s="35"/>
      <c r="X150" s="35"/>
      <c r="Y150" s="35"/>
      <c r="Z150" s="35"/>
      <c r="AA150" s="35"/>
      <c r="AB150" s="35"/>
      <c r="AC150" s="35"/>
      <c r="AD150" s="35"/>
      <c r="AE150" s="35"/>
      <c r="AR150" s="221" t="s">
        <v>195</v>
      </c>
      <c r="AT150" s="221" t="s">
        <v>190</v>
      </c>
      <c r="AU150" s="221" t="s">
        <v>88</v>
      </c>
      <c r="AY150" s="18" t="s">
        <v>188</v>
      </c>
      <c r="BE150" s="222">
        <f>IF(N150="základní",J150,0)</f>
        <v>0</v>
      </c>
      <c r="BF150" s="222">
        <f>IF(N150="snížená",J150,0)</f>
        <v>0</v>
      </c>
      <c r="BG150" s="222">
        <f>IF(N150="zákl. přenesená",J150,0)</f>
        <v>0</v>
      </c>
      <c r="BH150" s="222">
        <f>IF(N150="sníž. přenesená",J150,0)</f>
        <v>0</v>
      </c>
      <c r="BI150" s="222">
        <f>IF(N150="nulová",J150,0)</f>
        <v>0</v>
      </c>
      <c r="BJ150" s="18" t="s">
        <v>85</v>
      </c>
      <c r="BK150" s="222">
        <f>ROUND(I150*H150,2)</f>
        <v>0</v>
      </c>
      <c r="BL150" s="18" t="s">
        <v>195</v>
      </c>
      <c r="BM150" s="221" t="s">
        <v>912</v>
      </c>
    </row>
    <row r="151" spans="1:65" s="13" customFormat="1" ht="11.25">
      <c r="B151" s="223"/>
      <c r="C151" s="224"/>
      <c r="D151" s="225" t="s">
        <v>197</v>
      </c>
      <c r="E151" s="226" t="s">
        <v>1</v>
      </c>
      <c r="F151" s="227" t="s">
        <v>913</v>
      </c>
      <c r="G151" s="224"/>
      <c r="H151" s="228">
        <v>12.515000000000001</v>
      </c>
      <c r="I151" s="229"/>
      <c r="J151" s="224"/>
      <c r="K151" s="224"/>
      <c r="L151" s="230"/>
      <c r="M151" s="231"/>
      <c r="N151" s="232"/>
      <c r="O151" s="232"/>
      <c r="P151" s="232"/>
      <c r="Q151" s="232"/>
      <c r="R151" s="232"/>
      <c r="S151" s="232"/>
      <c r="T151" s="233"/>
      <c r="AT151" s="234" t="s">
        <v>197</v>
      </c>
      <c r="AU151" s="234" t="s">
        <v>88</v>
      </c>
      <c r="AV151" s="13" t="s">
        <v>88</v>
      </c>
      <c r="AW151" s="13" t="s">
        <v>32</v>
      </c>
      <c r="AX151" s="13" t="s">
        <v>85</v>
      </c>
      <c r="AY151" s="234" t="s">
        <v>188</v>
      </c>
    </row>
    <row r="152" spans="1:65" s="2" customFormat="1" ht="16.5" customHeight="1">
      <c r="A152" s="35"/>
      <c r="B152" s="36"/>
      <c r="C152" s="210" t="s">
        <v>195</v>
      </c>
      <c r="D152" s="210" t="s">
        <v>190</v>
      </c>
      <c r="E152" s="211" t="s">
        <v>914</v>
      </c>
      <c r="F152" s="212" t="s">
        <v>915</v>
      </c>
      <c r="G152" s="213" t="s">
        <v>285</v>
      </c>
      <c r="H152" s="214">
        <v>9.9329999999999998</v>
      </c>
      <c r="I152" s="215"/>
      <c r="J152" s="216">
        <f>ROUND(I152*H152,2)</f>
        <v>0</v>
      </c>
      <c r="K152" s="212" t="s">
        <v>202</v>
      </c>
      <c r="L152" s="40"/>
      <c r="M152" s="217" t="s">
        <v>1</v>
      </c>
      <c r="N152" s="218" t="s">
        <v>42</v>
      </c>
      <c r="O152" s="72"/>
      <c r="P152" s="219">
        <f>O152*H152</f>
        <v>0</v>
      </c>
      <c r="Q152" s="219">
        <v>0</v>
      </c>
      <c r="R152" s="219">
        <f>Q152*H152</f>
        <v>0</v>
      </c>
      <c r="S152" s="219">
        <v>0</v>
      </c>
      <c r="T152" s="220">
        <f>S152*H152</f>
        <v>0</v>
      </c>
      <c r="U152" s="35"/>
      <c r="V152" s="35"/>
      <c r="W152" s="35"/>
      <c r="X152" s="35"/>
      <c r="Y152" s="35"/>
      <c r="Z152" s="35"/>
      <c r="AA152" s="35"/>
      <c r="AB152" s="35"/>
      <c r="AC152" s="35"/>
      <c r="AD152" s="35"/>
      <c r="AE152" s="35"/>
      <c r="AR152" s="221" t="s">
        <v>195</v>
      </c>
      <c r="AT152" s="221" t="s">
        <v>190</v>
      </c>
      <c r="AU152" s="221" t="s">
        <v>88</v>
      </c>
      <c r="AY152" s="18" t="s">
        <v>188</v>
      </c>
      <c r="BE152" s="222">
        <f>IF(N152="základní",J152,0)</f>
        <v>0</v>
      </c>
      <c r="BF152" s="222">
        <f>IF(N152="snížená",J152,0)</f>
        <v>0</v>
      </c>
      <c r="BG152" s="222">
        <f>IF(N152="zákl. přenesená",J152,0)</f>
        <v>0</v>
      </c>
      <c r="BH152" s="222">
        <f>IF(N152="sníž. přenesená",J152,0)</f>
        <v>0</v>
      </c>
      <c r="BI152" s="222">
        <f>IF(N152="nulová",J152,0)</f>
        <v>0</v>
      </c>
      <c r="BJ152" s="18" t="s">
        <v>85</v>
      </c>
      <c r="BK152" s="222">
        <f>ROUND(I152*H152,2)</f>
        <v>0</v>
      </c>
      <c r="BL152" s="18" t="s">
        <v>195</v>
      </c>
      <c r="BM152" s="221" t="s">
        <v>916</v>
      </c>
    </row>
    <row r="153" spans="1:65" s="13" customFormat="1" ht="11.25">
      <c r="B153" s="223"/>
      <c r="C153" s="224"/>
      <c r="D153" s="225" t="s">
        <v>197</v>
      </c>
      <c r="E153" s="226" t="s">
        <v>1</v>
      </c>
      <c r="F153" s="227" t="s">
        <v>917</v>
      </c>
      <c r="G153" s="224"/>
      <c r="H153" s="228">
        <v>9.9329999999999998</v>
      </c>
      <c r="I153" s="229"/>
      <c r="J153" s="224"/>
      <c r="K153" s="224"/>
      <c r="L153" s="230"/>
      <c r="M153" s="231"/>
      <c r="N153" s="232"/>
      <c r="O153" s="232"/>
      <c r="P153" s="232"/>
      <c r="Q153" s="232"/>
      <c r="R153" s="232"/>
      <c r="S153" s="232"/>
      <c r="T153" s="233"/>
      <c r="AT153" s="234" t="s">
        <v>197</v>
      </c>
      <c r="AU153" s="234" t="s">
        <v>88</v>
      </c>
      <c r="AV153" s="13" t="s">
        <v>88</v>
      </c>
      <c r="AW153" s="13" t="s">
        <v>32</v>
      </c>
      <c r="AX153" s="13" t="s">
        <v>85</v>
      </c>
      <c r="AY153" s="234" t="s">
        <v>188</v>
      </c>
    </row>
    <row r="154" spans="1:65" s="2" customFormat="1" ht="16.5" customHeight="1">
      <c r="A154" s="35"/>
      <c r="B154" s="36"/>
      <c r="C154" s="210" t="s">
        <v>216</v>
      </c>
      <c r="D154" s="210" t="s">
        <v>190</v>
      </c>
      <c r="E154" s="211" t="s">
        <v>924</v>
      </c>
      <c r="F154" s="212" t="s">
        <v>925</v>
      </c>
      <c r="G154" s="213" t="s">
        <v>285</v>
      </c>
      <c r="H154" s="214">
        <v>4.47</v>
      </c>
      <c r="I154" s="215"/>
      <c r="J154" s="216">
        <f>ROUND(I154*H154,2)</f>
        <v>0</v>
      </c>
      <c r="K154" s="212" t="s">
        <v>202</v>
      </c>
      <c r="L154" s="40"/>
      <c r="M154" s="217" t="s">
        <v>1</v>
      </c>
      <c r="N154" s="218" t="s">
        <v>42</v>
      </c>
      <c r="O154" s="72"/>
      <c r="P154" s="219">
        <f>O154*H154</f>
        <v>0</v>
      </c>
      <c r="Q154" s="219">
        <v>0</v>
      </c>
      <c r="R154" s="219">
        <f>Q154*H154</f>
        <v>0</v>
      </c>
      <c r="S154" s="219">
        <v>0</v>
      </c>
      <c r="T154" s="220">
        <f>S154*H154</f>
        <v>0</v>
      </c>
      <c r="U154" s="35"/>
      <c r="V154" s="35"/>
      <c r="W154" s="35"/>
      <c r="X154" s="35"/>
      <c r="Y154" s="35"/>
      <c r="Z154" s="35"/>
      <c r="AA154" s="35"/>
      <c r="AB154" s="35"/>
      <c r="AC154" s="35"/>
      <c r="AD154" s="35"/>
      <c r="AE154" s="35"/>
      <c r="AR154" s="221" t="s">
        <v>195</v>
      </c>
      <c r="AT154" s="221" t="s">
        <v>190</v>
      </c>
      <c r="AU154" s="221" t="s">
        <v>88</v>
      </c>
      <c r="AY154" s="18" t="s">
        <v>188</v>
      </c>
      <c r="BE154" s="222">
        <f>IF(N154="základní",J154,0)</f>
        <v>0</v>
      </c>
      <c r="BF154" s="222">
        <f>IF(N154="snížená",J154,0)</f>
        <v>0</v>
      </c>
      <c r="BG154" s="222">
        <f>IF(N154="zákl. přenesená",J154,0)</f>
        <v>0</v>
      </c>
      <c r="BH154" s="222">
        <f>IF(N154="sníž. přenesená",J154,0)</f>
        <v>0</v>
      </c>
      <c r="BI154" s="222">
        <f>IF(N154="nulová",J154,0)</f>
        <v>0</v>
      </c>
      <c r="BJ154" s="18" t="s">
        <v>85</v>
      </c>
      <c r="BK154" s="222">
        <f>ROUND(I154*H154,2)</f>
        <v>0</v>
      </c>
      <c r="BL154" s="18" t="s">
        <v>195</v>
      </c>
      <c r="BM154" s="221" t="s">
        <v>926</v>
      </c>
    </row>
    <row r="155" spans="1:65" s="13" customFormat="1" ht="11.25">
      <c r="B155" s="223"/>
      <c r="C155" s="224"/>
      <c r="D155" s="225" t="s">
        <v>197</v>
      </c>
      <c r="E155" s="226" t="s">
        <v>1</v>
      </c>
      <c r="F155" s="227" t="s">
        <v>927</v>
      </c>
      <c r="G155" s="224"/>
      <c r="H155" s="228">
        <v>4.47</v>
      </c>
      <c r="I155" s="229"/>
      <c r="J155" s="224"/>
      <c r="K155" s="224"/>
      <c r="L155" s="230"/>
      <c r="M155" s="231"/>
      <c r="N155" s="232"/>
      <c r="O155" s="232"/>
      <c r="P155" s="232"/>
      <c r="Q155" s="232"/>
      <c r="R155" s="232"/>
      <c r="S155" s="232"/>
      <c r="T155" s="233"/>
      <c r="AT155" s="234" t="s">
        <v>197</v>
      </c>
      <c r="AU155" s="234" t="s">
        <v>88</v>
      </c>
      <c r="AV155" s="13" t="s">
        <v>88</v>
      </c>
      <c r="AW155" s="13" t="s">
        <v>32</v>
      </c>
      <c r="AX155" s="13" t="s">
        <v>85</v>
      </c>
      <c r="AY155" s="234" t="s">
        <v>188</v>
      </c>
    </row>
    <row r="156" spans="1:65" s="2" customFormat="1" ht="16.5" customHeight="1">
      <c r="A156" s="35"/>
      <c r="B156" s="36"/>
      <c r="C156" s="210" t="s">
        <v>221</v>
      </c>
      <c r="D156" s="210" t="s">
        <v>190</v>
      </c>
      <c r="E156" s="211" t="s">
        <v>928</v>
      </c>
      <c r="F156" s="212" t="s">
        <v>929</v>
      </c>
      <c r="G156" s="213" t="s">
        <v>285</v>
      </c>
      <c r="H156" s="214">
        <v>1.9870000000000001</v>
      </c>
      <c r="I156" s="215"/>
      <c r="J156" s="216">
        <f>ROUND(I156*H156,2)</f>
        <v>0</v>
      </c>
      <c r="K156" s="212" t="s">
        <v>202</v>
      </c>
      <c r="L156" s="40"/>
      <c r="M156" s="217" t="s">
        <v>1</v>
      </c>
      <c r="N156" s="218" t="s">
        <v>42</v>
      </c>
      <c r="O156" s="72"/>
      <c r="P156" s="219">
        <f>O156*H156</f>
        <v>0</v>
      </c>
      <c r="Q156" s="219">
        <v>3.5000000000000001E-3</v>
      </c>
      <c r="R156" s="219">
        <f>Q156*H156</f>
        <v>6.9545000000000006E-3</v>
      </c>
      <c r="S156" s="219">
        <v>0</v>
      </c>
      <c r="T156" s="220">
        <f>S156*H156</f>
        <v>0</v>
      </c>
      <c r="U156" s="35"/>
      <c r="V156" s="35"/>
      <c r="W156" s="35"/>
      <c r="X156" s="35"/>
      <c r="Y156" s="35"/>
      <c r="Z156" s="35"/>
      <c r="AA156" s="35"/>
      <c r="AB156" s="35"/>
      <c r="AC156" s="35"/>
      <c r="AD156" s="35"/>
      <c r="AE156" s="35"/>
      <c r="AR156" s="221" t="s">
        <v>195</v>
      </c>
      <c r="AT156" s="221" t="s">
        <v>190</v>
      </c>
      <c r="AU156" s="221" t="s">
        <v>88</v>
      </c>
      <c r="AY156" s="18" t="s">
        <v>188</v>
      </c>
      <c r="BE156" s="222">
        <f>IF(N156="základní",J156,0)</f>
        <v>0</v>
      </c>
      <c r="BF156" s="222">
        <f>IF(N156="snížená",J156,0)</f>
        <v>0</v>
      </c>
      <c r="BG156" s="222">
        <f>IF(N156="zákl. přenesená",J156,0)</f>
        <v>0</v>
      </c>
      <c r="BH156" s="222">
        <f>IF(N156="sníž. přenesená",J156,0)</f>
        <v>0</v>
      </c>
      <c r="BI156" s="222">
        <f>IF(N156="nulová",J156,0)</f>
        <v>0</v>
      </c>
      <c r="BJ156" s="18" t="s">
        <v>85</v>
      </c>
      <c r="BK156" s="222">
        <f>ROUND(I156*H156,2)</f>
        <v>0</v>
      </c>
      <c r="BL156" s="18" t="s">
        <v>195</v>
      </c>
      <c r="BM156" s="221" t="s">
        <v>930</v>
      </c>
    </row>
    <row r="157" spans="1:65" s="13" customFormat="1" ht="11.25">
      <c r="B157" s="223"/>
      <c r="C157" s="224"/>
      <c r="D157" s="225" t="s">
        <v>197</v>
      </c>
      <c r="E157" s="226" t="s">
        <v>1</v>
      </c>
      <c r="F157" s="227" t="s">
        <v>931</v>
      </c>
      <c r="G157" s="224"/>
      <c r="H157" s="228">
        <v>1.9870000000000001</v>
      </c>
      <c r="I157" s="229"/>
      <c r="J157" s="224"/>
      <c r="K157" s="224"/>
      <c r="L157" s="230"/>
      <c r="M157" s="231"/>
      <c r="N157" s="232"/>
      <c r="O157" s="232"/>
      <c r="P157" s="232"/>
      <c r="Q157" s="232"/>
      <c r="R157" s="232"/>
      <c r="S157" s="232"/>
      <c r="T157" s="233"/>
      <c r="AT157" s="234" t="s">
        <v>197</v>
      </c>
      <c r="AU157" s="234" t="s">
        <v>88</v>
      </c>
      <c r="AV157" s="13" t="s">
        <v>88</v>
      </c>
      <c r="AW157" s="13" t="s">
        <v>32</v>
      </c>
      <c r="AX157" s="13" t="s">
        <v>85</v>
      </c>
      <c r="AY157" s="234" t="s">
        <v>188</v>
      </c>
    </row>
    <row r="158" spans="1:65" s="2" customFormat="1" ht="16.5" customHeight="1">
      <c r="A158" s="35"/>
      <c r="B158" s="36"/>
      <c r="C158" s="210" t="s">
        <v>225</v>
      </c>
      <c r="D158" s="210" t="s">
        <v>190</v>
      </c>
      <c r="E158" s="211" t="s">
        <v>313</v>
      </c>
      <c r="F158" s="212" t="s">
        <v>314</v>
      </c>
      <c r="G158" s="213" t="s">
        <v>285</v>
      </c>
      <c r="H158" s="214">
        <v>2.415</v>
      </c>
      <c r="I158" s="215"/>
      <c r="J158" s="216">
        <f>ROUND(I158*H158,2)</f>
        <v>0</v>
      </c>
      <c r="K158" s="212" t="s">
        <v>202</v>
      </c>
      <c r="L158" s="40"/>
      <c r="M158" s="217" t="s">
        <v>1</v>
      </c>
      <c r="N158" s="218" t="s">
        <v>42</v>
      </c>
      <c r="O158" s="72"/>
      <c r="P158" s="219">
        <f>O158*H158</f>
        <v>0</v>
      </c>
      <c r="Q158" s="219">
        <v>0</v>
      </c>
      <c r="R158" s="219">
        <f>Q158*H158</f>
        <v>0</v>
      </c>
      <c r="S158" s="219">
        <v>0</v>
      </c>
      <c r="T158" s="220">
        <f>S158*H158</f>
        <v>0</v>
      </c>
      <c r="U158" s="35"/>
      <c r="V158" s="35"/>
      <c r="W158" s="35"/>
      <c r="X158" s="35"/>
      <c r="Y158" s="35"/>
      <c r="Z158" s="35"/>
      <c r="AA158" s="35"/>
      <c r="AB158" s="35"/>
      <c r="AC158" s="35"/>
      <c r="AD158" s="35"/>
      <c r="AE158" s="35"/>
      <c r="AR158" s="221" t="s">
        <v>195</v>
      </c>
      <c r="AT158" s="221" t="s">
        <v>190</v>
      </c>
      <c r="AU158" s="221" t="s">
        <v>88</v>
      </c>
      <c r="AY158" s="18" t="s">
        <v>188</v>
      </c>
      <c r="BE158" s="222">
        <f>IF(N158="základní",J158,0)</f>
        <v>0</v>
      </c>
      <c r="BF158" s="222">
        <f>IF(N158="snížená",J158,0)</f>
        <v>0</v>
      </c>
      <c r="BG158" s="222">
        <f>IF(N158="zákl. přenesená",J158,0)</f>
        <v>0</v>
      </c>
      <c r="BH158" s="222">
        <f>IF(N158="sníž. přenesená",J158,0)</f>
        <v>0</v>
      </c>
      <c r="BI158" s="222">
        <f>IF(N158="nulová",J158,0)</f>
        <v>0</v>
      </c>
      <c r="BJ158" s="18" t="s">
        <v>85</v>
      </c>
      <c r="BK158" s="222">
        <f>ROUND(I158*H158,2)</f>
        <v>0</v>
      </c>
      <c r="BL158" s="18" t="s">
        <v>195</v>
      </c>
      <c r="BM158" s="221" t="s">
        <v>938</v>
      </c>
    </row>
    <row r="159" spans="1:65" s="15" customFormat="1" ht="11.25">
      <c r="B159" s="246"/>
      <c r="C159" s="247"/>
      <c r="D159" s="225" t="s">
        <v>197</v>
      </c>
      <c r="E159" s="248" t="s">
        <v>1</v>
      </c>
      <c r="F159" s="249" t="s">
        <v>939</v>
      </c>
      <c r="G159" s="247"/>
      <c r="H159" s="248" t="s">
        <v>1</v>
      </c>
      <c r="I159" s="250"/>
      <c r="J159" s="247"/>
      <c r="K159" s="247"/>
      <c r="L159" s="251"/>
      <c r="M159" s="252"/>
      <c r="N159" s="253"/>
      <c r="O159" s="253"/>
      <c r="P159" s="253"/>
      <c r="Q159" s="253"/>
      <c r="R159" s="253"/>
      <c r="S159" s="253"/>
      <c r="T159" s="254"/>
      <c r="AT159" s="255" t="s">
        <v>197</v>
      </c>
      <c r="AU159" s="255" t="s">
        <v>88</v>
      </c>
      <c r="AV159" s="15" t="s">
        <v>85</v>
      </c>
      <c r="AW159" s="15" t="s">
        <v>32</v>
      </c>
      <c r="AX159" s="15" t="s">
        <v>77</v>
      </c>
      <c r="AY159" s="255" t="s">
        <v>188</v>
      </c>
    </row>
    <row r="160" spans="1:65" s="13" customFormat="1" ht="11.25">
      <c r="B160" s="223"/>
      <c r="C160" s="224"/>
      <c r="D160" s="225" t="s">
        <v>197</v>
      </c>
      <c r="E160" s="226" t="s">
        <v>1</v>
      </c>
      <c r="F160" s="227" t="s">
        <v>1365</v>
      </c>
      <c r="G160" s="224"/>
      <c r="H160" s="228">
        <v>3.0920000000000001</v>
      </c>
      <c r="I160" s="229"/>
      <c r="J160" s="224"/>
      <c r="K160" s="224"/>
      <c r="L160" s="230"/>
      <c r="M160" s="231"/>
      <c r="N160" s="232"/>
      <c r="O160" s="232"/>
      <c r="P160" s="232"/>
      <c r="Q160" s="232"/>
      <c r="R160" s="232"/>
      <c r="S160" s="232"/>
      <c r="T160" s="233"/>
      <c r="AT160" s="234" t="s">
        <v>197</v>
      </c>
      <c r="AU160" s="234" t="s">
        <v>88</v>
      </c>
      <c r="AV160" s="13" t="s">
        <v>88</v>
      </c>
      <c r="AW160" s="13" t="s">
        <v>32</v>
      </c>
      <c r="AX160" s="13" t="s">
        <v>77</v>
      </c>
      <c r="AY160" s="234" t="s">
        <v>188</v>
      </c>
    </row>
    <row r="161" spans="1:65" s="16" customFormat="1" ht="11.25">
      <c r="B161" s="256"/>
      <c r="C161" s="257"/>
      <c r="D161" s="225" t="s">
        <v>197</v>
      </c>
      <c r="E161" s="258" t="s">
        <v>737</v>
      </c>
      <c r="F161" s="259" t="s">
        <v>212</v>
      </c>
      <c r="G161" s="257"/>
      <c r="H161" s="260">
        <v>3.0920000000000001</v>
      </c>
      <c r="I161" s="261"/>
      <c r="J161" s="257"/>
      <c r="K161" s="257"/>
      <c r="L161" s="262"/>
      <c r="M161" s="263"/>
      <c r="N161" s="264"/>
      <c r="O161" s="264"/>
      <c r="P161" s="264"/>
      <c r="Q161" s="264"/>
      <c r="R161" s="264"/>
      <c r="S161" s="264"/>
      <c r="T161" s="265"/>
      <c r="AT161" s="266" t="s">
        <v>197</v>
      </c>
      <c r="AU161" s="266" t="s">
        <v>88</v>
      </c>
      <c r="AV161" s="16" t="s">
        <v>204</v>
      </c>
      <c r="AW161" s="16" t="s">
        <v>32</v>
      </c>
      <c r="AX161" s="16" t="s">
        <v>77</v>
      </c>
      <c r="AY161" s="266" t="s">
        <v>188</v>
      </c>
    </row>
    <row r="162" spans="1:65" s="15" customFormat="1" ht="11.25">
      <c r="B162" s="246"/>
      <c r="C162" s="247"/>
      <c r="D162" s="225" t="s">
        <v>197</v>
      </c>
      <c r="E162" s="248" t="s">
        <v>1</v>
      </c>
      <c r="F162" s="249" t="s">
        <v>946</v>
      </c>
      <c r="G162" s="247"/>
      <c r="H162" s="248" t="s">
        <v>1</v>
      </c>
      <c r="I162" s="250"/>
      <c r="J162" s="247"/>
      <c r="K162" s="247"/>
      <c r="L162" s="251"/>
      <c r="M162" s="252"/>
      <c r="N162" s="253"/>
      <c r="O162" s="253"/>
      <c r="P162" s="253"/>
      <c r="Q162" s="253"/>
      <c r="R162" s="253"/>
      <c r="S162" s="253"/>
      <c r="T162" s="254"/>
      <c r="AT162" s="255" t="s">
        <v>197</v>
      </c>
      <c r="AU162" s="255" t="s">
        <v>88</v>
      </c>
      <c r="AV162" s="15" t="s">
        <v>85</v>
      </c>
      <c r="AW162" s="15" t="s">
        <v>32</v>
      </c>
      <c r="AX162" s="15" t="s">
        <v>77</v>
      </c>
      <c r="AY162" s="255" t="s">
        <v>188</v>
      </c>
    </row>
    <row r="163" spans="1:65" s="13" customFormat="1" ht="11.25">
      <c r="B163" s="223"/>
      <c r="C163" s="224"/>
      <c r="D163" s="225" t="s">
        <v>197</v>
      </c>
      <c r="E163" s="226" t="s">
        <v>1</v>
      </c>
      <c r="F163" s="227" t="s">
        <v>947</v>
      </c>
      <c r="G163" s="224"/>
      <c r="H163" s="228">
        <v>0.35799999999999998</v>
      </c>
      <c r="I163" s="229"/>
      <c r="J163" s="224"/>
      <c r="K163" s="224"/>
      <c r="L163" s="230"/>
      <c r="M163" s="231"/>
      <c r="N163" s="232"/>
      <c r="O163" s="232"/>
      <c r="P163" s="232"/>
      <c r="Q163" s="232"/>
      <c r="R163" s="232"/>
      <c r="S163" s="232"/>
      <c r="T163" s="233"/>
      <c r="AT163" s="234" t="s">
        <v>197</v>
      </c>
      <c r="AU163" s="234" t="s">
        <v>88</v>
      </c>
      <c r="AV163" s="13" t="s">
        <v>88</v>
      </c>
      <c r="AW163" s="13" t="s">
        <v>32</v>
      </c>
      <c r="AX163" s="13" t="s">
        <v>77</v>
      </c>
      <c r="AY163" s="234" t="s">
        <v>188</v>
      </c>
    </row>
    <row r="164" spans="1:65" s="14" customFormat="1" ht="11.25">
      <c r="B164" s="235"/>
      <c r="C164" s="236"/>
      <c r="D164" s="225" t="s">
        <v>197</v>
      </c>
      <c r="E164" s="237" t="s">
        <v>153</v>
      </c>
      <c r="F164" s="238" t="s">
        <v>199</v>
      </c>
      <c r="G164" s="236"/>
      <c r="H164" s="239">
        <v>3.45</v>
      </c>
      <c r="I164" s="240"/>
      <c r="J164" s="236"/>
      <c r="K164" s="236"/>
      <c r="L164" s="241"/>
      <c r="M164" s="242"/>
      <c r="N164" s="243"/>
      <c r="O164" s="243"/>
      <c r="P164" s="243"/>
      <c r="Q164" s="243"/>
      <c r="R164" s="243"/>
      <c r="S164" s="243"/>
      <c r="T164" s="244"/>
      <c r="AT164" s="245" t="s">
        <v>197</v>
      </c>
      <c r="AU164" s="245" t="s">
        <v>88</v>
      </c>
      <c r="AV164" s="14" t="s">
        <v>195</v>
      </c>
      <c r="AW164" s="14" t="s">
        <v>32</v>
      </c>
      <c r="AX164" s="14" t="s">
        <v>77</v>
      </c>
      <c r="AY164" s="245" t="s">
        <v>188</v>
      </c>
    </row>
    <row r="165" spans="1:65" s="13" customFormat="1" ht="11.25">
      <c r="B165" s="223"/>
      <c r="C165" s="224"/>
      <c r="D165" s="225" t="s">
        <v>197</v>
      </c>
      <c r="E165" s="226" t="s">
        <v>1</v>
      </c>
      <c r="F165" s="227" t="s">
        <v>948</v>
      </c>
      <c r="G165" s="224"/>
      <c r="H165" s="228">
        <v>2.415</v>
      </c>
      <c r="I165" s="229"/>
      <c r="J165" s="224"/>
      <c r="K165" s="224"/>
      <c r="L165" s="230"/>
      <c r="M165" s="231"/>
      <c r="N165" s="232"/>
      <c r="O165" s="232"/>
      <c r="P165" s="232"/>
      <c r="Q165" s="232"/>
      <c r="R165" s="232"/>
      <c r="S165" s="232"/>
      <c r="T165" s="233"/>
      <c r="AT165" s="234" t="s">
        <v>197</v>
      </c>
      <c r="AU165" s="234" t="s">
        <v>88</v>
      </c>
      <c r="AV165" s="13" t="s">
        <v>88</v>
      </c>
      <c r="AW165" s="13" t="s">
        <v>32</v>
      </c>
      <c r="AX165" s="13" t="s">
        <v>85</v>
      </c>
      <c r="AY165" s="234" t="s">
        <v>188</v>
      </c>
    </row>
    <row r="166" spans="1:65" s="2" customFormat="1" ht="16.5" customHeight="1">
      <c r="A166" s="35"/>
      <c r="B166" s="36"/>
      <c r="C166" s="210" t="s">
        <v>229</v>
      </c>
      <c r="D166" s="210" t="s">
        <v>190</v>
      </c>
      <c r="E166" s="211" t="s">
        <v>329</v>
      </c>
      <c r="F166" s="212" t="s">
        <v>330</v>
      </c>
      <c r="G166" s="213" t="s">
        <v>285</v>
      </c>
      <c r="H166" s="214">
        <v>1.087</v>
      </c>
      <c r="I166" s="215"/>
      <c r="J166" s="216">
        <f>ROUND(I166*H166,2)</f>
        <v>0</v>
      </c>
      <c r="K166" s="212" t="s">
        <v>202</v>
      </c>
      <c r="L166" s="40"/>
      <c r="M166" s="217" t="s">
        <v>1</v>
      </c>
      <c r="N166" s="218" t="s">
        <v>42</v>
      </c>
      <c r="O166" s="72"/>
      <c r="P166" s="219">
        <f>O166*H166</f>
        <v>0</v>
      </c>
      <c r="Q166" s="219">
        <v>0</v>
      </c>
      <c r="R166" s="219">
        <f>Q166*H166</f>
        <v>0</v>
      </c>
      <c r="S166" s="219">
        <v>0</v>
      </c>
      <c r="T166" s="220">
        <f>S166*H166</f>
        <v>0</v>
      </c>
      <c r="U166" s="35"/>
      <c r="V166" s="35"/>
      <c r="W166" s="35"/>
      <c r="X166" s="35"/>
      <c r="Y166" s="35"/>
      <c r="Z166" s="35"/>
      <c r="AA166" s="35"/>
      <c r="AB166" s="35"/>
      <c r="AC166" s="35"/>
      <c r="AD166" s="35"/>
      <c r="AE166" s="35"/>
      <c r="AR166" s="221" t="s">
        <v>195</v>
      </c>
      <c r="AT166" s="221" t="s">
        <v>190</v>
      </c>
      <c r="AU166" s="221" t="s">
        <v>88</v>
      </c>
      <c r="AY166" s="18" t="s">
        <v>188</v>
      </c>
      <c r="BE166" s="222">
        <f>IF(N166="základní",J166,0)</f>
        <v>0</v>
      </c>
      <c r="BF166" s="222">
        <f>IF(N166="snížená",J166,0)</f>
        <v>0</v>
      </c>
      <c r="BG166" s="222">
        <f>IF(N166="zákl. přenesená",J166,0)</f>
        <v>0</v>
      </c>
      <c r="BH166" s="222">
        <f>IF(N166="sníž. přenesená",J166,0)</f>
        <v>0</v>
      </c>
      <c r="BI166" s="222">
        <f>IF(N166="nulová",J166,0)</f>
        <v>0</v>
      </c>
      <c r="BJ166" s="18" t="s">
        <v>85</v>
      </c>
      <c r="BK166" s="222">
        <f>ROUND(I166*H166,2)</f>
        <v>0</v>
      </c>
      <c r="BL166" s="18" t="s">
        <v>195</v>
      </c>
      <c r="BM166" s="221" t="s">
        <v>949</v>
      </c>
    </row>
    <row r="167" spans="1:65" s="13" customFormat="1" ht="11.25">
      <c r="B167" s="223"/>
      <c r="C167" s="224"/>
      <c r="D167" s="225" t="s">
        <v>197</v>
      </c>
      <c r="E167" s="226" t="s">
        <v>1</v>
      </c>
      <c r="F167" s="227" t="s">
        <v>332</v>
      </c>
      <c r="G167" s="224"/>
      <c r="H167" s="228">
        <v>1.087</v>
      </c>
      <c r="I167" s="229"/>
      <c r="J167" s="224"/>
      <c r="K167" s="224"/>
      <c r="L167" s="230"/>
      <c r="M167" s="231"/>
      <c r="N167" s="232"/>
      <c r="O167" s="232"/>
      <c r="P167" s="232"/>
      <c r="Q167" s="232"/>
      <c r="R167" s="232"/>
      <c r="S167" s="232"/>
      <c r="T167" s="233"/>
      <c r="AT167" s="234" t="s">
        <v>197</v>
      </c>
      <c r="AU167" s="234" t="s">
        <v>88</v>
      </c>
      <c r="AV167" s="13" t="s">
        <v>88</v>
      </c>
      <c r="AW167" s="13" t="s">
        <v>32</v>
      </c>
      <c r="AX167" s="13" t="s">
        <v>85</v>
      </c>
      <c r="AY167" s="234" t="s">
        <v>188</v>
      </c>
    </row>
    <row r="168" spans="1:65" s="2" customFormat="1" ht="16.5" customHeight="1">
      <c r="A168" s="35"/>
      <c r="B168" s="36"/>
      <c r="C168" s="210" t="s">
        <v>236</v>
      </c>
      <c r="D168" s="210" t="s">
        <v>190</v>
      </c>
      <c r="E168" s="211" t="s">
        <v>334</v>
      </c>
      <c r="F168" s="212" t="s">
        <v>335</v>
      </c>
      <c r="G168" s="213" t="s">
        <v>285</v>
      </c>
      <c r="H168" s="214">
        <v>0.86299999999999999</v>
      </c>
      <c r="I168" s="215"/>
      <c r="J168" s="216">
        <f>ROUND(I168*H168,2)</f>
        <v>0</v>
      </c>
      <c r="K168" s="212" t="s">
        <v>202</v>
      </c>
      <c r="L168" s="40"/>
      <c r="M168" s="217" t="s">
        <v>1</v>
      </c>
      <c r="N168" s="218" t="s">
        <v>42</v>
      </c>
      <c r="O168" s="72"/>
      <c r="P168" s="219">
        <f>O168*H168</f>
        <v>0</v>
      </c>
      <c r="Q168" s="219">
        <v>0</v>
      </c>
      <c r="R168" s="219">
        <f>Q168*H168</f>
        <v>0</v>
      </c>
      <c r="S168" s="219">
        <v>0</v>
      </c>
      <c r="T168" s="220">
        <f>S168*H168</f>
        <v>0</v>
      </c>
      <c r="U168" s="35"/>
      <c r="V168" s="35"/>
      <c r="W168" s="35"/>
      <c r="X168" s="35"/>
      <c r="Y168" s="35"/>
      <c r="Z168" s="35"/>
      <c r="AA168" s="35"/>
      <c r="AB168" s="35"/>
      <c r="AC168" s="35"/>
      <c r="AD168" s="35"/>
      <c r="AE168" s="35"/>
      <c r="AR168" s="221" t="s">
        <v>195</v>
      </c>
      <c r="AT168" s="221" t="s">
        <v>190</v>
      </c>
      <c r="AU168" s="221" t="s">
        <v>88</v>
      </c>
      <c r="AY168" s="18" t="s">
        <v>188</v>
      </c>
      <c r="BE168" s="222">
        <f>IF(N168="základní",J168,0)</f>
        <v>0</v>
      </c>
      <c r="BF168" s="222">
        <f>IF(N168="snížená",J168,0)</f>
        <v>0</v>
      </c>
      <c r="BG168" s="222">
        <f>IF(N168="zákl. přenesená",J168,0)</f>
        <v>0</v>
      </c>
      <c r="BH168" s="222">
        <f>IF(N168="sníž. přenesená",J168,0)</f>
        <v>0</v>
      </c>
      <c r="BI168" s="222">
        <f>IF(N168="nulová",J168,0)</f>
        <v>0</v>
      </c>
      <c r="BJ168" s="18" t="s">
        <v>85</v>
      </c>
      <c r="BK168" s="222">
        <f>ROUND(I168*H168,2)</f>
        <v>0</v>
      </c>
      <c r="BL168" s="18" t="s">
        <v>195</v>
      </c>
      <c r="BM168" s="221" t="s">
        <v>950</v>
      </c>
    </row>
    <row r="169" spans="1:65" s="13" customFormat="1" ht="11.25">
      <c r="B169" s="223"/>
      <c r="C169" s="224"/>
      <c r="D169" s="225" t="s">
        <v>197</v>
      </c>
      <c r="E169" s="226" t="s">
        <v>1</v>
      </c>
      <c r="F169" s="227" t="s">
        <v>951</v>
      </c>
      <c r="G169" s="224"/>
      <c r="H169" s="228">
        <v>0.86299999999999999</v>
      </c>
      <c r="I169" s="229"/>
      <c r="J169" s="224"/>
      <c r="K169" s="224"/>
      <c r="L169" s="230"/>
      <c r="M169" s="231"/>
      <c r="N169" s="232"/>
      <c r="O169" s="232"/>
      <c r="P169" s="232"/>
      <c r="Q169" s="232"/>
      <c r="R169" s="232"/>
      <c r="S169" s="232"/>
      <c r="T169" s="233"/>
      <c r="AT169" s="234" t="s">
        <v>197</v>
      </c>
      <c r="AU169" s="234" t="s">
        <v>88</v>
      </c>
      <c r="AV169" s="13" t="s">
        <v>88</v>
      </c>
      <c r="AW169" s="13" t="s">
        <v>32</v>
      </c>
      <c r="AX169" s="13" t="s">
        <v>85</v>
      </c>
      <c r="AY169" s="234" t="s">
        <v>188</v>
      </c>
    </row>
    <row r="170" spans="1:65" s="2" customFormat="1" ht="16.5" customHeight="1">
      <c r="A170" s="35"/>
      <c r="B170" s="36"/>
      <c r="C170" s="210" t="s">
        <v>243</v>
      </c>
      <c r="D170" s="210" t="s">
        <v>190</v>
      </c>
      <c r="E170" s="211" t="s">
        <v>338</v>
      </c>
      <c r="F170" s="212" t="s">
        <v>339</v>
      </c>
      <c r="G170" s="213" t="s">
        <v>285</v>
      </c>
      <c r="H170" s="214">
        <v>0.38800000000000001</v>
      </c>
      <c r="I170" s="215"/>
      <c r="J170" s="216">
        <f>ROUND(I170*H170,2)</f>
        <v>0</v>
      </c>
      <c r="K170" s="212" t="s">
        <v>202</v>
      </c>
      <c r="L170" s="40"/>
      <c r="M170" s="217" t="s">
        <v>1</v>
      </c>
      <c r="N170" s="218" t="s">
        <v>42</v>
      </c>
      <c r="O170" s="72"/>
      <c r="P170" s="219">
        <f>O170*H170</f>
        <v>0</v>
      </c>
      <c r="Q170" s="219">
        <v>0</v>
      </c>
      <c r="R170" s="219">
        <f>Q170*H170</f>
        <v>0</v>
      </c>
      <c r="S170" s="219">
        <v>0</v>
      </c>
      <c r="T170" s="220">
        <f>S170*H170</f>
        <v>0</v>
      </c>
      <c r="U170" s="35"/>
      <c r="V170" s="35"/>
      <c r="W170" s="35"/>
      <c r="X170" s="35"/>
      <c r="Y170" s="35"/>
      <c r="Z170" s="35"/>
      <c r="AA170" s="35"/>
      <c r="AB170" s="35"/>
      <c r="AC170" s="35"/>
      <c r="AD170" s="35"/>
      <c r="AE170" s="35"/>
      <c r="AR170" s="221" t="s">
        <v>195</v>
      </c>
      <c r="AT170" s="221" t="s">
        <v>190</v>
      </c>
      <c r="AU170" s="221" t="s">
        <v>88</v>
      </c>
      <c r="AY170" s="18" t="s">
        <v>188</v>
      </c>
      <c r="BE170" s="222">
        <f>IF(N170="základní",J170,0)</f>
        <v>0</v>
      </c>
      <c r="BF170" s="222">
        <f>IF(N170="snížená",J170,0)</f>
        <v>0</v>
      </c>
      <c r="BG170" s="222">
        <f>IF(N170="zákl. přenesená",J170,0)</f>
        <v>0</v>
      </c>
      <c r="BH170" s="222">
        <f>IF(N170="sníž. přenesená",J170,0)</f>
        <v>0</v>
      </c>
      <c r="BI170" s="222">
        <f>IF(N170="nulová",J170,0)</f>
        <v>0</v>
      </c>
      <c r="BJ170" s="18" t="s">
        <v>85</v>
      </c>
      <c r="BK170" s="222">
        <f>ROUND(I170*H170,2)</f>
        <v>0</v>
      </c>
      <c r="BL170" s="18" t="s">
        <v>195</v>
      </c>
      <c r="BM170" s="221" t="s">
        <v>952</v>
      </c>
    </row>
    <row r="171" spans="1:65" s="13" customFormat="1" ht="11.25">
      <c r="B171" s="223"/>
      <c r="C171" s="224"/>
      <c r="D171" s="225" t="s">
        <v>197</v>
      </c>
      <c r="E171" s="226" t="s">
        <v>1</v>
      </c>
      <c r="F171" s="227" t="s">
        <v>341</v>
      </c>
      <c r="G171" s="224"/>
      <c r="H171" s="228">
        <v>0.38800000000000001</v>
      </c>
      <c r="I171" s="229"/>
      <c r="J171" s="224"/>
      <c r="K171" s="224"/>
      <c r="L171" s="230"/>
      <c r="M171" s="231"/>
      <c r="N171" s="232"/>
      <c r="O171" s="232"/>
      <c r="P171" s="232"/>
      <c r="Q171" s="232"/>
      <c r="R171" s="232"/>
      <c r="S171" s="232"/>
      <c r="T171" s="233"/>
      <c r="AT171" s="234" t="s">
        <v>197</v>
      </c>
      <c r="AU171" s="234" t="s">
        <v>88</v>
      </c>
      <c r="AV171" s="13" t="s">
        <v>88</v>
      </c>
      <c r="AW171" s="13" t="s">
        <v>32</v>
      </c>
      <c r="AX171" s="13" t="s">
        <v>85</v>
      </c>
      <c r="AY171" s="234" t="s">
        <v>188</v>
      </c>
    </row>
    <row r="172" spans="1:65" s="2" customFormat="1" ht="16.5" customHeight="1">
      <c r="A172" s="35"/>
      <c r="B172" s="36"/>
      <c r="C172" s="210" t="s">
        <v>248</v>
      </c>
      <c r="D172" s="210" t="s">
        <v>190</v>
      </c>
      <c r="E172" s="211" t="s">
        <v>343</v>
      </c>
      <c r="F172" s="212" t="s">
        <v>344</v>
      </c>
      <c r="G172" s="213" t="s">
        <v>285</v>
      </c>
      <c r="H172" s="214">
        <v>0.17299999999999999</v>
      </c>
      <c r="I172" s="215"/>
      <c r="J172" s="216">
        <f>ROUND(I172*H172,2)</f>
        <v>0</v>
      </c>
      <c r="K172" s="212" t="s">
        <v>202</v>
      </c>
      <c r="L172" s="40"/>
      <c r="M172" s="217" t="s">
        <v>1</v>
      </c>
      <c r="N172" s="218" t="s">
        <v>42</v>
      </c>
      <c r="O172" s="72"/>
      <c r="P172" s="219">
        <f>O172*H172</f>
        <v>0</v>
      </c>
      <c r="Q172" s="219">
        <v>1.0460000000000001E-2</v>
      </c>
      <c r="R172" s="219">
        <f>Q172*H172</f>
        <v>1.8095799999999999E-3</v>
      </c>
      <c r="S172" s="219">
        <v>0</v>
      </c>
      <c r="T172" s="220">
        <f>S172*H172</f>
        <v>0</v>
      </c>
      <c r="U172" s="35"/>
      <c r="V172" s="35"/>
      <c r="W172" s="35"/>
      <c r="X172" s="35"/>
      <c r="Y172" s="35"/>
      <c r="Z172" s="35"/>
      <c r="AA172" s="35"/>
      <c r="AB172" s="35"/>
      <c r="AC172" s="35"/>
      <c r="AD172" s="35"/>
      <c r="AE172" s="35"/>
      <c r="AR172" s="221" t="s">
        <v>195</v>
      </c>
      <c r="AT172" s="221" t="s">
        <v>190</v>
      </c>
      <c r="AU172" s="221" t="s">
        <v>88</v>
      </c>
      <c r="AY172" s="18" t="s">
        <v>188</v>
      </c>
      <c r="BE172" s="222">
        <f>IF(N172="základní",J172,0)</f>
        <v>0</v>
      </c>
      <c r="BF172" s="222">
        <f>IF(N172="snížená",J172,0)</f>
        <v>0</v>
      </c>
      <c r="BG172" s="222">
        <f>IF(N172="zákl. přenesená",J172,0)</f>
        <v>0</v>
      </c>
      <c r="BH172" s="222">
        <f>IF(N172="sníž. přenesená",J172,0)</f>
        <v>0</v>
      </c>
      <c r="BI172" s="222">
        <f>IF(N172="nulová",J172,0)</f>
        <v>0</v>
      </c>
      <c r="BJ172" s="18" t="s">
        <v>85</v>
      </c>
      <c r="BK172" s="222">
        <f>ROUND(I172*H172,2)</f>
        <v>0</v>
      </c>
      <c r="BL172" s="18" t="s">
        <v>195</v>
      </c>
      <c r="BM172" s="221" t="s">
        <v>953</v>
      </c>
    </row>
    <row r="173" spans="1:65" s="13" customFormat="1" ht="11.25">
      <c r="B173" s="223"/>
      <c r="C173" s="224"/>
      <c r="D173" s="225" t="s">
        <v>197</v>
      </c>
      <c r="E173" s="226" t="s">
        <v>1</v>
      </c>
      <c r="F173" s="227" t="s">
        <v>954</v>
      </c>
      <c r="G173" s="224"/>
      <c r="H173" s="228">
        <v>0.17299999999999999</v>
      </c>
      <c r="I173" s="229"/>
      <c r="J173" s="224"/>
      <c r="K173" s="224"/>
      <c r="L173" s="230"/>
      <c r="M173" s="231"/>
      <c r="N173" s="232"/>
      <c r="O173" s="232"/>
      <c r="P173" s="232"/>
      <c r="Q173" s="232"/>
      <c r="R173" s="232"/>
      <c r="S173" s="232"/>
      <c r="T173" s="233"/>
      <c r="AT173" s="234" t="s">
        <v>197</v>
      </c>
      <c r="AU173" s="234" t="s">
        <v>88</v>
      </c>
      <c r="AV173" s="13" t="s">
        <v>88</v>
      </c>
      <c r="AW173" s="13" t="s">
        <v>32</v>
      </c>
      <c r="AX173" s="13" t="s">
        <v>85</v>
      </c>
      <c r="AY173" s="234" t="s">
        <v>188</v>
      </c>
    </row>
    <row r="174" spans="1:65" s="2" customFormat="1" ht="16.5" customHeight="1">
      <c r="A174" s="35"/>
      <c r="B174" s="36"/>
      <c r="C174" s="210" t="s">
        <v>253</v>
      </c>
      <c r="D174" s="210" t="s">
        <v>190</v>
      </c>
      <c r="E174" s="211" t="s">
        <v>955</v>
      </c>
      <c r="F174" s="212" t="s">
        <v>956</v>
      </c>
      <c r="G174" s="213" t="s">
        <v>207</v>
      </c>
      <c r="H174" s="214">
        <v>7.2759999999999998</v>
      </c>
      <c r="I174" s="215"/>
      <c r="J174" s="216">
        <f>ROUND(I174*H174,2)</f>
        <v>0</v>
      </c>
      <c r="K174" s="212" t="s">
        <v>202</v>
      </c>
      <c r="L174" s="40"/>
      <c r="M174" s="217" t="s">
        <v>1</v>
      </c>
      <c r="N174" s="218" t="s">
        <v>42</v>
      </c>
      <c r="O174" s="72"/>
      <c r="P174" s="219">
        <f>O174*H174</f>
        <v>0</v>
      </c>
      <c r="Q174" s="219">
        <v>8.4000000000000003E-4</v>
      </c>
      <c r="R174" s="219">
        <f>Q174*H174</f>
        <v>6.1118400000000003E-3</v>
      </c>
      <c r="S174" s="219">
        <v>0</v>
      </c>
      <c r="T174" s="220">
        <f>S174*H174</f>
        <v>0</v>
      </c>
      <c r="U174" s="35"/>
      <c r="V174" s="35"/>
      <c r="W174" s="35"/>
      <c r="X174" s="35"/>
      <c r="Y174" s="35"/>
      <c r="Z174" s="35"/>
      <c r="AA174" s="35"/>
      <c r="AB174" s="35"/>
      <c r="AC174" s="35"/>
      <c r="AD174" s="35"/>
      <c r="AE174" s="35"/>
      <c r="AR174" s="221" t="s">
        <v>195</v>
      </c>
      <c r="AT174" s="221" t="s">
        <v>190</v>
      </c>
      <c r="AU174" s="221" t="s">
        <v>88</v>
      </c>
      <c r="AY174" s="18" t="s">
        <v>188</v>
      </c>
      <c r="BE174" s="222">
        <f>IF(N174="základní",J174,0)</f>
        <v>0</v>
      </c>
      <c r="BF174" s="222">
        <f>IF(N174="snížená",J174,0)</f>
        <v>0</v>
      </c>
      <c r="BG174" s="222">
        <f>IF(N174="zákl. přenesená",J174,0)</f>
        <v>0</v>
      </c>
      <c r="BH174" s="222">
        <f>IF(N174="sníž. přenesená",J174,0)</f>
        <v>0</v>
      </c>
      <c r="BI174" s="222">
        <f>IF(N174="nulová",J174,0)</f>
        <v>0</v>
      </c>
      <c r="BJ174" s="18" t="s">
        <v>85</v>
      </c>
      <c r="BK174" s="222">
        <f>ROUND(I174*H174,2)</f>
        <v>0</v>
      </c>
      <c r="BL174" s="18" t="s">
        <v>195</v>
      </c>
      <c r="BM174" s="221" t="s">
        <v>957</v>
      </c>
    </row>
    <row r="175" spans="1:65" s="15" customFormat="1" ht="11.25">
      <c r="B175" s="246"/>
      <c r="C175" s="247"/>
      <c r="D175" s="225" t="s">
        <v>197</v>
      </c>
      <c r="E175" s="248" t="s">
        <v>1</v>
      </c>
      <c r="F175" s="249" t="s">
        <v>939</v>
      </c>
      <c r="G175" s="247"/>
      <c r="H175" s="248" t="s">
        <v>1</v>
      </c>
      <c r="I175" s="250"/>
      <c r="J175" s="247"/>
      <c r="K175" s="247"/>
      <c r="L175" s="251"/>
      <c r="M175" s="252"/>
      <c r="N175" s="253"/>
      <c r="O175" s="253"/>
      <c r="P175" s="253"/>
      <c r="Q175" s="253"/>
      <c r="R175" s="253"/>
      <c r="S175" s="253"/>
      <c r="T175" s="254"/>
      <c r="AT175" s="255" t="s">
        <v>197</v>
      </c>
      <c r="AU175" s="255" t="s">
        <v>88</v>
      </c>
      <c r="AV175" s="15" t="s">
        <v>85</v>
      </c>
      <c r="AW175" s="15" t="s">
        <v>32</v>
      </c>
      <c r="AX175" s="15" t="s">
        <v>77</v>
      </c>
      <c r="AY175" s="255" t="s">
        <v>188</v>
      </c>
    </row>
    <row r="176" spans="1:65" s="15" customFormat="1" ht="11.25">
      <c r="B176" s="246"/>
      <c r="C176" s="247"/>
      <c r="D176" s="225" t="s">
        <v>197</v>
      </c>
      <c r="E176" s="248" t="s">
        <v>1</v>
      </c>
      <c r="F176" s="249" t="s">
        <v>1366</v>
      </c>
      <c r="G176" s="247"/>
      <c r="H176" s="248" t="s">
        <v>1</v>
      </c>
      <c r="I176" s="250"/>
      <c r="J176" s="247"/>
      <c r="K176" s="247"/>
      <c r="L176" s="251"/>
      <c r="M176" s="252"/>
      <c r="N176" s="253"/>
      <c r="O176" s="253"/>
      <c r="P176" s="253"/>
      <c r="Q176" s="253"/>
      <c r="R176" s="253"/>
      <c r="S176" s="253"/>
      <c r="T176" s="254"/>
      <c r="AT176" s="255" t="s">
        <v>197</v>
      </c>
      <c r="AU176" s="255" t="s">
        <v>88</v>
      </c>
      <c r="AV176" s="15" t="s">
        <v>85</v>
      </c>
      <c r="AW176" s="15" t="s">
        <v>32</v>
      </c>
      <c r="AX176" s="15" t="s">
        <v>77</v>
      </c>
      <c r="AY176" s="255" t="s">
        <v>188</v>
      </c>
    </row>
    <row r="177" spans="1:65" s="13" customFormat="1" ht="11.25">
      <c r="B177" s="223"/>
      <c r="C177" s="224"/>
      <c r="D177" s="225" t="s">
        <v>197</v>
      </c>
      <c r="E177" s="226" t="s">
        <v>1</v>
      </c>
      <c r="F177" s="227" t="s">
        <v>1367</v>
      </c>
      <c r="G177" s="224"/>
      <c r="H177" s="228">
        <v>7.2759999999999998</v>
      </c>
      <c r="I177" s="229"/>
      <c r="J177" s="224"/>
      <c r="K177" s="224"/>
      <c r="L177" s="230"/>
      <c r="M177" s="231"/>
      <c r="N177" s="232"/>
      <c r="O177" s="232"/>
      <c r="P177" s="232"/>
      <c r="Q177" s="232"/>
      <c r="R177" s="232"/>
      <c r="S177" s="232"/>
      <c r="T177" s="233"/>
      <c r="AT177" s="234" t="s">
        <v>197</v>
      </c>
      <c r="AU177" s="234" t="s">
        <v>88</v>
      </c>
      <c r="AV177" s="13" t="s">
        <v>88</v>
      </c>
      <c r="AW177" s="13" t="s">
        <v>32</v>
      </c>
      <c r="AX177" s="13" t="s">
        <v>85</v>
      </c>
      <c r="AY177" s="234" t="s">
        <v>188</v>
      </c>
    </row>
    <row r="178" spans="1:65" s="2" customFormat="1" ht="16.5" customHeight="1">
      <c r="A178" s="35"/>
      <c r="B178" s="36"/>
      <c r="C178" s="210" t="s">
        <v>257</v>
      </c>
      <c r="D178" s="210" t="s">
        <v>190</v>
      </c>
      <c r="E178" s="211" t="s">
        <v>964</v>
      </c>
      <c r="F178" s="212" t="s">
        <v>965</v>
      </c>
      <c r="G178" s="213" t="s">
        <v>207</v>
      </c>
      <c r="H178" s="214">
        <v>7.2759999999999998</v>
      </c>
      <c r="I178" s="215"/>
      <c r="J178" s="216">
        <f>ROUND(I178*H178,2)</f>
        <v>0</v>
      </c>
      <c r="K178" s="212" t="s">
        <v>202</v>
      </c>
      <c r="L178" s="40"/>
      <c r="M178" s="217" t="s">
        <v>1</v>
      </c>
      <c r="N178" s="218" t="s">
        <v>42</v>
      </c>
      <c r="O178" s="72"/>
      <c r="P178" s="219">
        <f>O178*H178</f>
        <v>0</v>
      </c>
      <c r="Q178" s="219">
        <v>0</v>
      </c>
      <c r="R178" s="219">
        <f>Q178*H178</f>
        <v>0</v>
      </c>
      <c r="S178" s="219">
        <v>0</v>
      </c>
      <c r="T178" s="220">
        <f>S178*H178</f>
        <v>0</v>
      </c>
      <c r="U178" s="35"/>
      <c r="V178" s="35"/>
      <c r="W178" s="35"/>
      <c r="X178" s="35"/>
      <c r="Y178" s="35"/>
      <c r="Z178" s="35"/>
      <c r="AA178" s="35"/>
      <c r="AB178" s="35"/>
      <c r="AC178" s="35"/>
      <c r="AD178" s="35"/>
      <c r="AE178" s="35"/>
      <c r="AR178" s="221" t="s">
        <v>195</v>
      </c>
      <c r="AT178" s="221" t="s">
        <v>190</v>
      </c>
      <c r="AU178" s="221" t="s">
        <v>88</v>
      </c>
      <c r="AY178" s="18" t="s">
        <v>188</v>
      </c>
      <c r="BE178" s="222">
        <f>IF(N178="základní",J178,0)</f>
        <v>0</v>
      </c>
      <c r="BF178" s="222">
        <f>IF(N178="snížená",J178,0)</f>
        <v>0</v>
      </c>
      <c r="BG178" s="222">
        <f>IF(N178="zákl. přenesená",J178,0)</f>
        <v>0</v>
      </c>
      <c r="BH178" s="222">
        <f>IF(N178="sníž. přenesená",J178,0)</f>
        <v>0</v>
      </c>
      <c r="BI178" s="222">
        <f>IF(N178="nulová",J178,0)</f>
        <v>0</v>
      </c>
      <c r="BJ178" s="18" t="s">
        <v>85</v>
      </c>
      <c r="BK178" s="222">
        <f>ROUND(I178*H178,2)</f>
        <v>0</v>
      </c>
      <c r="BL178" s="18" t="s">
        <v>195</v>
      </c>
      <c r="BM178" s="221" t="s">
        <v>966</v>
      </c>
    </row>
    <row r="179" spans="1:65" s="2" customFormat="1" ht="16.5" customHeight="1">
      <c r="A179" s="35"/>
      <c r="B179" s="36"/>
      <c r="C179" s="210" t="s">
        <v>263</v>
      </c>
      <c r="D179" s="210" t="s">
        <v>190</v>
      </c>
      <c r="E179" s="211" t="s">
        <v>967</v>
      </c>
      <c r="F179" s="212" t="s">
        <v>968</v>
      </c>
      <c r="G179" s="213" t="s">
        <v>285</v>
      </c>
      <c r="H179" s="214">
        <v>40.680999999999997</v>
      </c>
      <c r="I179" s="215"/>
      <c r="J179" s="216">
        <f>ROUND(I179*H179,2)</f>
        <v>0</v>
      </c>
      <c r="K179" s="212" t="s">
        <v>202</v>
      </c>
      <c r="L179" s="40"/>
      <c r="M179" s="217" t="s">
        <v>1</v>
      </c>
      <c r="N179" s="218" t="s">
        <v>42</v>
      </c>
      <c r="O179" s="72"/>
      <c r="P179" s="219">
        <f>O179*H179</f>
        <v>0</v>
      </c>
      <c r="Q179" s="219">
        <v>0</v>
      </c>
      <c r="R179" s="219">
        <f>Q179*H179</f>
        <v>0</v>
      </c>
      <c r="S179" s="219">
        <v>0</v>
      </c>
      <c r="T179" s="220">
        <f>S179*H179</f>
        <v>0</v>
      </c>
      <c r="U179" s="35"/>
      <c r="V179" s="35"/>
      <c r="W179" s="35"/>
      <c r="X179" s="35"/>
      <c r="Y179" s="35"/>
      <c r="Z179" s="35"/>
      <c r="AA179" s="35"/>
      <c r="AB179" s="35"/>
      <c r="AC179" s="35"/>
      <c r="AD179" s="35"/>
      <c r="AE179" s="35"/>
      <c r="AR179" s="221" t="s">
        <v>195</v>
      </c>
      <c r="AT179" s="221" t="s">
        <v>190</v>
      </c>
      <c r="AU179" s="221" t="s">
        <v>88</v>
      </c>
      <c r="AY179" s="18" t="s">
        <v>188</v>
      </c>
      <c r="BE179" s="222">
        <f>IF(N179="základní",J179,0)</f>
        <v>0</v>
      </c>
      <c r="BF179" s="222">
        <f>IF(N179="snížená",J179,0)</f>
        <v>0</v>
      </c>
      <c r="BG179" s="222">
        <f>IF(N179="zákl. přenesená",J179,0)</f>
        <v>0</v>
      </c>
      <c r="BH179" s="222">
        <f>IF(N179="sníž. přenesená",J179,0)</f>
        <v>0</v>
      </c>
      <c r="BI179" s="222">
        <f>IF(N179="nulová",J179,0)</f>
        <v>0</v>
      </c>
      <c r="BJ179" s="18" t="s">
        <v>85</v>
      </c>
      <c r="BK179" s="222">
        <f>ROUND(I179*H179,2)</f>
        <v>0</v>
      </c>
      <c r="BL179" s="18" t="s">
        <v>195</v>
      </c>
      <c r="BM179" s="221" t="s">
        <v>969</v>
      </c>
    </row>
    <row r="180" spans="1:65" s="13" customFormat="1" ht="11.25">
      <c r="B180" s="223"/>
      <c r="C180" s="224"/>
      <c r="D180" s="225" t="s">
        <v>197</v>
      </c>
      <c r="E180" s="226" t="s">
        <v>1</v>
      </c>
      <c r="F180" s="227" t="s">
        <v>1368</v>
      </c>
      <c r="G180" s="224"/>
      <c r="H180" s="228">
        <v>39.729999999999997</v>
      </c>
      <c r="I180" s="229"/>
      <c r="J180" s="224"/>
      <c r="K180" s="224"/>
      <c r="L180" s="230"/>
      <c r="M180" s="231"/>
      <c r="N180" s="232"/>
      <c r="O180" s="232"/>
      <c r="P180" s="232"/>
      <c r="Q180" s="232"/>
      <c r="R180" s="232"/>
      <c r="S180" s="232"/>
      <c r="T180" s="233"/>
      <c r="AT180" s="234" t="s">
        <v>197</v>
      </c>
      <c r="AU180" s="234" t="s">
        <v>88</v>
      </c>
      <c r="AV180" s="13" t="s">
        <v>88</v>
      </c>
      <c r="AW180" s="13" t="s">
        <v>32</v>
      </c>
      <c r="AX180" s="13" t="s">
        <v>77</v>
      </c>
      <c r="AY180" s="234" t="s">
        <v>188</v>
      </c>
    </row>
    <row r="181" spans="1:65" s="13" customFormat="1" ht="11.25">
      <c r="B181" s="223"/>
      <c r="C181" s="224"/>
      <c r="D181" s="225" t="s">
        <v>197</v>
      </c>
      <c r="E181" s="226" t="s">
        <v>1</v>
      </c>
      <c r="F181" s="227" t="s">
        <v>972</v>
      </c>
      <c r="G181" s="224"/>
      <c r="H181" s="228">
        <v>3.0920000000000001</v>
      </c>
      <c r="I181" s="229"/>
      <c r="J181" s="224"/>
      <c r="K181" s="224"/>
      <c r="L181" s="230"/>
      <c r="M181" s="231"/>
      <c r="N181" s="232"/>
      <c r="O181" s="232"/>
      <c r="P181" s="232"/>
      <c r="Q181" s="232"/>
      <c r="R181" s="232"/>
      <c r="S181" s="232"/>
      <c r="T181" s="233"/>
      <c r="AT181" s="234" t="s">
        <v>197</v>
      </c>
      <c r="AU181" s="234" t="s">
        <v>88</v>
      </c>
      <c r="AV181" s="13" t="s">
        <v>88</v>
      </c>
      <c r="AW181" s="13" t="s">
        <v>32</v>
      </c>
      <c r="AX181" s="13" t="s">
        <v>77</v>
      </c>
      <c r="AY181" s="234" t="s">
        <v>188</v>
      </c>
    </row>
    <row r="182" spans="1:65" s="14" customFormat="1" ht="11.25">
      <c r="B182" s="235"/>
      <c r="C182" s="236"/>
      <c r="D182" s="225" t="s">
        <v>197</v>
      </c>
      <c r="E182" s="237" t="s">
        <v>731</v>
      </c>
      <c r="F182" s="238" t="s">
        <v>199</v>
      </c>
      <c r="G182" s="236"/>
      <c r="H182" s="239">
        <v>42.822000000000003</v>
      </c>
      <c r="I182" s="240"/>
      <c r="J182" s="236"/>
      <c r="K182" s="236"/>
      <c r="L182" s="241"/>
      <c r="M182" s="242"/>
      <c r="N182" s="243"/>
      <c r="O182" s="243"/>
      <c r="P182" s="243"/>
      <c r="Q182" s="243"/>
      <c r="R182" s="243"/>
      <c r="S182" s="243"/>
      <c r="T182" s="244"/>
      <c r="AT182" s="245" t="s">
        <v>197</v>
      </c>
      <c r="AU182" s="245" t="s">
        <v>88</v>
      </c>
      <c r="AV182" s="14" t="s">
        <v>195</v>
      </c>
      <c r="AW182" s="14" t="s">
        <v>32</v>
      </c>
      <c r="AX182" s="14" t="s">
        <v>77</v>
      </c>
      <c r="AY182" s="245" t="s">
        <v>188</v>
      </c>
    </row>
    <row r="183" spans="1:65" s="13" customFormat="1" ht="11.25">
      <c r="B183" s="223"/>
      <c r="C183" s="224"/>
      <c r="D183" s="225" t="s">
        <v>197</v>
      </c>
      <c r="E183" s="226" t="s">
        <v>1</v>
      </c>
      <c r="F183" s="227" t="s">
        <v>973</v>
      </c>
      <c r="G183" s="224"/>
      <c r="H183" s="228">
        <v>40.680999999999997</v>
      </c>
      <c r="I183" s="229"/>
      <c r="J183" s="224"/>
      <c r="K183" s="224"/>
      <c r="L183" s="230"/>
      <c r="M183" s="231"/>
      <c r="N183" s="232"/>
      <c r="O183" s="232"/>
      <c r="P183" s="232"/>
      <c r="Q183" s="232"/>
      <c r="R183" s="232"/>
      <c r="S183" s="232"/>
      <c r="T183" s="233"/>
      <c r="AT183" s="234" t="s">
        <v>197</v>
      </c>
      <c r="AU183" s="234" t="s">
        <v>88</v>
      </c>
      <c r="AV183" s="13" t="s">
        <v>88</v>
      </c>
      <c r="AW183" s="13" t="s">
        <v>32</v>
      </c>
      <c r="AX183" s="13" t="s">
        <v>85</v>
      </c>
      <c r="AY183" s="234" t="s">
        <v>188</v>
      </c>
    </row>
    <row r="184" spans="1:65" s="2" customFormat="1" ht="16.5" customHeight="1">
      <c r="A184" s="35"/>
      <c r="B184" s="36"/>
      <c r="C184" s="210" t="s">
        <v>8</v>
      </c>
      <c r="D184" s="210" t="s">
        <v>190</v>
      </c>
      <c r="E184" s="211" t="s">
        <v>974</v>
      </c>
      <c r="F184" s="212" t="s">
        <v>975</v>
      </c>
      <c r="G184" s="213" t="s">
        <v>285</v>
      </c>
      <c r="H184" s="214">
        <v>2.141</v>
      </c>
      <c r="I184" s="215"/>
      <c r="J184" s="216">
        <f>ROUND(I184*H184,2)</f>
        <v>0</v>
      </c>
      <c r="K184" s="212" t="s">
        <v>202</v>
      </c>
      <c r="L184" s="40"/>
      <c r="M184" s="217" t="s">
        <v>1</v>
      </c>
      <c r="N184" s="218" t="s">
        <v>42</v>
      </c>
      <c r="O184" s="72"/>
      <c r="P184" s="219">
        <f>O184*H184</f>
        <v>0</v>
      </c>
      <c r="Q184" s="219">
        <v>0</v>
      </c>
      <c r="R184" s="219">
        <f>Q184*H184</f>
        <v>0</v>
      </c>
      <c r="S184" s="219">
        <v>0</v>
      </c>
      <c r="T184" s="220">
        <f>S184*H184</f>
        <v>0</v>
      </c>
      <c r="U184" s="35"/>
      <c r="V184" s="35"/>
      <c r="W184" s="35"/>
      <c r="X184" s="35"/>
      <c r="Y184" s="35"/>
      <c r="Z184" s="35"/>
      <c r="AA184" s="35"/>
      <c r="AB184" s="35"/>
      <c r="AC184" s="35"/>
      <c r="AD184" s="35"/>
      <c r="AE184" s="35"/>
      <c r="AR184" s="221" t="s">
        <v>195</v>
      </c>
      <c r="AT184" s="221" t="s">
        <v>190</v>
      </c>
      <c r="AU184" s="221" t="s">
        <v>88</v>
      </c>
      <c r="AY184" s="18" t="s">
        <v>188</v>
      </c>
      <c r="BE184" s="222">
        <f>IF(N184="základní",J184,0)</f>
        <v>0</v>
      </c>
      <c r="BF184" s="222">
        <f>IF(N184="snížená",J184,0)</f>
        <v>0</v>
      </c>
      <c r="BG184" s="222">
        <f>IF(N184="zákl. přenesená",J184,0)</f>
        <v>0</v>
      </c>
      <c r="BH184" s="222">
        <f>IF(N184="sníž. přenesená",J184,0)</f>
        <v>0</v>
      </c>
      <c r="BI184" s="222">
        <f>IF(N184="nulová",J184,0)</f>
        <v>0</v>
      </c>
      <c r="BJ184" s="18" t="s">
        <v>85</v>
      </c>
      <c r="BK184" s="222">
        <f>ROUND(I184*H184,2)</f>
        <v>0</v>
      </c>
      <c r="BL184" s="18" t="s">
        <v>195</v>
      </c>
      <c r="BM184" s="221" t="s">
        <v>976</v>
      </c>
    </row>
    <row r="185" spans="1:65" s="13" customFormat="1" ht="11.25">
      <c r="B185" s="223"/>
      <c r="C185" s="224"/>
      <c r="D185" s="225" t="s">
        <v>197</v>
      </c>
      <c r="E185" s="226" t="s">
        <v>1</v>
      </c>
      <c r="F185" s="227" t="s">
        <v>977</v>
      </c>
      <c r="G185" s="224"/>
      <c r="H185" s="228">
        <v>2.141</v>
      </c>
      <c r="I185" s="229"/>
      <c r="J185" s="224"/>
      <c r="K185" s="224"/>
      <c r="L185" s="230"/>
      <c r="M185" s="231"/>
      <c r="N185" s="232"/>
      <c r="O185" s="232"/>
      <c r="P185" s="232"/>
      <c r="Q185" s="232"/>
      <c r="R185" s="232"/>
      <c r="S185" s="232"/>
      <c r="T185" s="233"/>
      <c r="AT185" s="234" t="s">
        <v>197</v>
      </c>
      <c r="AU185" s="234" t="s">
        <v>88</v>
      </c>
      <c r="AV185" s="13" t="s">
        <v>88</v>
      </c>
      <c r="AW185" s="13" t="s">
        <v>32</v>
      </c>
      <c r="AX185" s="13" t="s">
        <v>85</v>
      </c>
      <c r="AY185" s="234" t="s">
        <v>188</v>
      </c>
    </row>
    <row r="186" spans="1:65" s="2" customFormat="1" ht="16.5" customHeight="1">
      <c r="A186" s="35"/>
      <c r="B186" s="36"/>
      <c r="C186" s="210" t="s">
        <v>269</v>
      </c>
      <c r="D186" s="210" t="s">
        <v>190</v>
      </c>
      <c r="E186" s="211" t="s">
        <v>370</v>
      </c>
      <c r="F186" s="212" t="s">
        <v>371</v>
      </c>
      <c r="G186" s="213" t="s">
        <v>285</v>
      </c>
      <c r="H186" s="214">
        <v>43.716000000000001</v>
      </c>
      <c r="I186" s="215"/>
      <c r="J186" s="216">
        <f>ROUND(I186*H186,2)</f>
        <v>0</v>
      </c>
      <c r="K186" s="212" t="s">
        <v>202</v>
      </c>
      <c r="L186" s="40"/>
      <c r="M186" s="217" t="s">
        <v>1</v>
      </c>
      <c r="N186" s="218" t="s">
        <v>42</v>
      </c>
      <c r="O186" s="72"/>
      <c r="P186" s="219">
        <f>O186*H186</f>
        <v>0</v>
      </c>
      <c r="Q186" s="219">
        <v>0</v>
      </c>
      <c r="R186" s="219">
        <f>Q186*H186</f>
        <v>0</v>
      </c>
      <c r="S186" s="219">
        <v>0</v>
      </c>
      <c r="T186" s="220">
        <f>S186*H186</f>
        <v>0</v>
      </c>
      <c r="U186" s="35"/>
      <c r="V186" s="35"/>
      <c r="W186" s="35"/>
      <c r="X186" s="35"/>
      <c r="Y186" s="35"/>
      <c r="Z186" s="35"/>
      <c r="AA186" s="35"/>
      <c r="AB186" s="35"/>
      <c r="AC186" s="35"/>
      <c r="AD186" s="35"/>
      <c r="AE186" s="35"/>
      <c r="AR186" s="221" t="s">
        <v>195</v>
      </c>
      <c r="AT186" s="221" t="s">
        <v>190</v>
      </c>
      <c r="AU186" s="221" t="s">
        <v>88</v>
      </c>
      <c r="AY186" s="18" t="s">
        <v>188</v>
      </c>
      <c r="BE186" s="222">
        <f>IF(N186="základní",J186,0)</f>
        <v>0</v>
      </c>
      <c r="BF186" s="222">
        <f>IF(N186="snížená",J186,0)</f>
        <v>0</v>
      </c>
      <c r="BG186" s="222">
        <f>IF(N186="zákl. přenesená",J186,0)</f>
        <v>0</v>
      </c>
      <c r="BH186" s="222">
        <f>IF(N186="sníž. přenesená",J186,0)</f>
        <v>0</v>
      </c>
      <c r="BI186" s="222">
        <f>IF(N186="nulová",J186,0)</f>
        <v>0</v>
      </c>
      <c r="BJ186" s="18" t="s">
        <v>85</v>
      </c>
      <c r="BK186" s="222">
        <f>ROUND(I186*H186,2)</f>
        <v>0</v>
      </c>
      <c r="BL186" s="18" t="s">
        <v>195</v>
      </c>
      <c r="BM186" s="221" t="s">
        <v>978</v>
      </c>
    </row>
    <row r="187" spans="1:65" s="13" customFormat="1" ht="11.25">
      <c r="B187" s="223"/>
      <c r="C187" s="224"/>
      <c r="D187" s="225" t="s">
        <v>197</v>
      </c>
      <c r="E187" s="226" t="s">
        <v>1</v>
      </c>
      <c r="F187" s="227" t="s">
        <v>1369</v>
      </c>
      <c r="G187" s="224"/>
      <c r="H187" s="228">
        <v>5.085</v>
      </c>
      <c r="I187" s="229"/>
      <c r="J187" s="224"/>
      <c r="K187" s="224"/>
      <c r="L187" s="230"/>
      <c r="M187" s="231"/>
      <c r="N187" s="232"/>
      <c r="O187" s="232"/>
      <c r="P187" s="232"/>
      <c r="Q187" s="232"/>
      <c r="R187" s="232"/>
      <c r="S187" s="232"/>
      <c r="T187" s="233"/>
      <c r="AT187" s="234" t="s">
        <v>197</v>
      </c>
      <c r="AU187" s="234" t="s">
        <v>88</v>
      </c>
      <c r="AV187" s="13" t="s">
        <v>88</v>
      </c>
      <c r="AW187" s="13" t="s">
        <v>32</v>
      </c>
      <c r="AX187" s="13" t="s">
        <v>77</v>
      </c>
      <c r="AY187" s="234" t="s">
        <v>188</v>
      </c>
    </row>
    <row r="188" spans="1:65" s="13" customFormat="1" ht="11.25">
      <c r="B188" s="223"/>
      <c r="C188" s="224"/>
      <c r="D188" s="225" t="s">
        <v>197</v>
      </c>
      <c r="E188" s="226" t="s">
        <v>1</v>
      </c>
      <c r="F188" s="227" t="s">
        <v>980</v>
      </c>
      <c r="G188" s="224"/>
      <c r="H188" s="228">
        <v>43.18</v>
      </c>
      <c r="I188" s="229"/>
      <c r="J188" s="224"/>
      <c r="K188" s="224"/>
      <c r="L188" s="230"/>
      <c r="M188" s="231"/>
      <c r="N188" s="232"/>
      <c r="O188" s="232"/>
      <c r="P188" s="232"/>
      <c r="Q188" s="232"/>
      <c r="R188" s="232"/>
      <c r="S188" s="232"/>
      <c r="T188" s="233"/>
      <c r="AT188" s="234" t="s">
        <v>197</v>
      </c>
      <c r="AU188" s="234" t="s">
        <v>88</v>
      </c>
      <c r="AV188" s="13" t="s">
        <v>88</v>
      </c>
      <c r="AW188" s="13" t="s">
        <v>32</v>
      </c>
      <c r="AX188" s="13" t="s">
        <v>77</v>
      </c>
      <c r="AY188" s="234" t="s">
        <v>188</v>
      </c>
    </row>
    <row r="189" spans="1:65" s="13" customFormat="1" ht="11.25">
      <c r="B189" s="223"/>
      <c r="C189" s="224"/>
      <c r="D189" s="225" t="s">
        <v>197</v>
      </c>
      <c r="E189" s="226" t="s">
        <v>1</v>
      </c>
      <c r="F189" s="227" t="s">
        <v>981</v>
      </c>
      <c r="G189" s="224"/>
      <c r="H189" s="228">
        <v>-0.58799999999999997</v>
      </c>
      <c r="I189" s="229"/>
      <c r="J189" s="224"/>
      <c r="K189" s="224"/>
      <c r="L189" s="230"/>
      <c r="M189" s="231"/>
      <c r="N189" s="232"/>
      <c r="O189" s="232"/>
      <c r="P189" s="232"/>
      <c r="Q189" s="232"/>
      <c r="R189" s="232"/>
      <c r="S189" s="232"/>
      <c r="T189" s="233"/>
      <c r="AT189" s="234" t="s">
        <v>197</v>
      </c>
      <c r="AU189" s="234" t="s">
        <v>88</v>
      </c>
      <c r="AV189" s="13" t="s">
        <v>88</v>
      </c>
      <c r="AW189" s="13" t="s">
        <v>32</v>
      </c>
      <c r="AX189" s="13" t="s">
        <v>77</v>
      </c>
      <c r="AY189" s="234" t="s">
        <v>188</v>
      </c>
    </row>
    <row r="190" spans="1:65" s="13" customFormat="1" ht="11.25">
      <c r="B190" s="223"/>
      <c r="C190" s="224"/>
      <c r="D190" s="225" t="s">
        <v>197</v>
      </c>
      <c r="E190" s="226" t="s">
        <v>1</v>
      </c>
      <c r="F190" s="227" t="s">
        <v>982</v>
      </c>
      <c r="G190" s="224"/>
      <c r="H190" s="228">
        <v>-1.66</v>
      </c>
      <c r="I190" s="229"/>
      <c r="J190" s="224"/>
      <c r="K190" s="224"/>
      <c r="L190" s="230"/>
      <c r="M190" s="231"/>
      <c r="N190" s="232"/>
      <c r="O190" s="232"/>
      <c r="P190" s="232"/>
      <c r="Q190" s="232"/>
      <c r="R190" s="232"/>
      <c r="S190" s="232"/>
      <c r="T190" s="233"/>
      <c r="AT190" s="234" t="s">
        <v>197</v>
      </c>
      <c r="AU190" s="234" t="s">
        <v>88</v>
      </c>
      <c r="AV190" s="13" t="s">
        <v>88</v>
      </c>
      <c r="AW190" s="13" t="s">
        <v>32</v>
      </c>
      <c r="AX190" s="13" t="s">
        <v>77</v>
      </c>
      <c r="AY190" s="234" t="s">
        <v>188</v>
      </c>
    </row>
    <row r="191" spans="1:65" s="14" customFormat="1" ht="11.25">
      <c r="B191" s="235"/>
      <c r="C191" s="236"/>
      <c r="D191" s="225" t="s">
        <v>197</v>
      </c>
      <c r="E191" s="237" t="s">
        <v>716</v>
      </c>
      <c r="F191" s="238" t="s">
        <v>199</v>
      </c>
      <c r="G191" s="236"/>
      <c r="H191" s="239">
        <v>46.017000000000003</v>
      </c>
      <c r="I191" s="240"/>
      <c r="J191" s="236"/>
      <c r="K191" s="236"/>
      <c r="L191" s="241"/>
      <c r="M191" s="242"/>
      <c r="N191" s="243"/>
      <c r="O191" s="243"/>
      <c r="P191" s="243"/>
      <c r="Q191" s="243"/>
      <c r="R191" s="243"/>
      <c r="S191" s="243"/>
      <c r="T191" s="244"/>
      <c r="AT191" s="245" t="s">
        <v>197</v>
      </c>
      <c r="AU191" s="245" t="s">
        <v>88</v>
      </c>
      <c r="AV191" s="14" t="s">
        <v>195</v>
      </c>
      <c r="AW191" s="14" t="s">
        <v>32</v>
      </c>
      <c r="AX191" s="14" t="s">
        <v>77</v>
      </c>
      <c r="AY191" s="245" t="s">
        <v>188</v>
      </c>
    </row>
    <row r="192" spans="1:65" s="13" customFormat="1" ht="11.25">
      <c r="B192" s="223"/>
      <c r="C192" s="224"/>
      <c r="D192" s="225" t="s">
        <v>197</v>
      </c>
      <c r="E192" s="226" t="s">
        <v>1</v>
      </c>
      <c r="F192" s="227" t="s">
        <v>983</v>
      </c>
      <c r="G192" s="224"/>
      <c r="H192" s="228">
        <v>43.716000000000001</v>
      </c>
      <c r="I192" s="229"/>
      <c r="J192" s="224"/>
      <c r="K192" s="224"/>
      <c r="L192" s="230"/>
      <c r="M192" s="231"/>
      <c r="N192" s="232"/>
      <c r="O192" s="232"/>
      <c r="P192" s="232"/>
      <c r="Q192" s="232"/>
      <c r="R192" s="232"/>
      <c r="S192" s="232"/>
      <c r="T192" s="233"/>
      <c r="AT192" s="234" t="s">
        <v>197</v>
      </c>
      <c r="AU192" s="234" t="s">
        <v>88</v>
      </c>
      <c r="AV192" s="13" t="s">
        <v>88</v>
      </c>
      <c r="AW192" s="13" t="s">
        <v>32</v>
      </c>
      <c r="AX192" s="13" t="s">
        <v>85</v>
      </c>
      <c r="AY192" s="234" t="s">
        <v>188</v>
      </c>
    </row>
    <row r="193" spans="1:65" s="2" customFormat="1" ht="16.5" customHeight="1">
      <c r="A193" s="35"/>
      <c r="B193" s="36"/>
      <c r="C193" s="210" t="s">
        <v>272</v>
      </c>
      <c r="D193" s="210" t="s">
        <v>190</v>
      </c>
      <c r="E193" s="211" t="s">
        <v>376</v>
      </c>
      <c r="F193" s="212" t="s">
        <v>377</v>
      </c>
      <c r="G193" s="213" t="s">
        <v>285</v>
      </c>
      <c r="H193" s="214">
        <v>2.3010000000000002</v>
      </c>
      <c r="I193" s="215"/>
      <c r="J193" s="216">
        <f>ROUND(I193*H193,2)</f>
        <v>0</v>
      </c>
      <c r="K193" s="212" t="s">
        <v>202</v>
      </c>
      <c r="L193" s="40"/>
      <c r="M193" s="217" t="s">
        <v>1</v>
      </c>
      <c r="N193" s="218" t="s">
        <v>42</v>
      </c>
      <c r="O193" s="72"/>
      <c r="P193" s="219">
        <f>O193*H193</f>
        <v>0</v>
      </c>
      <c r="Q193" s="219">
        <v>0</v>
      </c>
      <c r="R193" s="219">
        <f>Q193*H193</f>
        <v>0</v>
      </c>
      <c r="S193" s="219">
        <v>0</v>
      </c>
      <c r="T193" s="220">
        <f>S193*H193</f>
        <v>0</v>
      </c>
      <c r="U193" s="35"/>
      <c r="V193" s="35"/>
      <c r="W193" s="35"/>
      <c r="X193" s="35"/>
      <c r="Y193" s="35"/>
      <c r="Z193" s="35"/>
      <c r="AA193" s="35"/>
      <c r="AB193" s="35"/>
      <c r="AC193" s="35"/>
      <c r="AD193" s="35"/>
      <c r="AE193" s="35"/>
      <c r="AR193" s="221" t="s">
        <v>195</v>
      </c>
      <c r="AT193" s="221" t="s">
        <v>190</v>
      </c>
      <c r="AU193" s="221" t="s">
        <v>88</v>
      </c>
      <c r="AY193" s="18" t="s">
        <v>188</v>
      </c>
      <c r="BE193" s="222">
        <f>IF(N193="základní",J193,0)</f>
        <v>0</v>
      </c>
      <c r="BF193" s="222">
        <f>IF(N193="snížená",J193,0)</f>
        <v>0</v>
      </c>
      <c r="BG193" s="222">
        <f>IF(N193="zákl. přenesená",J193,0)</f>
        <v>0</v>
      </c>
      <c r="BH193" s="222">
        <f>IF(N193="sníž. přenesená",J193,0)</f>
        <v>0</v>
      </c>
      <c r="BI193" s="222">
        <f>IF(N193="nulová",J193,0)</f>
        <v>0</v>
      </c>
      <c r="BJ193" s="18" t="s">
        <v>85</v>
      </c>
      <c r="BK193" s="222">
        <f>ROUND(I193*H193,2)</f>
        <v>0</v>
      </c>
      <c r="BL193" s="18" t="s">
        <v>195</v>
      </c>
      <c r="BM193" s="221" t="s">
        <v>1370</v>
      </c>
    </row>
    <row r="194" spans="1:65" s="13" customFormat="1" ht="11.25">
      <c r="B194" s="223"/>
      <c r="C194" s="224"/>
      <c r="D194" s="225" t="s">
        <v>197</v>
      </c>
      <c r="E194" s="226" t="s">
        <v>1</v>
      </c>
      <c r="F194" s="227" t="s">
        <v>985</v>
      </c>
      <c r="G194" s="224"/>
      <c r="H194" s="228">
        <v>2.3010000000000002</v>
      </c>
      <c r="I194" s="229"/>
      <c r="J194" s="224"/>
      <c r="K194" s="224"/>
      <c r="L194" s="230"/>
      <c r="M194" s="231"/>
      <c r="N194" s="232"/>
      <c r="O194" s="232"/>
      <c r="P194" s="232"/>
      <c r="Q194" s="232"/>
      <c r="R194" s="232"/>
      <c r="S194" s="232"/>
      <c r="T194" s="233"/>
      <c r="AT194" s="234" t="s">
        <v>197</v>
      </c>
      <c r="AU194" s="234" t="s">
        <v>88</v>
      </c>
      <c r="AV194" s="13" t="s">
        <v>88</v>
      </c>
      <c r="AW194" s="13" t="s">
        <v>32</v>
      </c>
      <c r="AX194" s="13" t="s">
        <v>85</v>
      </c>
      <c r="AY194" s="234" t="s">
        <v>188</v>
      </c>
    </row>
    <row r="195" spans="1:65" s="2" customFormat="1" ht="16.5" customHeight="1">
      <c r="A195" s="35"/>
      <c r="B195" s="36"/>
      <c r="C195" s="210" t="s">
        <v>276</v>
      </c>
      <c r="D195" s="210" t="s">
        <v>190</v>
      </c>
      <c r="E195" s="211" t="s">
        <v>381</v>
      </c>
      <c r="F195" s="212" t="s">
        <v>382</v>
      </c>
      <c r="G195" s="213" t="s">
        <v>285</v>
      </c>
      <c r="H195" s="214">
        <v>40.494999999999997</v>
      </c>
      <c r="I195" s="215"/>
      <c r="J195" s="216">
        <f>ROUND(I195*H195,2)</f>
        <v>0</v>
      </c>
      <c r="K195" s="212" t="s">
        <v>194</v>
      </c>
      <c r="L195" s="40"/>
      <c r="M195" s="217" t="s">
        <v>1</v>
      </c>
      <c r="N195" s="218" t="s">
        <v>42</v>
      </c>
      <c r="O195" s="72"/>
      <c r="P195" s="219">
        <f>O195*H195</f>
        <v>0</v>
      </c>
      <c r="Q195" s="219">
        <v>0</v>
      </c>
      <c r="R195" s="219">
        <f>Q195*H195</f>
        <v>0</v>
      </c>
      <c r="S195" s="219">
        <v>0</v>
      </c>
      <c r="T195" s="220">
        <f>S195*H195</f>
        <v>0</v>
      </c>
      <c r="U195" s="35"/>
      <c r="V195" s="35"/>
      <c r="W195" s="35"/>
      <c r="X195" s="35"/>
      <c r="Y195" s="35"/>
      <c r="Z195" s="35"/>
      <c r="AA195" s="35"/>
      <c r="AB195" s="35"/>
      <c r="AC195" s="35"/>
      <c r="AD195" s="35"/>
      <c r="AE195" s="35"/>
      <c r="AR195" s="221" t="s">
        <v>195</v>
      </c>
      <c r="AT195" s="221" t="s">
        <v>190</v>
      </c>
      <c r="AU195" s="221" t="s">
        <v>88</v>
      </c>
      <c r="AY195" s="18" t="s">
        <v>188</v>
      </c>
      <c r="BE195" s="222">
        <f>IF(N195="základní",J195,0)</f>
        <v>0</v>
      </c>
      <c r="BF195" s="222">
        <f>IF(N195="snížená",J195,0)</f>
        <v>0</v>
      </c>
      <c r="BG195" s="222">
        <f>IF(N195="zákl. přenesená",J195,0)</f>
        <v>0</v>
      </c>
      <c r="BH195" s="222">
        <f>IF(N195="sníž. přenesená",J195,0)</f>
        <v>0</v>
      </c>
      <c r="BI195" s="222">
        <f>IF(N195="nulová",J195,0)</f>
        <v>0</v>
      </c>
      <c r="BJ195" s="18" t="s">
        <v>85</v>
      </c>
      <c r="BK195" s="222">
        <f>ROUND(I195*H195,2)</f>
        <v>0</v>
      </c>
      <c r="BL195" s="18" t="s">
        <v>195</v>
      </c>
      <c r="BM195" s="221" t="s">
        <v>986</v>
      </c>
    </row>
    <row r="196" spans="1:65" s="13" customFormat="1" ht="11.25">
      <c r="B196" s="223"/>
      <c r="C196" s="224"/>
      <c r="D196" s="225" t="s">
        <v>197</v>
      </c>
      <c r="E196" s="226" t="s">
        <v>1</v>
      </c>
      <c r="F196" s="227" t="s">
        <v>987</v>
      </c>
      <c r="G196" s="224"/>
      <c r="H196" s="228">
        <v>40.494999999999997</v>
      </c>
      <c r="I196" s="229"/>
      <c r="J196" s="224"/>
      <c r="K196" s="224"/>
      <c r="L196" s="230"/>
      <c r="M196" s="231"/>
      <c r="N196" s="232"/>
      <c r="O196" s="232"/>
      <c r="P196" s="232"/>
      <c r="Q196" s="232"/>
      <c r="R196" s="232"/>
      <c r="S196" s="232"/>
      <c r="T196" s="233"/>
      <c r="AT196" s="234" t="s">
        <v>197</v>
      </c>
      <c r="AU196" s="234" t="s">
        <v>88</v>
      </c>
      <c r="AV196" s="13" t="s">
        <v>88</v>
      </c>
      <c r="AW196" s="13" t="s">
        <v>32</v>
      </c>
      <c r="AX196" s="13" t="s">
        <v>85</v>
      </c>
      <c r="AY196" s="234" t="s">
        <v>188</v>
      </c>
    </row>
    <row r="197" spans="1:65" s="2" customFormat="1" ht="16.5" customHeight="1">
      <c r="A197" s="35"/>
      <c r="B197" s="36"/>
      <c r="C197" s="210" t="s">
        <v>282</v>
      </c>
      <c r="D197" s="210" t="s">
        <v>190</v>
      </c>
      <c r="E197" s="211" t="s">
        <v>386</v>
      </c>
      <c r="F197" s="212" t="s">
        <v>387</v>
      </c>
      <c r="G197" s="213" t="s">
        <v>285</v>
      </c>
      <c r="H197" s="214">
        <v>5.5220000000000002</v>
      </c>
      <c r="I197" s="215"/>
      <c r="J197" s="216">
        <f>ROUND(I197*H197,2)</f>
        <v>0</v>
      </c>
      <c r="K197" s="212" t="s">
        <v>194</v>
      </c>
      <c r="L197" s="40"/>
      <c r="M197" s="217" t="s">
        <v>1</v>
      </c>
      <c r="N197" s="218" t="s">
        <v>42</v>
      </c>
      <c r="O197" s="72"/>
      <c r="P197" s="219">
        <f>O197*H197</f>
        <v>0</v>
      </c>
      <c r="Q197" s="219">
        <v>0</v>
      </c>
      <c r="R197" s="219">
        <f>Q197*H197</f>
        <v>0</v>
      </c>
      <c r="S197" s="219">
        <v>0</v>
      </c>
      <c r="T197" s="220">
        <f>S197*H197</f>
        <v>0</v>
      </c>
      <c r="U197" s="35"/>
      <c r="V197" s="35"/>
      <c r="W197" s="35"/>
      <c r="X197" s="35"/>
      <c r="Y197" s="35"/>
      <c r="Z197" s="35"/>
      <c r="AA197" s="35"/>
      <c r="AB197" s="35"/>
      <c r="AC197" s="35"/>
      <c r="AD197" s="35"/>
      <c r="AE197" s="35"/>
      <c r="AR197" s="221" t="s">
        <v>195</v>
      </c>
      <c r="AT197" s="221" t="s">
        <v>190</v>
      </c>
      <c r="AU197" s="221" t="s">
        <v>88</v>
      </c>
      <c r="AY197" s="18" t="s">
        <v>188</v>
      </c>
      <c r="BE197" s="222">
        <f>IF(N197="základní",J197,0)</f>
        <v>0</v>
      </c>
      <c r="BF197" s="222">
        <f>IF(N197="snížená",J197,0)</f>
        <v>0</v>
      </c>
      <c r="BG197" s="222">
        <f>IF(N197="zákl. přenesená",J197,0)</f>
        <v>0</v>
      </c>
      <c r="BH197" s="222">
        <f>IF(N197="sníž. přenesená",J197,0)</f>
        <v>0</v>
      </c>
      <c r="BI197" s="222">
        <f>IF(N197="nulová",J197,0)</f>
        <v>0</v>
      </c>
      <c r="BJ197" s="18" t="s">
        <v>85</v>
      </c>
      <c r="BK197" s="222">
        <f>ROUND(I197*H197,2)</f>
        <v>0</v>
      </c>
      <c r="BL197" s="18" t="s">
        <v>195</v>
      </c>
      <c r="BM197" s="221" t="s">
        <v>988</v>
      </c>
    </row>
    <row r="198" spans="1:65" s="13" customFormat="1" ht="11.25">
      <c r="B198" s="223"/>
      <c r="C198" s="224"/>
      <c r="D198" s="225" t="s">
        <v>197</v>
      </c>
      <c r="E198" s="226" t="s">
        <v>1</v>
      </c>
      <c r="F198" s="227" t="s">
        <v>989</v>
      </c>
      <c r="G198" s="224"/>
      <c r="H198" s="228">
        <v>5.5220000000000002</v>
      </c>
      <c r="I198" s="229"/>
      <c r="J198" s="224"/>
      <c r="K198" s="224"/>
      <c r="L198" s="230"/>
      <c r="M198" s="231"/>
      <c r="N198" s="232"/>
      <c r="O198" s="232"/>
      <c r="P198" s="232"/>
      <c r="Q198" s="232"/>
      <c r="R198" s="232"/>
      <c r="S198" s="232"/>
      <c r="T198" s="233"/>
      <c r="AT198" s="234" t="s">
        <v>197</v>
      </c>
      <c r="AU198" s="234" t="s">
        <v>88</v>
      </c>
      <c r="AV198" s="13" t="s">
        <v>88</v>
      </c>
      <c r="AW198" s="13" t="s">
        <v>32</v>
      </c>
      <c r="AX198" s="13" t="s">
        <v>85</v>
      </c>
      <c r="AY198" s="234" t="s">
        <v>188</v>
      </c>
    </row>
    <row r="199" spans="1:65" s="2" customFormat="1" ht="16.5" customHeight="1">
      <c r="A199" s="35"/>
      <c r="B199" s="36"/>
      <c r="C199" s="210" t="s">
        <v>288</v>
      </c>
      <c r="D199" s="210" t="s">
        <v>190</v>
      </c>
      <c r="E199" s="211" t="s">
        <v>1011</v>
      </c>
      <c r="F199" s="212" t="s">
        <v>1012</v>
      </c>
      <c r="G199" s="213" t="s">
        <v>285</v>
      </c>
      <c r="H199" s="214">
        <v>0.58799999999999997</v>
      </c>
      <c r="I199" s="215"/>
      <c r="J199" s="216">
        <f>ROUND(I199*H199,2)</f>
        <v>0</v>
      </c>
      <c r="K199" s="212" t="s">
        <v>202</v>
      </c>
      <c r="L199" s="40"/>
      <c r="M199" s="217" t="s">
        <v>1</v>
      </c>
      <c r="N199" s="218" t="s">
        <v>42</v>
      </c>
      <c r="O199" s="72"/>
      <c r="P199" s="219">
        <f>O199*H199</f>
        <v>0</v>
      </c>
      <c r="Q199" s="219">
        <v>0</v>
      </c>
      <c r="R199" s="219">
        <f>Q199*H199</f>
        <v>0</v>
      </c>
      <c r="S199" s="219">
        <v>0</v>
      </c>
      <c r="T199" s="220">
        <f>S199*H199</f>
        <v>0</v>
      </c>
      <c r="U199" s="35"/>
      <c r="V199" s="35"/>
      <c r="W199" s="35"/>
      <c r="X199" s="35"/>
      <c r="Y199" s="35"/>
      <c r="Z199" s="35"/>
      <c r="AA199" s="35"/>
      <c r="AB199" s="35"/>
      <c r="AC199" s="35"/>
      <c r="AD199" s="35"/>
      <c r="AE199" s="35"/>
      <c r="AR199" s="221" t="s">
        <v>195</v>
      </c>
      <c r="AT199" s="221" t="s">
        <v>190</v>
      </c>
      <c r="AU199" s="221" t="s">
        <v>88</v>
      </c>
      <c r="AY199" s="18" t="s">
        <v>188</v>
      </c>
      <c r="BE199" s="222">
        <f>IF(N199="základní",J199,0)</f>
        <v>0</v>
      </c>
      <c r="BF199" s="222">
        <f>IF(N199="snížená",J199,0)</f>
        <v>0</v>
      </c>
      <c r="BG199" s="222">
        <f>IF(N199="zákl. přenesená",J199,0)</f>
        <v>0</v>
      </c>
      <c r="BH199" s="222">
        <f>IF(N199="sníž. přenesená",J199,0)</f>
        <v>0</v>
      </c>
      <c r="BI199" s="222">
        <f>IF(N199="nulová",J199,0)</f>
        <v>0</v>
      </c>
      <c r="BJ199" s="18" t="s">
        <v>85</v>
      </c>
      <c r="BK199" s="222">
        <f>ROUND(I199*H199,2)</f>
        <v>0</v>
      </c>
      <c r="BL199" s="18" t="s">
        <v>195</v>
      </c>
      <c r="BM199" s="221" t="s">
        <v>990</v>
      </c>
    </row>
    <row r="200" spans="1:65" s="15" customFormat="1" ht="11.25">
      <c r="B200" s="246"/>
      <c r="C200" s="247"/>
      <c r="D200" s="225" t="s">
        <v>197</v>
      </c>
      <c r="E200" s="248" t="s">
        <v>1</v>
      </c>
      <c r="F200" s="249" t="s">
        <v>991</v>
      </c>
      <c r="G200" s="247"/>
      <c r="H200" s="248" t="s">
        <v>1</v>
      </c>
      <c r="I200" s="250"/>
      <c r="J200" s="247"/>
      <c r="K200" s="247"/>
      <c r="L200" s="251"/>
      <c r="M200" s="252"/>
      <c r="N200" s="253"/>
      <c r="O200" s="253"/>
      <c r="P200" s="253"/>
      <c r="Q200" s="253"/>
      <c r="R200" s="253"/>
      <c r="S200" s="253"/>
      <c r="T200" s="254"/>
      <c r="AT200" s="255" t="s">
        <v>197</v>
      </c>
      <c r="AU200" s="255" t="s">
        <v>88</v>
      </c>
      <c r="AV200" s="15" t="s">
        <v>85</v>
      </c>
      <c r="AW200" s="15" t="s">
        <v>32</v>
      </c>
      <c r="AX200" s="15" t="s">
        <v>77</v>
      </c>
      <c r="AY200" s="255" t="s">
        <v>188</v>
      </c>
    </row>
    <row r="201" spans="1:65" s="15" customFormat="1" ht="11.25">
      <c r="B201" s="246"/>
      <c r="C201" s="247"/>
      <c r="D201" s="225" t="s">
        <v>197</v>
      </c>
      <c r="E201" s="248" t="s">
        <v>1</v>
      </c>
      <c r="F201" s="249" t="s">
        <v>992</v>
      </c>
      <c r="G201" s="247"/>
      <c r="H201" s="248" t="s">
        <v>1</v>
      </c>
      <c r="I201" s="250"/>
      <c r="J201" s="247"/>
      <c r="K201" s="247"/>
      <c r="L201" s="251"/>
      <c r="M201" s="252"/>
      <c r="N201" s="253"/>
      <c r="O201" s="253"/>
      <c r="P201" s="253"/>
      <c r="Q201" s="253"/>
      <c r="R201" s="253"/>
      <c r="S201" s="253"/>
      <c r="T201" s="254"/>
      <c r="AT201" s="255" t="s">
        <v>197</v>
      </c>
      <c r="AU201" s="255" t="s">
        <v>88</v>
      </c>
      <c r="AV201" s="15" t="s">
        <v>85</v>
      </c>
      <c r="AW201" s="15" t="s">
        <v>32</v>
      </c>
      <c r="AX201" s="15" t="s">
        <v>77</v>
      </c>
      <c r="AY201" s="255" t="s">
        <v>188</v>
      </c>
    </row>
    <row r="202" spans="1:65" s="13" customFormat="1" ht="11.25">
      <c r="B202" s="223"/>
      <c r="C202" s="224"/>
      <c r="D202" s="225" t="s">
        <v>197</v>
      </c>
      <c r="E202" s="226" t="s">
        <v>1</v>
      </c>
      <c r="F202" s="227" t="s">
        <v>993</v>
      </c>
      <c r="G202" s="224"/>
      <c r="H202" s="228">
        <v>3.0920000000000001</v>
      </c>
      <c r="I202" s="229"/>
      <c r="J202" s="224"/>
      <c r="K202" s="224"/>
      <c r="L202" s="230"/>
      <c r="M202" s="231"/>
      <c r="N202" s="232"/>
      <c r="O202" s="232"/>
      <c r="P202" s="232"/>
      <c r="Q202" s="232"/>
      <c r="R202" s="232"/>
      <c r="S202" s="232"/>
      <c r="T202" s="233"/>
      <c r="AT202" s="234" t="s">
        <v>197</v>
      </c>
      <c r="AU202" s="234" t="s">
        <v>88</v>
      </c>
      <c r="AV202" s="13" t="s">
        <v>88</v>
      </c>
      <c r="AW202" s="13" t="s">
        <v>32</v>
      </c>
      <c r="AX202" s="13" t="s">
        <v>77</v>
      </c>
      <c r="AY202" s="234" t="s">
        <v>188</v>
      </c>
    </row>
    <row r="203" spans="1:65" s="15" customFormat="1" ht="11.25">
      <c r="B203" s="246"/>
      <c r="C203" s="247"/>
      <c r="D203" s="225" t="s">
        <v>197</v>
      </c>
      <c r="E203" s="248" t="s">
        <v>1</v>
      </c>
      <c r="F203" s="249" t="s">
        <v>994</v>
      </c>
      <c r="G203" s="247"/>
      <c r="H203" s="248" t="s">
        <v>1</v>
      </c>
      <c r="I203" s="250"/>
      <c r="J203" s="247"/>
      <c r="K203" s="247"/>
      <c r="L203" s="251"/>
      <c r="M203" s="252"/>
      <c r="N203" s="253"/>
      <c r="O203" s="253"/>
      <c r="P203" s="253"/>
      <c r="Q203" s="253"/>
      <c r="R203" s="253"/>
      <c r="S203" s="253"/>
      <c r="T203" s="254"/>
      <c r="AT203" s="255" t="s">
        <v>197</v>
      </c>
      <c r="AU203" s="255" t="s">
        <v>88</v>
      </c>
      <c r="AV203" s="15" t="s">
        <v>85</v>
      </c>
      <c r="AW203" s="15" t="s">
        <v>32</v>
      </c>
      <c r="AX203" s="15" t="s">
        <v>77</v>
      </c>
      <c r="AY203" s="255" t="s">
        <v>188</v>
      </c>
    </row>
    <row r="204" spans="1:65" s="15" customFormat="1" ht="11.25">
      <c r="B204" s="246"/>
      <c r="C204" s="247"/>
      <c r="D204" s="225" t="s">
        <v>197</v>
      </c>
      <c r="E204" s="248" t="s">
        <v>1</v>
      </c>
      <c r="F204" s="249" t="s">
        <v>1371</v>
      </c>
      <c r="G204" s="247"/>
      <c r="H204" s="248" t="s">
        <v>1</v>
      </c>
      <c r="I204" s="250"/>
      <c r="J204" s="247"/>
      <c r="K204" s="247"/>
      <c r="L204" s="251"/>
      <c r="M204" s="252"/>
      <c r="N204" s="253"/>
      <c r="O204" s="253"/>
      <c r="P204" s="253"/>
      <c r="Q204" s="253"/>
      <c r="R204" s="253"/>
      <c r="S204" s="253"/>
      <c r="T204" s="254"/>
      <c r="AT204" s="255" t="s">
        <v>197</v>
      </c>
      <c r="AU204" s="255" t="s">
        <v>88</v>
      </c>
      <c r="AV204" s="15" t="s">
        <v>85</v>
      </c>
      <c r="AW204" s="15" t="s">
        <v>32</v>
      </c>
      <c r="AX204" s="15" t="s">
        <v>77</v>
      </c>
      <c r="AY204" s="255" t="s">
        <v>188</v>
      </c>
    </row>
    <row r="205" spans="1:65" s="13" customFormat="1" ht="11.25">
      <c r="B205" s="223"/>
      <c r="C205" s="224"/>
      <c r="D205" s="225" t="s">
        <v>197</v>
      </c>
      <c r="E205" s="226" t="s">
        <v>1</v>
      </c>
      <c r="F205" s="227" t="s">
        <v>996</v>
      </c>
      <c r="G205" s="224"/>
      <c r="H205" s="228">
        <v>-2.4569999999999999</v>
      </c>
      <c r="I205" s="229"/>
      <c r="J205" s="224"/>
      <c r="K205" s="224"/>
      <c r="L205" s="230"/>
      <c r="M205" s="231"/>
      <c r="N205" s="232"/>
      <c r="O205" s="232"/>
      <c r="P205" s="232"/>
      <c r="Q205" s="232"/>
      <c r="R205" s="232"/>
      <c r="S205" s="232"/>
      <c r="T205" s="233"/>
      <c r="AT205" s="234" t="s">
        <v>197</v>
      </c>
      <c r="AU205" s="234" t="s">
        <v>88</v>
      </c>
      <c r="AV205" s="13" t="s">
        <v>88</v>
      </c>
      <c r="AW205" s="13" t="s">
        <v>32</v>
      </c>
      <c r="AX205" s="13" t="s">
        <v>77</v>
      </c>
      <c r="AY205" s="234" t="s">
        <v>188</v>
      </c>
    </row>
    <row r="206" spans="1:65" s="13" customFormat="1" ht="11.25">
      <c r="B206" s="223"/>
      <c r="C206" s="224"/>
      <c r="D206" s="225" t="s">
        <v>197</v>
      </c>
      <c r="E206" s="226" t="s">
        <v>1</v>
      </c>
      <c r="F206" s="227" t="s">
        <v>1372</v>
      </c>
      <c r="G206" s="224"/>
      <c r="H206" s="228">
        <v>-4.7E-2</v>
      </c>
      <c r="I206" s="229"/>
      <c r="J206" s="224"/>
      <c r="K206" s="224"/>
      <c r="L206" s="230"/>
      <c r="M206" s="231"/>
      <c r="N206" s="232"/>
      <c r="O206" s="232"/>
      <c r="P206" s="232"/>
      <c r="Q206" s="232"/>
      <c r="R206" s="232"/>
      <c r="S206" s="232"/>
      <c r="T206" s="233"/>
      <c r="AT206" s="234" t="s">
        <v>197</v>
      </c>
      <c r="AU206" s="234" t="s">
        <v>88</v>
      </c>
      <c r="AV206" s="13" t="s">
        <v>88</v>
      </c>
      <c r="AW206" s="13" t="s">
        <v>32</v>
      </c>
      <c r="AX206" s="13" t="s">
        <v>77</v>
      </c>
      <c r="AY206" s="234" t="s">
        <v>188</v>
      </c>
    </row>
    <row r="207" spans="1:65" s="14" customFormat="1" ht="11.25">
      <c r="B207" s="235"/>
      <c r="C207" s="236"/>
      <c r="D207" s="225" t="s">
        <v>197</v>
      </c>
      <c r="E207" s="237" t="s">
        <v>743</v>
      </c>
      <c r="F207" s="238" t="s">
        <v>199</v>
      </c>
      <c r="G207" s="236"/>
      <c r="H207" s="239">
        <v>0.58799999999999997</v>
      </c>
      <c r="I207" s="240"/>
      <c r="J207" s="236"/>
      <c r="K207" s="236"/>
      <c r="L207" s="241"/>
      <c r="M207" s="242"/>
      <c r="N207" s="243"/>
      <c r="O207" s="243"/>
      <c r="P207" s="243"/>
      <c r="Q207" s="243"/>
      <c r="R207" s="243"/>
      <c r="S207" s="243"/>
      <c r="T207" s="244"/>
      <c r="AT207" s="245" t="s">
        <v>197</v>
      </c>
      <c r="AU207" s="245" t="s">
        <v>88</v>
      </c>
      <c r="AV207" s="14" t="s">
        <v>195</v>
      </c>
      <c r="AW207" s="14" t="s">
        <v>32</v>
      </c>
      <c r="AX207" s="14" t="s">
        <v>85</v>
      </c>
      <c r="AY207" s="245" t="s">
        <v>188</v>
      </c>
    </row>
    <row r="208" spans="1:65" s="2" customFormat="1" ht="16.5" customHeight="1">
      <c r="A208" s="35"/>
      <c r="B208" s="36"/>
      <c r="C208" s="210" t="s">
        <v>7</v>
      </c>
      <c r="D208" s="210" t="s">
        <v>190</v>
      </c>
      <c r="E208" s="211" t="s">
        <v>667</v>
      </c>
      <c r="F208" s="212" t="s">
        <v>668</v>
      </c>
      <c r="G208" s="213" t="s">
        <v>285</v>
      </c>
      <c r="H208" s="214">
        <v>0.29399999999999998</v>
      </c>
      <c r="I208" s="215"/>
      <c r="J208" s="216">
        <f>ROUND(I208*H208,2)</f>
        <v>0</v>
      </c>
      <c r="K208" s="212" t="s">
        <v>194</v>
      </c>
      <c r="L208" s="40"/>
      <c r="M208" s="217" t="s">
        <v>1</v>
      </c>
      <c r="N208" s="218" t="s">
        <v>42</v>
      </c>
      <c r="O208" s="72"/>
      <c r="P208" s="219">
        <f>O208*H208</f>
        <v>0</v>
      </c>
      <c r="Q208" s="219">
        <v>0</v>
      </c>
      <c r="R208" s="219">
        <f>Q208*H208</f>
        <v>0</v>
      </c>
      <c r="S208" s="219">
        <v>0</v>
      </c>
      <c r="T208" s="220">
        <f>S208*H208</f>
        <v>0</v>
      </c>
      <c r="U208" s="35"/>
      <c r="V208" s="35"/>
      <c r="W208" s="35"/>
      <c r="X208" s="35"/>
      <c r="Y208" s="35"/>
      <c r="Z208" s="35"/>
      <c r="AA208" s="35"/>
      <c r="AB208" s="35"/>
      <c r="AC208" s="35"/>
      <c r="AD208" s="35"/>
      <c r="AE208" s="35"/>
      <c r="AR208" s="221" t="s">
        <v>195</v>
      </c>
      <c r="AT208" s="221" t="s">
        <v>190</v>
      </c>
      <c r="AU208" s="221" t="s">
        <v>88</v>
      </c>
      <c r="AY208" s="18" t="s">
        <v>188</v>
      </c>
      <c r="BE208" s="222">
        <f>IF(N208="základní",J208,0)</f>
        <v>0</v>
      </c>
      <c r="BF208" s="222">
        <f>IF(N208="snížená",J208,0)</f>
        <v>0</v>
      </c>
      <c r="BG208" s="222">
        <f>IF(N208="zákl. přenesená",J208,0)</f>
        <v>0</v>
      </c>
      <c r="BH208" s="222">
        <f>IF(N208="sníž. přenesená",J208,0)</f>
        <v>0</v>
      </c>
      <c r="BI208" s="222">
        <f>IF(N208="nulová",J208,0)</f>
        <v>0</v>
      </c>
      <c r="BJ208" s="18" t="s">
        <v>85</v>
      </c>
      <c r="BK208" s="222">
        <f>ROUND(I208*H208,2)</f>
        <v>0</v>
      </c>
      <c r="BL208" s="18" t="s">
        <v>195</v>
      </c>
      <c r="BM208" s="221" t="s">
        <v>1009</v>
      </c>
    </row>
    <row r="209" spans="1:65" s="13" customFormat="1" ht="11.25">
      <c r="B209" s="223"/>
      <c r="C209" s="224"/>
      <c r="D209" s="225" t="s">
        <v>197</v>
      </c>
      <c r="E209" s="226" t="s">
        <v>1</v>
      </c>
      <c r="F209" s="227" t="s">
        <v>1010</v>
      </c>
      <c r="G209" s="224"/>
      <c r="H209" s="228">
        <v>0.29399999999999998</v>
      </c>
      <c r="I209" s="229"/>
      <c r="J209" s="224"/>
      <c r="K209" s="224"/>
      <c r="L209" s="230"/>
      <c r="M209" s="231"/>
      <c r="N209" s="232"/>
      <c r="O209" s="232"/>
      <c r="P209" s="232"/>
      <c r="Q209" s="232"/>
      <c r="R209" s="232"/>
      <c r="S209" s="232"/>
      <c r="T209" s="233"/>
      <c r="AT209" s="234" t="s">
        <v>197</v>
      </c>
      <c r="AU209" s="234" t="s">
        <v>88</v>
      </c>
      <c r="AV209" s="13" t="s">
        <v>88</v>
      </c>
      <c r="AW209" s="13" t="s">
        <v>32</v>
      </c>
      <c r="AX209" s="13" t="s">
        <v>85</v>
      </c>
      <c r="AY209" s="234" t="s">
        <v>188</v>
      </c>
    </row>
    <row r="210" spans="1:65" s="2" customFormat="1" ht="16.5" customHeight="1">
      <c r="A210" s="35"/>
      <c r="B210" s="36"/>
      <c r="C210" s="210" t="s">
        <v>297</v>
      </c>
      <c r="D210" s="210" t="s">
        <v>190</v>
      </c>
      <c r="E210" s="211" t="s">
        <v>1011</v>
      </c>
      <c r="F210" s="212" t="s">
        <v>1012</v>
      </c>
      <c r="G210" s="213" t="s">
        <v>285</v>
      </c>
      <c r="H210" s="214">
        <v>17.125</v>
      </c>
      <c r="I210" s="215"/>
      <c r="J210" s="216">
        <f>ROUND(I210*H210,2)</f>
        <v>0</v>
      </c>
      <c r="K210" s="212" t="s">
        <v>202</v>
      </c>
      <c r="L210" s="40"/>
      <c r="M210" s="217" t="s">
        <v>1</v>
      </c>
      <c r="N210" s="218" t="s">
        <v>42</v>
      </c>
      <c r="O210" s="72"/>
      <c r="P210" s="219">
        <f>O210*H210</f>
        <v>0</v>
      </c>
      <c r="Q210" s="219">
        <v>0</v>
      </c>
      <c r="R210" s="219">
        <f>Q210*H210</f>
        <v>0</v>
      </c>
      <c r="S210" s="219">
        <v>0</v>
      </c>
      <c r="T210" s="220">
        <f>S210*H210</f>
        <v>0</v>
      </c>
      <c r="U210" s="35"/>
      <c r="V210" s="35"/>
      <c r="W210" s="35"/>
      <c r="X210" s="35"/>
      <c r="Y210" s="35"/>
      <c r="Z210" s="35"/>
      <c r="AA210" s="35"/>
      <c r="AB210" s="35"/>
      <c r="AC210" s="35"/>
      <c r="AD210" s="35"/>
      <c r="AE210" s="35"/>
      <c r="AR210" s="221" t="s">
        <v>195</v>
      </c>
      <c r="AT210" s="221" t="s">
        <v>190</v>
      </c>
      <c r="AU210" s="221" t="s">
        <v>88</v>
      </c>
      <c r="AY210" s="18" t="s">
        <v>188</v>
      </c>
      <c r="BE210" s="222">
        <f>IF(N210="základní",J210,0)</f>
        <v>0</v>
      </c>
      <c r="BF210" s="222">
        <f>IF(N210="snížená",J210,0)</f>
        <v>0</v>
      </c>
      <c r="BG210" s="222">
        <f>IF(N210="zákl. přenesená",J210,0)</f>
        <v>0</v>
      </c>
      <c r="BH210" s="222">
        <f>IF(N210="sníž. přenesená",J210,0)</f>
        <v>0</v>
      </c>
      <c r="BI210" s="222">
        <f>IF(N210="nulová",J210,0)</f>
        <v>0</v>
      </c>
      <c r="BJ210" s="18" t="s">
        <v>85</v>
      </c>
      <c r="BK210" s="222">
        <f>ROUND(I210*H210,2)</f>
        <v>0</v>
      </c>
      <c r="BL210" s="18" t="s">
        <v>195</v>
      </c>
      <c r="BM210" s="221" t="s">
        <v>1013</v>
      </c>
    </row>
    <row r="211" spans="1:65" s="15" customFormat="1" ht="11.25">
      <c r="B211" s="246"/>
      <c r="C211" s="247"/>
      <c r="D211" s="225" t="s">
        <v>197</v>
      </c>
      <c r="E211" s="248" t="s">
        <v>1</v>
      </c>
      <c r="F211" s="249" t="s">
        <v>1014</v>
      </c>
      <c r="G211" s="247"/>
      <c r="H211" s="248" t="s">
        <v>1</v>
      </c>
      <c r="I211" s="250"/>
      <c r="J211" s="247"/>
      <c r="K211" s="247"/>
      <c r="L211" s="251"/>
      <c r="M211" s="252"/>
      <c r="N211" s="253"/>
      <c r="O211" s="253"/>
      <c r="P211" s="253"/>
      <c r="Q211" s="253"/>
      <c r="R211" s="253"/>
      <c r="S211" s="253"/>
      <c r="T211" s="254"/>
      <c r="AT211" s="255" t="s">
        <v>197</v>
      </c>
      <c r="AU211" s="255" t="s">
        <v>88</v>
      </c>
      <c r="AV211" s="15" t="s">
        <v>85</v>
      </c>
      <c r="AW211" s="15" t="s">
        <v>32</v>
      </c>
      <c r="AX211" s="15" t="s">
        <v>77</v>
      </c>
      <c r="AY211" s="255" t="s">
        <v>188</v>
      </c>
    </row>
    <row r="212" spans="1:65" s="13" customFormat="1" ht="11.25">
      <c r="B212" s="223"/>
      <c r="C212" s="224"/>
      <c r="D212" s="225" t="s">
        <v>197</v>
      </c>
      <c r="E212" s="226" t="s">
        <v>1</v>
      </c>
      <c r="F212" s="227" t="s">
        <v>1373</v>
      </c>
      <c r="G212" s="224"/>
      <c r="H212" s="228">
        <v>3.4249999999999998</v>
      </c>
      <c r="I212" s="229"/>
      <c r="J212" s="224"/>
      <c r="K212" s="224"/>
      <c r="L212" s="230"/>
      <c r="M212" s="231"/>
      <c r="N212" s="232"/>
      <c r="O212" s="232"/>
      <c r="P212" s="232"/>
      <c r="Q212" s="232"/>
      <c r="R212" s="232"/>
      <c r="S212" s="232"/>
      <c r="T212" s="233"/>
      <c r="AT212" s="234" t="s">
        <v>197</v>
      </c>
      <c r="AU212" s="234" t="s">
        <v>88</v>
      </c>
      <c r="AV212" s="13" t="s">
        <v>88</v>
      </c>
      <c r="AW212" s="13" t="s">
        <v>32</v>
      </c>
      <c r="AX212" s="13" t="s">
        <v>77</v>
      </c>
      <c r="AY212" s="234" t="s">
        <v>188</v>
      </c>
    </row>
    <row r="213" spans="1:65" s="16" customFormat="1" ht="11.25">
      <c r="B213" s="256"/>
      <c r="C213" s="257"/>
      <c r="D213" s="225" t="s">
        <v>197</v>
      </c>
      <c r="E213" s="258" t="s">
        <v>726</v>
      </c>
      <c r="F213" s="259" t="s">
        <v>212</v>
      </c>
      <c r="G213" s="257"/>
      <c r="H213" s="260">
        <v>3.4249999999999998</v>
      </c>
      <c r="I213" s="261"/>
      <c r="J213" s="257"/>
      <c r="K213" s="257"/>
      <c r="L213" s="262"/>
      <c r="M213" s="263"/>
      <c r="N213" s="264"/>
      <c r="O213" s="264"/>
      <c r="P213" s="264"/>
      <c r="Q213" s="264"/>
      <c r="R213" s="264"/>
      <c r="S213" s="264"/>
      <c r="T213" s="265"/>
      <c r="AT213" s="266" t="s">
        <v>197</v>
      </c>
      <c r="AU213" s="266" t="s">
        <v>88</v>
      </c>
      <c r="AV213" s="16" t="s">
        <v>204</v>
      </c>
      <c r="AW213" s="16" t="s">
        <v>32</v>
      </c>
      <c r="AX213" s="16" t="s">
        <v>77</v>
      </c>
      <c r="AY213" s="266" t="s">
        <v>188</v>
      </c>
    </row>
    <row r="214" spans="1:65" s="15" customFormat="1" ht="11.25">
      <c r="B214" s="246"/>
      <c r="C214" s="247"/>
      <c r="D214" s="225" t="s">
        <v>197</v>
      </c>
      <c r="E214" s="248" t="s">
        <v>1</v>
      </c>
      <c r="F214" s="249" t="s">
        <v>1023</v>
      </c>
      <c r="G214" s="247"/>
      <c r="H214" s="248" t="s">
        <v>1</v>
      </c>
      <c r="I214" s="250"/>
      <c r="J214" s="247"/>
      <c r="K214" s="247"/>
      <c r="L214" s="251"/>
      <c r="M214" s="252"/>
      <c r="N214" s="253"/>
      <c r="O214" s="253"/>
      <c r="P214" s="253"/>
      <c r="Q214" s="253"/>
      <c r="R214" s="253"/>
      <c r="S214" s="253"/>
      <c r="T214" s="254"/>
      <c r="AT214" s="255" t="s">
        <v>197</v>
      </c>
      <c r="AU214" s="255" t="s">
        <v>88</v>
      </c>
      <c r="AV214" s="15" t="s">
        <v>85</v>
      </c>
      <c r="AW214" s="15" t="s">
        <v>32</v>
      </c>
      <c r="AX214" s="15" t="s">
        <v>77</v>
      </c>
      <c r="AY214" s="255" t="s">
        <v>188</v>
      </c>
    </row>
    <row r="215" spans="1:65" s="13" customFormat="1" ht="11.25">
      <c r="B215" s="223"/>
      <c r="C215" s="224"/>
      <c r="D215" s="225" t="s">
        <v>197</v>
      </c>
      <c r="E215" s="226" t="s">
        <v>1</v>
      </c>
      <c r="F215" s="227" t="s">
        <v>1374</v>
      </c>
      <c r="G215" s="224"/>
      <c r="H215" s="228">
        <v>10.275</v>
      </c>
      <c r="I215" s="229"/>
      <c r="J215" s="224"/>
      <c r="K215" s="224"/>
      <c r="L215" s="230"/>
      <c r="M215" s="231"/>
      <c r="N215" s="232"/>
      <c r="O215" s="232"/>
      <c r="P215" s="232"/>
      <c r="Q215" s="232"/>
      <c r="R215" s="232"/>
      <c r="S215" s="232"/>
      <c r="T215" s="233"/>
      <c r="AT215" s="234" t="s">
        <v>197</v>
      </c>
      <c r="AU215" s="234" t="s">
        <v>88</v>
      </c>
      <c r="AV215" s="13" t="s">
        <v>88</v>
      </c>
      <c r="AW215" s="13" t="s">
        <v>32</v>
      </c>
      <c r="AX215" s="13" t="s">
        <v>77</v>
      </c>
      <c r="AY215" s="234" t="s">
        <v>188</v>
      </c>
    </row>
    <row r="216" spans="1:65" s="16" customFormat="1" ht="11.25">
      <c r="B216" s="256"/>
      <c r="C216" s="257"/>
      <c r="D216" s="225" t="s">
        <v>197</v>
      </c>
      <c r="E216" s="258" t="s">
        <v>729</v>
      </c>
      <c r="F216" s="259" t="s">
        <v>212</v>
      </c>
      <c r="G216" s="257"/>
      <c r="H216" s="260">
        <v>10.275</v>
      </c>
      <c r="I216" s="261"/>
      <c r="J216" s="257"/>
      <c r="K216" s="257"/>
      <c r="L216" s="262"/>
      <c r="M216" s="263"/>
      <c r="N216" s="264"/>
      <c r="O216" s="264"/>
      <c r="P216" s="264"/>
      <c r="Q216" s="264"/>
      <c r="R216" s="264"/>
      <c r="S216" s="264"/>
      <c r="T216" s="265"/>
      <c r="AT216" s="266" t="s">
        <v>197</v>
      </c>
      <c r="AU216" s="266" t="s">
        <v>88</v>
      </c>
      <c r="AV216" s="16" t="s">
        <v>204</v>
      </c>
      <c r="AW216" s="16" t="s">
        <v>32</v>
      </c>
      <c r="AX216" s="16" t="s">
        <v>77</v>
      </c>
      <c r="AY216" s="266" t="s">
        <v>188</v>
      </c>
    </row>
    <row r="217" spans="1:65" s="15" customFormat="1" ht="11.25">
      <c r="B217" s="246"/>
      <c r="C217" s="247"/>
      <c r="D217" s="225" t="s">
        <v>197</v>
      </c>
      <c r="E217" s="248" t="s">
        <v>1</v>
      </c>
      <c r="F217" s="249" t="s">
        <v>1032</v>
      </c>
      <c r="G217" s="247"/>
      <c r="H217" s="248" t="s">
        <v>1</v>
      </c>
      <c r="I217" s="250"/>
      <c r="J217" s="247"/>
      <c r="K217" s="247"/>
      <c r="L217" s="251"/>
      <c r="M217" s="252"/>
      <c r="N217" s="253"/>
      <c r="O217" s="253"/>
      <c r="P217" s="253"/>
      <c r="Q217" s="253"/>
      <c r="R217" s="253"/>
      <c r="S217" s="253"/>
      <c r="T217" s="254"/>
      <c r="AT217" s="255" t="s">
        <v>197</v>
      </c>
      <c r="AU217" s="255" t="s">
        <v>88</v>
      </c>
      <c r="AV217" s="15" t="s">
        <v>85</v>
      </c>
      <c r="AW217" s="15" t="s">
        <v>32</v>
      </c>
      <c r="AX217" s="15" t="s">
        <v>77</v>
      </c>
      <c r="AY217" s="255" t="s">
        <v>188</v>
      </c>
    </row>
    <row r="218" spans="1:65" s="13" customFormat="1" ht="11.25">
      <c r="B218" s="223"/>
      <c r="C218" s="224"/>
      <c r="D218" s="225" t="s">
        <v>197</v>
      </c>
      <c r="E218" s="226" t="s">
        <v>1</v>
      </c>
      <c r="F218" s="227" t="s">
        <v>1373</v>
      </c>
      <c r="G218" s="224"/>
      <c r="H218" s="228">
        <v>3.4249999999999998</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1:65" s="16" customFormat="1" ht="11.25">
      <c r="B219" s="256"/>
      <c r="C219" s="257"/>
      <c r="D219" s="225" t="s">
        <v>197</v>
      </c>
      <c r="E219" s="258" t="s">
        <v>710</v>
      </c>
      <c r="F219" s="259" t="s">
        <v>212</v>
      </c>
      <c r="G219" s="257"/>
      <c r="H219" s="260">
        <v>3.4249999999999998</v>
      </c>
      <c r="I219" s="261"/>
      <c r="J219" s="257"/>
      <c r="K219" s="257"/>
      <c r="L219" s="262"/>
      <c r="M219" s="263"/>
      <c r="N219" s="264"/>
      <c r="O219" s="264"/>
      <c r="P219" s="264"/>
      <c r="Q219" s="264"/>
      <c r="R219" s="264"/>
      <c r="S219" s="264"/>
      <c r="T219" s="265"/>
      <c r="AT219" s="266" t="s">
        <v>197</v>
      </c>
      <c r="AU219" s="266" t="s">
        <v>88</v>
      </c>
      <c r="AV219" s="16" t="s">
        <v>204</v>
      </c>
      <c r="AW219" s="16" t="s">
        <v>32</v>
      </c>
      <c r="AX219" s="16" t="s">
        <v>77</v>
      </c>
      <c r="AY219" s="266" t="s">
        <v>188</v>
      </c>
    </row>
    <row r="220" spans="1:65" s="14" customFormat="1" ht="11.25">
      <c r="B220" s="235"/>
      <c r="C220" s="236"/>
      <c r="D220" s="225" t="s">
        <v>197</v>
      </c>
      <c r="E220" s="237" t="s">
        <v>745</v>
      </c>
      <c r="F220" s="238" t="s">
        <v>199</v>
      </c>
      <c r="G220" s="236"/>
      <c r="H220" s="239">
        <v>17.125</v>
      </c>
      <c r="I220" s="240"/>
      <c r="J220" s="236"/>
      <c r="K220" s="236"/>
      <c r="L220" s="241"/>
      <c r="M220" s="242"/>
      <c r="N220" s="243"/>
      <c r="O220" s="243"/>
      <c r="P220" s="243"/>
      <c r="Q220" s="243"/>
      <c r="R220" s="243"/>
      <c r="S220" s="243"/>
      <c r="T220" s="244"/>
      <c r="AT220" s="245" t="s">
        <v>197</v>
      </c>
      <c r="AU220" s="245" t="s">
        <v>88</v>
      </c>
      <c r="AV220" s="14" t="s">
        <v>195</v>
      </c>
      <c r="AW220" s="14" t="s">
        <v>32</v>
      </c>
      <c r="AX220" s="14" t="s">
        <v>85</v>
      </c>
      <c r="AY220" s="245" t="s">
        <v>188</v>
      </c>
    </row>
    <row r="221" spans="1:65" s="2" customFormat="1" ht="16.5" customHeight="1">
      <c r="A221" s="35"/>
      <c r="B221" s="36"/>
      <c r="C221" s="267" t="s">
        <v>302</v>
      </c>
      <c r="D221" s="267" t="s">
        <v>406</v>
      </c>
      <c r="E221" s="268" t="s">
        <v>1033</v>
      </c>
      <c r="F221" s="269" t="s">
        <v>1034</v>
      </c>
      <c r="G221" s="270" t="s">
        <v>246</v>
      </c>
      <c r="H221" s="271">
        <v>6.85</v>
      </c>
      <c r="I221" s="272"/>
      <c r="J221" s="273">
        <f>ROUND(I221*H221,2)</f>
        <v>0</v>
      </c>
      <c r="K221" s="269" t="s">
        <v>194</v>
      </c>
      <c r="L221" s="274"/>
      <c r="M221" s="275" t="s">
        <v>1</v>
      </c>
      <c r="N221" s="276" t="s">
        <v>42</v>
      </c>
      <c r="O221" s="72"/>
      <c r="P221" s="219">
        <f>O221*H221</f>
        <v>0</v>
      </c>
      <c r="Q221" s="219">
        <v>0</v>
      </c>
      <c r="R221" s="219">
        <f>Q221*H221</f>
        <v>0</v>
      </c>
      <c r="S221" s="219">
        <v>0</v>
      </c>
      <c r="T221" s="220">
        <f>S221*H221</f>
        <v>0</v>
      </c>
      <c r="U221" s="35"/>
      <c r="V221" s="35"/>
      <c r="W221" s="35"/>
      <c r="X221" s="35"/>
      <c r="Y221" s="35"/>
      <c r="Z221" s="35"/>
      <c r="AA221" s="35"/>
      <c r="AB221" s="35"/>
      <c r="AC221" s="35"/>
      <c r="AD221" s="35"/>
      <c r="AE221" s="35"/>
      <c r="AR221" s="221" t="s">
        <v>229</v>
      </c>
      <c r="AT221" s="221" t="s">
        <v>406</v>
      </c>
      <c r="AU221" s="221" t="s">
        <v>88</v>
      </c>
      <c r="AY221" s="18" t="s">
        <v>188</v>
      </c>
      <c r="BE221" s="222">
        <f>IF(N221="základní",J221,0)</f>
        <v>0</v>
      </c>
      <c r="BF221" s="222">
        <f>IF(N221="snížená",J221,0)</f>
        <v>0</v>
      </c>
      <c r="BG221" s="222">
        <f>IF(N221="zákl. přenesená",J221,0)</f>
        <v>0</v>
      </c>
      <c r="BH221" s="222">
        <f>IF(N221="sníž. přenesená",J221,0)</f>
        <v>0</v>
      </c>
      <c r="BI221" s="222">
        <f>IF(N221="nulová",J221,0)</f>
        <v>0</v>
      </c>
      <c r="BJ221" s="18" t="s">
        <v>85</v>
      </c>
      <c r="BK221" s="222">
        <f>ROUND(I221*H221,2)</f>
        <v>0</v>
      </c>
      <c r="BL221" s="18" t="s">
        <v>195</v>
      </c>
      <c r="BM221" s="221" t="s">
        <v>1035</v>
      </c>
    </row>
    <row r="222" spans="1:65" s="13" customFormat="1" ht="11.25">
      <c r="B222" s="223"/>
      <c r="C222" s="224"/>
      <c r="D222" s="225" t="s">
        <v>197</v>
      </c>
      <c r="E222" s="226" t="s">
        <v>1</v>
      </c>
      <c r="F222" s="227" t="s">
        <v>1036</v>
      </c>
      <c r="G222" s="224"/>
      <c r="H222" s="228">
        <v>6.85</v>
      </c>
      <c r="I222" s="229"/>
      <c r="J222" s="224"/>
      <c r="K222" s="224"/>
      <c r="L222" s="230"/>
      <c r="M222" s="231"/>
      <c r="N222" s="232"/>
      <c r="O222" s="232"/>
      <c r="P222" s="232"/>
      <c r="Q222" s="232"/>
      <c r="R222" s="232"/>
      <c r="S222" s="232"/>
      <c r="T222" s="233"/>
      <c r="AT222" s="234" t="s">
        <v>197</v>
      </c>
      <c r="AU222" s="234" t="s">
        <v>88</v>
      </c>
      <c r="AV222" s="13" t="s">
        <v>88</v>
      </c>
      <c r="AW222" s="13" t="s">
        <v>32</v>
      </c>
      <c r="AX222" s="13" t="s">
        <v>85</v>
      </c>
      <c r="AY222" s="234" t="s">
        <v>188</v>
      </c>
    </row>
    <row r="223" spans="1:65" s="2" customFormat="1" ht="16.5" customHeight="1">
      <c r="A223" s="35"/>
      <c r="B223" s="36"/>
      <c r="C223" s="267" t="s">
        <v>307</v>
      </c>
      <c r="D223" s="267" t="s">
        <v>406</v>
      </c>
      <c r="E223" s="268" t="s">
        <v>1037</v>
      </c>
      <c r="F223" s="269" t="s">
        <v>1038</v>
      </c>
      <c r="G223" s="270" t="s">
        <v>246</v>
      </c>
      <c r="H223" s="271">
        <v>20.55</v>
      </c>
      <c r="I223" s="272"/>
      <c r="J223" s="273">
        <f>ROUND(I223*H223,2)</f>
        <v>0</v>
      </c>
      <c r="K223" s="269" t="s">
        <v>194</v>
      </c>
      <c r="L223" s="274"/>
      <c r="M223" s="275" t="s">
        <v>1</v>
      </c>
      <c r="N223" s="276" t="s">
        <v>42</v>
      </c>
      <c r="O223" s="72"/>
      <c r="P223" s="219">
        <f>O223*H223</f>
        <v>0</v>
      </c>
      <c r="Q223" s="219">
        <v>0</v>
      </c>
      <c r="R223" s="219">
        <f>Q223*H223</f>
        <v>0</v>
      </c>
      <c r="S223" s="219">
        <v>0</v>
      </c>
      <c r="T223" s="220">
        <f>S223*H223</f>
        <v>0</v>
      </c>
      <c r="U223" s="35"/>
      <c r="V223" s="35"/>
      <c r="W223" s="35"/>
      <c r="X223" s="35"/>
      <c r="Y223" s="35"/>
      <c r="Z223" s="35"/>
      <c r="AA223" s="35"/>
      <c r="AB223" s="35"/>
      <c r="AC223" s="35"/>
      <c r="AD223" s="35"/>
      <c r="AE223" s="35"/>
      <c r="AR223" s="221" t="s">
        <v>229</v>
      </c>
      <c r="AT223" s="221" t="s">
        <v>406</v>
      </c>
      <c r="AU223" s="221" t="s">
        <v>88</v>
      </c>
      <c r="AY223" s="18" t="s">
        <v>188</v>
      </c>
      <c r="BE223" s="222">
        <f>IF(N223="základní",J223,0)</f>
        <v>0</v>
      </c>
      <c r="BF223" s="222">
        <f>IF(N223="snížená",J223,0)</f>
        <v>0</v>
      </c>
      <c r="BG223" s="222">
        <f>IF(N223="zákl. přenesená",J223,0)</f>
        <v>0</v>
      </c>
      <c r="BH223" s="222">
        <f>IF(N223="sníž. přenesená",J223,0)</f>
        <v>0</v>
      </c>
      <c r="BI223" s="222">
        <f>IF(N223="nulová",J223,0)</f>
        <v>0</v>
      </c>
      <c r="BJ223" s="18" t="s">
        <v>85</v>
      </c>
      <c r="BK223" s="222">
        <f>ROUND(I223*H223,2)</f>
        <v>0</v>
      </c>
      <c r="BL223" s="18" t="s">
        <v>195</v>
      </c>
      <c r="BM223" s="221" t="s">
        <v>1039</v>
      </c>
    </row>
    <row r="224" spans="1:65" s="13" customFormat="1" ht="11.25">
      <c r="B224" s="223"/>
      <c r="C224" s="224"/>
      <c r="D224" s="225" t="s">
        <v>197</v>
      </c>
      <c r="E224" s="226" t="s">
        <v>1</v>
      </c>
      <c r="F224" s="227" t="s">
        <v>1040</v>
      </c>
      <c r="G224" s="224"/>
      <c r="H224" s="228">
        <v>20.55</v>
      </c>
      <c r="I224" s="229"/>
      <c r="J224" s="224"/>
      <c r="K224" s="224"/>
      <c r="L224" s="230"/>
      <c r="M224" s="231"/>
      <c r="N224" s="232"/>
      <c r="O224" s="232"/>
      <c r="P224" s="232"/>
      <c r="Q224" s="232"/>
      <c r="R224" s="232"/>
      <c r="S224" s="232"/>
      <c r="T224" s="233"/>
      <c r="AT224" s="234" t="s">
        <v>197</v>
      </c>
      <c r="AU224" s="234" t="s">
        <v>88</v>
      </c>
      <c r="AV224" s="13" t="s">
        <v>88</v>
      </c>
      <c r="AW224" s="13" t="s">
        <v>32</v>
      </c>
      <c r="AX224" s="13" t="s">
        <v>85</v>
      </c>
      <c r="AY224" s="234" t="s">
        <v>188</v>
      </c>
    </row>
    <row r="225" spans="1:65" s="2" customFormat="1" ht="16.5" customHeight="1">
      <c r="A225" s="35"/>
      <c r="B225" s="36"/>
      <c r="C225" s="267" t="s">
        <v>312</v>
      </c>
      <c r="D225" s="267" t="s">
        <v>406</v>
      </c>
      <c r="E225" s="268" t="s">
        <v>1041</v>
      </c>
      <c r="F225" s="269" t="s">
        <v>1042</v>
      </c>
      <c r="G225" s="270" t="s">
        <v>246</v>
      </c>
      <c r="H225" s="271">
        <v>6.85</v>
      </c>
      <c r="I225" s="272"/>
      <c r="J225" s="273">
        <f>ROUND(I225*H225,2)</f>
        <v>0</v>
      </c>
      <c r="K225" s="269" t="s">
        <v>194</v>
      </c>
      <c r="L225" s="274"/>
      <c r="M225" s="275" t="s">
        <v>1</v>
      </c>
      <c r="N225" s="276" t="s">
        <v>42</v>
      </c>
      <c r="O225" s="72"/>
      <c r="P225" s="219">
        <f>O225*H225</f>
        <v>0</v>
      </c>
      <c r="Q225" s="219">
        <v>0</v>
      </c>
      <c r="R225" s="219">
        <f>Q225*H225</f>
        <v>0</v>
      </c>
      <c r="S225" s="219">
        <v>0</v>
      </c>
      <c r="T225" s="220">
        <f>S225*H225</f>
        <v>0</v>
      </c>
      <c r="U225" s="35"/>
      <c r="V225" s="35"/>
      <c r="W225" s="35"/>
      <c r="X225" s="35"/>
      <c r="Y225" s="35"/>
      <c r="Z225" s="35"/>
      <c r="AA225" s="35"/>
      <c r="AB225" s="35"/>
      <c r="AC225" s="35"/>
      <c r="AD225" s="35"/>
      <c r="AE225" s="35"/>
      <c r="AR225" s="221" t="s">
        <v>229</v>
      </c>
      <c r="AT225" s="221" t="s">
        <v>406</v>
      </c>
      <c r="AU225" s="221" t="s">
        <v>88</v>
      </c>
      <c r="AY225" s="18" t="s">
        <v>188</v>
      </c>
      <c r="BE225" s="222">
        <f>IF(N225="základní",J225,0)</f>
        <v>0</v>
      </c>
      <c r="BF225" s="222">
        <f>IF(N225="snížená",J225,0)</f>
        <v>0</v>
      </c>
      <c r="BG225" s="222">
        <f>IF(N225="zákl. přenesená",J225,0)</f>
        <v>0</v>
      </c>
      <c r="BH225" s="222">
        <f>IF(N225="sníž. přenesená",J225,0)</f>
        <v>0</v>
      </c>
      <c r="BI225" s="222">
        <f>IF(N225="nulová",J225,0)</f>
        <v>0</v>
      </c>
      <c r="BJ225" s="18" t="s">
        <v>85</v>
      </c>
      <c r="BK225" s="222">
        <f>ROUND(I225*H225,2)</f>
        <v>0</v>
      </c>
      <c r="BL225" s="18" t="s">
        <v>195</v>
      </c>
      <c r="BM225" s="221" t="s">
        <v>1043</v>
      </c>
    </row>
    <row r="226" spans="1:65" s="13" customFormat="1" ht="11.25">
      <c r="B226" s="223"/>
      <c r="C226" s="224"/>
      <c r="D226" s="225" t="s">
        <v>197</v>
      </c>
      <c r="E226" s="226" t="s">
        <v>1</v>
      </c>
      <c r="F226" s="227" t="s">
        <v>1044</v>
      </c>
      <c r="G226" s="224"/>
      <c r="H226" s="228">
        <v>6.85</v>
      </c>
      <c r="I226" s="229"/>
      <c r="J226" s="224"/>
      <c r="K226" s="224"/>
      <c r="L226" s="230"/>
      <c r="M226" s="231"/>
      <c r="N226" s="232"/>
      <c r="O226" s="232"/>
      <c r="P226" s="232"/>
      <c r="Q226" s="232"/>
      <c r="R226" s="232"/>
      <c r="S226" s="232"/>
      <c r="T226" s="233"/>
      <c r="AT226" s="234" t="s">
        <v>197</v>
      </c>
      <c r="AU226" s="234" t="s">
        <v>88</v>
      </c>
      <c r="AV226" s="13" t="s">
        <v>88</v>
      </c>
      <c r="AW226" s="13" t="s">
        <v>32</v>
      </c>
      <c r="AX226" s="13" t="s">
        <v>85</v>
      </c>
      <c r="AY226" s="234" t="s">
        <v>188</v>
      </c>
    </row>
    <row r="227" spans="1:65" s="2" customFormat="1" ht="16.5" customHeight="1">
      <c r="A227" s="35"/>
      <c r="B227" s="36"/>
      <c r="C227" s="210" t="s">
        <v>328</v>
      </c>
      <c r="D227" s="210" t="s">
        <v>190</v>
      </c>
      <c r="E227" s="211" t="s">
        <v>1011</v>
      </c>
      <c r="F227" s="212" t="s">
        <v>1012</v>
      </c>
      <c r="G227" s="213" t="s">
        <v>285</v>
      </c>
      <c r="H227" s="214">
        <v>0.219</v>
      </c>
      <c r="I227" s="215"/>
      <c r="J227" s="216">
        <f>ROUND(I227*H227,2)</f>
        <v>0</v>
      </c>
      <c r="K227" s="212" t="s">
        <v>202</v>
      </c>
      <c r="L227" s="40"/>
      <c r="M227" s="217" t="s">
        <v>1</v>
      </c>
      <c r="N227" s="218" t="s">
        <v>42</v>
      </c>
      <c r="O227" s="72"/>
      <c r="P227" s="219">
        <f>O227*H227</f>
        <v>0</v>
      </c>
      <c r="Q227" s="219">
        <v>0</v>
      </c>
      <c r="R227" s="219">
        <f>Q227*H227</f>
        <v>0</v>
      </c>
      <c r="S227" s="219">
        <v>0</v>
      </c>
      <c r="T227" s="220">
        <f>S227*H227</f>
        <v>0</v>
      </c>
      <c r="U227" s="35"/>
      <c r="V227" s="35"/>
      <c r="W227" s="35"/>
      <c r="X227" s="35"/>
      <c r="Y227" s="35"/>
      <c r="Z227" s="35"/>
      <c r="AA227" s="35"/>
      <c r="AB227" s="35"/>
      <c r="AC227" s="35"/>
      <c r="AD227" s="35"/>
      <c r="AE227" s="35"/>
      <c r="AR227" s="221" t="s">
        <v>195</v>
      </c>
      <c r="AT227" s="221" t="s">
        <v>190</v>
      </c>
      <c r="AU227" s="221" t="s">
        <v>88</v>
      </c>
      <c r="AY227" s="18" t="s">
        <v>188</v>
      </c>
      <c r="BE227" s="222">
        <f>IF(N227="základní",J227,0)</f>
        <v>0</v>
      </c>
      <c r="BF227" s="222">
        <f>IF(N227="snížená",J227,0)</f>
        <v>0</v>
      </c>
      <c r="BG227" s="222">
        <f>IF(N227="zákl. přenesená",J227,0)</f>
        <v>0</v>
      </c>
      <c r="BH227" s="222">
        <f>IF(N227="sníž. přenesená",J227,0)</f>
        <v>0</v>
      </c>
      <c r="BI227" s="222">
        <f>IF(N227="nulová",J227,0)</f>
        <v>0</v>
      </c>
      <c r="BJ227" s="18" t="s">
        <v>85</v>
      </c>
      <c r="BK227" s="222">
        <f>ROUND(I227*H227,2)</f>
        <v>0</v>
      </c>
      <c r="BL227" s="18" t="s">
        <v>195</v>
      </c>
      <c r="BM227" s="221" t="s">
        <v>1045</v>
      </c>
    </row>
    <row r="228" spans="1:65" s="15" customFormat="1" ht="11.25">
      <c r="B228" s="246"/>
      <c r="C228" s="247"/>
      <c r="D228" s="225" t="s">
        <v>197</v>
      </c>
      <c r="E228" s="248" t="s">
        <v>1</v>
      </c>
      <c r="F228" s="249" t="s">
        <v>1046</v>
      </c>
      <c r="G228" s="247"/>
      <c r="H228" s="248" t="s">
        <v>1</v>
      </c>
      <c r="I228" s="250"/>
      <c r="J228" s="247"/>
      <c r="K228" s="247"/>
      <c r="L228" s="251"/>
      <c r="M228" s="252"/>
      <c r="N228" s="253"/>
      <c r="O228" s="253"/>
      <c r="P228" s="253"/>
      <c r="Q228" s="253"/>
      <c r="R228" s="253"/>
      <c r="S228" s="253"/>
      <c r="T228" s="254"/>
      <c r="AT228" s="255" t="s">
        <v>197</v>
      </c>
      <c r="AU228" s="255" t="s">
        <v>88</v>
      </c>
      <c r="AV228" s="15" t="s">
        <v>85</v>
      </c>
      <c r="AW228" s="15" t="s">
        <v>32</v>
      </c>
      <c r="AX228" s="15" t="s">
        <v>77</v>
      </c>
      <c r="AY228" s="255" t="s">
        <v>188</v>
      </c>
    </row>
    <row r="229" spans="1:65" s="15" customFormat="1" ht="11.25">
      <c r="B229" s="246"/>
      <c r="C229" s="247"/>
      <c r="D229" s="225" t="s">
        <v>197</v>
      </c>
      <c r="E229" s="248" t="s">
        <v>1</v>
      </c>
      <c r="F229" s="249" t="s">
        <v>1375</v>
      </c>
      <c r="G229" s="247"/>
      <c r="H229" s="248" t="s">
        <v>1</v>
      </c>
      <c r="I229" s="250"/>
      <c r="J229" s="247"/>
      <c r="K229" s="247"/>
      <c r="L229" s="251"/>
      <c r="M229" s="252"/>
      <c r="N229" s="253"/>
      <c r="O229" s="253"/>
      <c r="P229" s="253"/>
      <c r="Q229" s="253"/>
      <c r="R229" s="253"/>
      <c r="S229" s="253"/>
      <c r="T229" s="254"/>
      <c r="AT229" s="255" t="s">
        <v>197</v>
      </c>
      <c r="AU229" s="255" t="s">
        <v>88</v>
      </c>
      <c r="AV229" s="15" t="s">
        <v>85</v>
      </c>
      <c r="AW229" s="15" t="s">
        <v>32</v>
      </c>
      <c r="AX229" s="15" t="s">
        <v>77</v>
      </c>
      <c r="AY229" s="255" t="s">
        <v>188</v>
      </c>
    </row>
    <row r="230" spans="1:65" s="13" customFormat="1" ht="11.25">
      <c r="B230" s="223"/>
      <c r="C230" s="224"/>
      <c r="D230" s="225" t="s">
        <v>197</v>
      </c>
      <c r="E230" s="226" t="s">
        <v>1</v>
      </c>
      <c r="F230" s="227" t="s">
        <v>1376</v>
      </c>
      <c r="G230" s="224"/>
      <c r="H230" s="228">
        <v>0.10100000000000001</v>
      </c>
      <c r="I230" s="229"/>
      <c r="J230" s="224"/>
      <c r="K230" s="224"/>
      <c r="L230" s="230"/>
      <c r="M230" s="231"/>
      <c r="N230" s="232"/>
      <c r="O230" s="232"/>
      <c r="P230" s="232"/>
      <c r="Q230" s="232"/>
      <c r="R230" s="232"/>
      <c r="S230" s="232"/>
      <c r="T230" s="233"/>
      <c r="AT230" s="234" t="s">
        <v>197</v>
      </c>
      <c r="AU230" s="234" t="s">
        <v>88</v>
      </c>
      <c r="AV230" s="13" t="s">
        <v>88</v>
      </c>
      <c r="AW230" s="13" t="s">
        <v>32</v>
      </c>
      <c r="AX230" s="13" t="s">
        <v>77</v>
      </c>
      <c r="AY230" s="234" t="s">
        <v>188</v>
      </c>
    </row>
    <row r="231" spans="1:65" s="13" customFormat="1" ht="11.25">
      <c r="B231" s="223"/>
      <c r="C231" s="224"/>
      <c r="D231" s="225" t="s">
        <v>197</v>
      </c>
      <c r="E231" s="226" t="s">
        <v>1</v>
      </c>
      <c r="F231" s="227" t="s">
        <v>1377</v>
      </c>
      <c r="G231" s="224"/>
      <c r="H231" s="228">
        <v>0.11799999999999999</v>
      </c>
      <c r="I231" s="229"/>
      <c r="J231" s="224"/>
      <c r="K231" s="224"/>
      <c r="L231" s="230"/>
      <c r="M231" s="231"/>
      <c r="N231" s="232"/>
      <c r="O231" s="232"/>
      <c r="P231" s="232"/>
      <c r="Q231" s="232"/>
      <c r="R231" s="232"/>
      <c r="S231" s="232"/>
      <c r="T231" s="233"/>
      <c r="AT231" s="234" t="s">
        <v>197</v>
      </c>
      <c r="AU231" s="234" t="s">
        <v>88</v>
      </c>
      <c r="AV231" s="13" t="s">
        <v>88</v>
      </c>
      <c r="AW231" s="13" t="s">
        <v>32</v>
      </c>
      <c r="AX231" s="13" t="s">
        <v>77</v>
      </c>
      <c r="AY231" s="234" t="s">
        <v>188</v>
      </c>
    </row>
    <row r="232" spans="1:65" s="14" customFormat="1" ht="11.25">
      <c r="B232" s="235"/>
      <c r="C232" s="236"/>
      <c r="D232" s="225" t="s">
        <v>197</v>
      </c>
      <c r="E232" s="237" t="s">
        <v>747</v>
      </c>
      <c r="F232" s="238" t="s">
        <v>199</v>
      </c>
      <c r="G232" s="236"/>
      <c r="H232" s="239">
        <v>0.219</v>
      </c>
      <c r="I232" s="240"/>
      <c r="J232" s="236"/>
      <c r="K232" s="236"/>
      <c r="L232" s="241"/>
      <c r="M232" s="242"/>
      <c r="N232" s="243"/>
      <c r="O232" s="243"/>
      <c r="P232" s="243"/>
      <c r="Q232" s="243"/>
      <c r="R232" s="243"/>
      <c r="S232" s="243"/>
      <c r="T232" s="244"/>
      <c r="AT232" s="245" t="s">
        <v>197</v>
      </c>
      <c r="AU232" s="245" t="s">
        <v>88</v>
      </c>
      <c r="AV232" s="14" t="s">
        <v>195</v>
      </c>
      <c r="AW232" s="14" t="s">
        <v>32</v>
      </c>
      <c r="AX232" s="14" t="s">
        <v>85</v>
      </c>
      <c r="AY232" s="245" t="s">
        <v>188</v>
      </c>
    </row>
    <row r="233" spans="1:65" s="2" customFormat="1" ht="16.5" customHeight="1">
      <c r="A233" s="35"/>
      <c r="B233" s="36"/>
      <c r="C233" s="267" t="s">
        <v>333</v>
      </c>
      <c r="D233" s="267" t="s">
        <v>406</v>
      </c>
      <c r="E233" s="268" t="s">
        <v>1050</v>
      </c>
      <c r="F233" s="269" t="s">
        <v>1051</v>
      </c>
      <c r="G233" s="270" t="s">
        <v>246</v>
      </c>
      <c r="H233" s="271">
        <v>0.438</v>
      </c>
      <c r="I233" s="272"/>
      <c r="J233" s="273">
        <f>ROUND(I233*H233,2)</f>
        <v>0</v>
      </c>
      <c r="K233" s="269" t="s">
        <v>194</v>
      </c>
      <c r="L233" s="274"/>
      <c r="M233" s="275" t="s">
        <v>1</v>
      </c>
      <c r="N233" s="276"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229</v>
      </c>
      <c r="AT233" s="221" t="s">
        <v>406</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1052</v>
      </c>
    </row>
    <row r="234" spans="1:65" s="13" customFormat="1" ht="11.25">
      <c r="B234" s="223"/>
      <c r="C234" s="224"/>
      <c r="D234" s="225" t="s">
        <v>197</v>
      </c>
      <c r="E234" s="226" t="s">
        <v>1</v>
      </c>
      <c r="F234" s="227" t="s">
        <v>1053</v>
      </c>
      <c r="G234" s="224"/>
      <c r="H234" s="228">
        <v>0.438</v>
      </c>
      <c r="I234" s="229"/>
      <c r="J234" s="224"/>
      <c r="K234" s="224"/>
      <c r="L234" s="230"/>
      <c r="M234" s="231"/>
      <c r="N234" s="232"/>
      <c r="O234" s="232"/>
      <c r="P234" s="232"/>
      <c r="Q234" s="232"/>
      <c r="R234" s="232"/>
      <c r="S234" s="232"/>
      <c r="T234" s="233"/>
      <c r="AT234" s="234" t="s">
        <v>197</v>
      </c>
      <c r="AU234" s="234" t="s">
        <v>88</v>
      </c>
      <c r="AV234" s="13" t="s">
        <v>88</v>
      </c>
      <c r="AW234" s="13" t="s">
        <v>32</v>
      </c>
      <c r="AX234" s="13" t="s">
        <v>85</v>
      </c>
      <c r="AY234" s="234" t="s">
        <v>188</v>
      </c>
    </row>
    <row r="235" spans="1:65" s="2" customFormat="1" ht="16.5" customHeight="1">
      <c r="A235" s="35"/>
      <c r="B235" s="36"/>
      <c r="C235" s="210" t="s">
        <v>150</v>
      </c>
      <c r="D235" s="210" t="s">
        <v>190</v>
      </c>
      <c r="E235" s="211" t="s">
        <v>1378</v>
      </c>
      <c r="F235" s="212" t="s">
        <v>1379</v>
      </c>
      <c r="G235" s="213" t="s">
        <v>285</v>
      </c>
      <c r="H235" s="214">
        <v>1.996</v>
      </c>
      <c r="I235" s="215"/>
      <c r="J235" s="216">
        <f>ROUND(I235*H235,2)</f>
        <v>0</v>
      </c>
      <c r="K235" s="212" t="s">
        <v>202</v>
      </c>
      <c r="L235" s="40"/>
      <c r="M235" s="217" t="s">
        <v>1</v>
      </c>
      <c r="N235" s="218" t="s">
        <v>42</v>
      </c>
      <c r="O235" s="72"/>
      <c r="P235" s="219">
        <f>O235*H235</f>
        <v>0</v>
      </c>
      <c r="Q235" s="219">
        <v>0</v>
      </c>
      <c r="R235" s="219">
        <f>Q235*H235</f>
        <v>0</v>
      </c>
      <c r="S235" s="219">
        <v>0</v>
      </c>
      <c r="T235" s="220">
        <f>S235*H235</f>
        <v>0</v>
      </c>
      <c r="U235" s="35"/>
      <c r="V235" s="35"/>
      <c r="W235" s="35"/>
      <c r="X235" s="35"/>
      <c r="Y235" s="35"/>
      <c r="Z235" s="35"/>
      <c r="AA235" s="35"/>
      <c r="AB235" s="35"/>
      <c r="AC235" s="35"/>
      <c r="AD235" s="35"/>
      <c r="AE235" s="35"/>
      <c r="AR235" s="221" t="s">
        <v>195</v>
      </c>
      <c r="AT235" s="221" t="s">
        <v>190</v>
      </c>
      <c r="AU235" s="221" t="s">
        <v>88</v>
      </c>
      <c r="AY235" s="18" t="s">
        <v>188</v>
      </c>
      <c r="BE235" s="222">
        <f>IF(N235="základní",J235,0)</f>
        <v>0</v>
      </c>
      <c r="BF235" s="222">
        <f>IF(N235="snížená",J235,0)</f>
        <v>0</v>
      </c>
      <c r="BG235" s="222">
        <f>IF(N235="zákl. přenesená",J235,0)</f>
        <v>0</v>
      </c>
      <c r="BH235" s="222">
        <f>IF(N235="sníž. přenesená",J235,0)</f>
        <v>0</v>
      </c>
      <c r="BI235" s="222">
        <f>IF(N235="nulová",J235,0)</f>
        <v>0</v>
      </c>
      <c r="BJ235" s="18" t="s">
        <v>85</v>
      </c>
      <c r="BK235" s="222">
        <f>ROUND(I235*H235,2)</f>
        <v>0</v>
      </c>
      <c r="BL235" s="18" t="s">
        <v>195</v>
      </c>
      <c r="BM235" s="221" t="s">
        <v>1054</v>
      </c>
    </row>
    <row r="236" spans="1:65" s="15" customFormat="1" ht="11.25">
      <c r="B236" s="246"/>
      <c r="C236" s="247"/>
      <c r="D236" s="225" t="s">
        <v>197</v>
      </c>
      <c r="E236" s="248" t="s">
        <v>1</v>
      </c>
      <c r="F236" s="249" t="s">
        <v>1055</v>
      </c>
      <c r="G236" s="247"/>
      <c r="H236" s="248" t="s">
        <v>1</v>
      </c>
      <c r="I236" s="250"/>
      <c r="J236" s="247"/>
      <c r="K236" s="247"/>
      <c r="L236" s="251"/>
      <c r="M236" s="252"/>
      <c r="N236" s="253"/>
      <c r="O236" s="253"/>
      <c r="P236" s="253"/>
      <c r="Q236" s="253"/>
      <c r="R236" s="253"/>
      <c r="S236" s="253"/>
      <c r="T236" s="254"/>
      <c r="AT236" s="255" t="s">
        <v>197</v>
      </c>
      <c r="AU236" s="255" t="s">
        <v>88</v>
      </c>
      <c r="AV236" s="15" t="s">
        <v>85</v>
      </c>
      <c r="AW236" s="15" t="s">
        <v>32</v>
      </c>
      <c r="AX236" s="15" t="s">
        <v>77</v>
      </c>
      <c r="AY236" s="255" t="s">
        <v>188</v>
      </c>
    </row>
    <row r="237" spans="1:65" s="15" customFormat="1" ht="11.25">
      <c r="B237" s="246"/>
      <c r="C237" s="247"/>
      <c r="D237" s="225" t="s">
        <v>197</v>
      </c>
      <c r="E237" s="248" t="s">
        <v>1</v>
      </c>
      <c r="F237" s="249" t="s">
        <v>1380</v>
      </c>
      <c r="G237" s="247"/>
      <c r="H237" s="248" t="s">
        <v>1</v>
      </c>
      <c r="I237" s="250"/>
      <c r="J237" s="247"/>
      <c r="K237" s="247"/>
      <c r="L237" s="251"/>
      <c r="M237" s="252"/>
      <c r="N237" s="253"/>
      <c r="O237" s="253"/>
      <c r="P237" s="253"/>
      <c r="Q237" s="253"/>
      <c r="R237" s="253"/>
      <c r="S237" s="253"/>
      <c r="T237" s="254"/>
      <c r="AT237" s="255" t="s">
        <v>197</v>
      </c>
      <c r="AU237" s="255" t="s">
        <v>88</v>
      </c>
      <c r="AV237" s="15" t="s">
        <v>85</v>
      </c>
      <c r="AW237" s="15" t="s">
        <v>32</v>
      </c>
      <c r="AX237" s="15" t="s">
        <v>77</v>
      </c>
      <c r="AY237" s="255" t="s">
        <v>188</v>
      </c>
    </row>
    <row r="238" spans="1:65" s="13" customFormat="1" ht="11.25">
      <c r="B238" s="223"/>
      <c r="C238" s="224"/>
      <c r="D238" s="225" t="s">
        <v>197</v>
      </c>
      <c r="E238" s="226" t="s">
        <v>1</v>
      </c>
      <c r="F238" s="227" t="s">
        <v>1381</v>
      </c>
      <c r="G238" s="224"/>
      <c r="H238" s="228">
        <v>2.1680000000000001</v>
      </c>
      <c r="I238" s="229"/>
      <c r="J238" s="224"/>
      <c r="K238" s="224"/>
      <c r="L238" s="230"/>
      <c r="M238" s="231"/>
      <c r="N238" s="232"/>
      <c r="O238" s="232"/>
      <c r="P238" s="232"/>
      <c r="Q238" s="232"/>
      <c r="R238" s="232"/>
      <c r="S238" s="232"/>
      <c r="T238" s="233"/>
      <c r="AT238" s="234" t="s">
        <v>197</v>
      </c>
      <c r="AU238" s="234" t="s">
        <v>88</v>
      </c>
      <c r="AV238" s="13" t="s">
        <v>88</v>
      </c>
      <c r="AW238" s="13" t="s">
        <v>32</v>
      </c>
      <c r="AX238" s="13" t="s">
        <v>77</v>
      </c>
      <c r="AY238" s="234" t="s">
        <v>188</v>
      </c>
    </row>
    <row r="239" spans="1:65" s="13" customFormat="1" ht="11.25">
      <c r="B239" s="223"/>
      <c r="C239" s="224"/>
      <c r="D239" s="225" t="s">
        <v>197</v>
      </c>
      <c r="E239" s="226" t="s">
        <v>1</v>
      </c>
      <c r="F239" s="227" t="s">
        <v>1382</v>
      </c>
      <c r="G239" s="224"/>
      <c r="H239" s="228">
        <v>-0.17199999999999999</v>
      </c>
      <c r="I239" s="229"/>
      <c r="J239" s="224"/>
      <c r="K239" s="224"/>
      <c r="L239" s="230"/>
      <c r="M239" s="231"/>
      <c r="N239" s="232"/>
      <c r="O239" s="232"/>
      <c r="P239" s="232"/>
      <c r="Q239" s="232"/>
      <c r="R239" s="232"/>
      <c r="S239" s="232"/>
      <c r="T239" s="233"/>
      <c r="AT239" s="234" t="s">
        <v>197</v>
      </c>
      <c r="AU239" s="234" t="s">
        <v>88</v>
      </c>
      <c r="AV239" s="13" t="s">
        <v>88</v>
      </c>
      <c r="AW239" s="13" t="s">
        <v>32</v>
      </c>
      <c r="AX239" s="13" t="s">
        <v>77</v>
      </c>
      <c r="AY239" s="234" t="s">
        <v>188</v>
      </c>
    </row>
    <row r="240" spans="1:65" s="14" customFormat="1" ht="11.25">
      <c r="B240" s="235"/>
      <c r="C240" s="236"/>
      <c r="D240" s="225" t="s">
        <v>197</v>
      </c>
      <c r="E240" s="237" t="s">
        <v>139</v>
      </c>
      <c r="F240" s="238" t="s">
        <v>199</v>
      </c>
      <c r="G240" s="236"/>
      <c r="H240" s="239">
        <v>1.996</v>
      </c>
      <c r="I240" s="240"/>
      <c r="J240" s="236"/>
      <c r="K240" s="236"/>
      <c r="L240" s="241"/>
      <c r="M240" s="242"/>
      <c r="N240" s="243"/>
      <c r="O240" s="243"/>
      <c r="P240" s="243"/>
      <c r="Q240" s="243"/>
      <c r="R240" s="243"/>
      <c r="S240" s="243"/>
      <c r="T240" s="244"/>
      <c r="AT240" s="245" t="s">
        <v>197</v>
      </c>
      <c r="AU240" s="245" t="s">
        <v>88</v>
      </c>
      <c r="AV240" s="14" t="s">
        <v>195</v>
      </c>
      <c r="AW240" s="14" t="s">
        <v>32</v>
      </c>
      <c r="AX240" s="14" t="s">
        <v>85</v>
      </c>
      <c r="AY240" s="245" t="s">
        <v>188</v>
      </c>
    </row>
    <row r="241" spans="1:65" s="2" customFormat="1" ht="16.5" customHeight="1">
      <c r="A241" s="35"/>
      <c r="B241" s="36"/>
      <c r="C241" s="267" t="s">
        <v>342</v>
      </c>
      <c r="D241" s="267" t="s">
        <v>406</v>
      </c>
      <c r="E241" s="268" t="s">
        <v>1061</v>
      </c>
      <c r="F241" s="269" t="s">
        <v>1062</v>
      </c>
      <c r="G241" s="270" t="s">
        <v>246</v>
      </c>
      <c r="H241" s="271">
        <v>3.992</v>
      </c>
      <c r="I241" s="272"/>
      <c r="J241" s="273">
        <f>ROUND(I241*H241,2)</f>
        <v>0</v>
      </c>
      <c r="K241" s="269" t="s">
        <v>202</v>
      </c>
      <c r="L241" s="274"/>
      <c r="M241" s="275" t="s">
        <v>1</v>
      </c>
      <c r="N241" s="276" t="s">
        <v>42</v>
      </c>
      <c r="O241" s="72"/>
      <c r="P241" s="219">
        <f>O241*H241</f>
        <v>0</v>
      </c>
      <c r="Q241" s="219">
        <v>0</v>
      </c>
      <c r="R241" s="219">
        <f>Q241*H241</f>
        <v>0</v>
      </c>
      <c r="S241" s="219">
        <v>0</v>
      </c>
      <c r="T241" s="220">
        <f>S241*H241</f>
        <v>0</v>
      </c>
      <c r="U241" s="35"/>
      <c r="V241" s="35"/>
      <c r="W241" s="35"/>
      <c r="X241" s="35"/>
      <c r="Y241" s="35"/>
      <c r="Z241" s="35"/>
      <c r="AA241" s="35"/>
      <c r="AB241" s="35"/>
      <c r="AC241" s="35"/>
      <c r="AD241" s="35"/>
      <c r="AE241" s="35"/>
      <c r="AR241" s="221" t="s">
        <v>229</v>
      </c>
      <c r="AT241" s="221" t="s">
        <v>406</v>
      </c>
      <c r="AU241" s="221" t="s">
        <v>88</v>
      </c>
      <c r="AY241" s="18" t="s">
        <v>188</v>
      </c>
      <c r="BE241" s="222">
        <f>IF(N241="základní",J241,0)</f>
        <v>0</v>
      </c>
      <c r="BF241" s="222">
        <f>IF(N241="snížená",J241,0)</f>
        <v>0</v>
      </c>
      <c r="BG241" s="222">
        <f>IF(N241="zákl. přenesená",J241,0)</f>
        <v>0</v>
      </c>
      <c r="BH241" s="222">
        <f>IF(N241="sníž. přenesená",J241,0)</f>
        <v>0</v>
      </c>
      <c r="BI241" s="222">
        <f>IF(N241="nulová",J241,0)</f>
        <v>0</v>
      </c>
      <c r="BJ241" s="18" t="s">
        <v>85</v>
      </c>
      <c r="BK241" s="222">
        <f>ROUND(I241*H241,2)</f>
        <v>0</v>
      </c>
      <c r="BL241" s="18" t="s">
        <v>195</v>
      </c>
      <c r="BM241" s="221" t="s">
        <v>1063</v>
      </c>
    </row>
    <row r="242" spans="1:65" s="13" customFormat="1" ht="11.25">
      <c r="B242" s="223"/>
      <c r="C242" s="224"/>
      <c r="D242" s="225" t="s">
        <v>197</v>
      </c>
      <c r="E242" s="224"/>
      <c r="F242" s="227" t="s">
        <v>1383</v>
      </c>
      <c r="G242" s="224"/>
      <c r="H242" s="228">
        <v>3.992</v>
      </c>
      <c r="I242" s="229"/>
      <c r="J242" s="224"/>
      <c r="K242" s="224"/>
      <c r="L242" s="230"/>
      <c r="M242" s="231"/>
      <c r="N242" s="232"/>
      <c r="O242" s="232"/>
      <c r="P242" s="232"/>
      <c r="Q242" s="232"/>
      <c r="R242" s="232"/>
      <c r="S242" s="232"/>
      <c r="T242" s="233"/>
      <c r="AT242" s="234" t="s">
        <v>197</v>
      </c>
      <c r="AU242" s="234" t="s">
        <v>88</v>
      </c>
      <c r="AV242" s="13" t="s">
        <v>88</v>
      </c>
      <c r="AW242" s="13" t="s">
        <v>4</v>
      </c>
      <c r="AX242" s="13" t="s">
        <v>85</v>
      </c>
      <c r="AY242" s="234" t="s">
        <v>188</v>
      </c>
    </row>
    <row r="243" spans="1:65" s="2" customFormat="1" ht="16.5" customHeight="1">
      <c r="A243" s="35"/>
      <c r="B243" s="36"/>
      <c r="C243" s="210" t="s">
        <v>347</v>
      </c>
      <c r="D243" s="210" t="s">
        <v>190</v>
      </c>
      <c r="E243" s="211" t="s">
        <v>412</v>
      </c>
      <c r="F243" s="212" t="s">
        <v>413</v>
      </c>
      <c r="G243" s="213" t="s">
        <v>285</v>
      </c>
      <c r="H243" s="214">
        <v>19.34</v>
      </c>
      <c r="I243" s="215"/>
      <c r="J243" s="216">
        <f>ROUND(I243*H243,2)</f>
        <v>0</v>
      </c>
      <c r="K243" s="212" t="s">
        <v>202</v>
      </c>
      <c r="L243" s="40"/>
      <c r="M243" s="217" t="s">
        <v>1</v>
      </c>
      <c r="N243" s="218" t="s">
        <v>42</v>
      </c>
      <c r="O243" s="72"/>
      <c r="P243" s="219">
        <f>O243*H243</f>
        <v>0</v>
      </c>
      <c r="Q243" s="219">
        <v>0</v>
      </c>
      <c r="R243" s="219">
        <f>Q243*H243</f>
        <v>0</v>
      </c>
      <c r="S243" s="219">
        <v>0</v>
      </c>
      <c r="T243" s="220">
        <f>S243*H243</f>
        <v>0</v>
      </c>
      <c r="U243" s="35"/>
      <c r="V243" s="35"/>
      <c r="W243" s="35"/>
      <c r="X243" s="35"/>
      <c r="Y243" s="35"/>
      <c r="Z243" s="35"/>
      <c r="AA243" s="35"/>
      <c r="AB243" s="35"/>
      <c r="AC243" s="35"/>
      <c r="AD243" s="35"/>
      <c r="AE243" s="35"/>
      <c r="AR243" s="221" t="s">
        <v>195</v>
      </c>
      <c r="AT243" s="221" t="s">
        <v>190</v>
      </c>
      <c r="AU243" s="221" t="s">
        <v>88</v>
      </c>
      <c r="AY243" s="18" t="s">
        <v>188</v>
      </c>
      <c r="BE243" s="222">
        <f>IF(N243="základní",J243,0)</f>
        <v>0</v>
      </c>
      <c r="BF243" s="222">
        <f>IF(N243="snížená",J243,0)</f>
        <v>0</v>
      </c>
      <c r="BG243" s="222">
        <f>IF(N243="zákl. přenesená",J243,0)</f>
        <v>0</v>
      </c>
      <c r="BH243" s="222">
        <f>IF(N243="sníž. přenesená",J243,0)</f>
        <v>0</v>
      </c>
      <c r="BI243" s="222">
        <f>IF(N243="nulová",J243,0)</f>
        <v>0</v>
      </c>
      <c r="BJ243" s="18" t="s">
        <v>85</v>
      </c>
      <c r="BK243" s="222">
        <f>ROUND(I243*H243,2)</f>
        <v>0</v>
      </c>
      <c r="BL243" s="18" t="s">
        <v>195</v>
      </c>
      <c r="BM243" s="221" t="s">
        <v>1384</v>
      </c>
    </row>
    <row r="244" spans="1:65" s="15" customFormat="1" ht="11.25">
      <c r="B244" s="246"/>
      <c r="C244" s="247"/>
      <c r="D244" s="225" t="s">
        <v>197</v>
      </c>
      <c r="E244" s="248" t="s">
        <v>1</v>
      </c>
      <c r="F244" s="249" t="s">
        <v>488</v>
      </c>
      <c r="G244" s="247"/>
      <c r="H244" s="248" t="s">
        <v>1</v>
      </c>
      <c r="I244" s="250"/>
      <c r="J244" s="247"/>
      <c r="K244" s="247"/>
      <c r="L244" s="251"/>
      <c r="M244" s="252"/>
      <c r="N244" s="253"/>
      <c r="O244" s="253"/>
      <c r="P244" s="253"/>
      <c r="Q244" s="253"/>
      <c r="R244" s="253"/>
      <c r="S244" s="253"/>
      <c r="T244" s="254"/>
      <c r="AT244" s="255" t="s">
        <v>197</v>
      </c>
      <c r="AU244" s="255" t="s">
        <v>88</v>
      </c>
      <c r="AV244" s="15" t="s">
        <v>85</v>
      </c>
      <c r="AW244" s="15" t="s">
        <v>32</v>
      </c>
      <c r="AX244" s="15" t="s">
        <v>77</v>
      </c>
      <c r="AY244" s="255" t="s">
        <v>188</v>
      </c>
    </row>
    <row r="245" spans="1:65" s="13" customFormat="1" ht="11.25">
      <c r="B245" s="223"/>
      <c r="C245" s="224"/>
      <c r="D245" s="225" t="s">
        <v>197</v>
      </c>
      <c r="E245" s="226" t="s">
        <v>1</v>
      </c>
      <c r="F245" s="227" t="s">
        <v>745</v>
      </c>
      <c r="G245" s="224"/>
      <c r="H245" s="228">
        <v>17.125</v>
      </c>
      <c r="I245" s="229"/>
      <c r="J245" s="224"/>
      <c r="K245" s="224"/>
      <c r="L245" s="230"/>
      <c r="M245" s="231"/>
      <c r="N245" s="232"/>
      <c r="O245" s="232"/>
      <c r="P245" s="232"/>
      <c r="Q245" s="232"/>
      <c r="R245" s="232"/>
      <c r="S245" s="232"/>
      <c r="T245" s="233"/>
      <c r="AT245" s="234" t="s">
        <v>197</v>
      </c>
      <c r="AU245" s="234" t="s">
        <v>88</v>
      </c>
      <c r="AV245" s="13" t="s">
        <v>88</v>
      </c>
      <c r="AW245" s="13" t="s">
        <v>32</v>
      </c>
      <c r="AX245" s="13" t="s">
        <v>77</v>
      </c>
      <c r="AY245" s="234" t="s">
        <v>188</v>
      </c>
    </row>
    <row r="246" spans="1:65" s="13" customFormat="1" ht="11.25">
      <c r="B246" s="223"/>
      <c r="C246" s="224"/>
      <c r="D246" s="225" t="s">
        <v>197</v>
      </c>
      <c r="E246" s="226" t="s">
        <v>1</v>
      </c>
      <c r="F246" s="227" t="s">
        <v>747</v>
      </c>
      <c r="G246" s="224"/>
      <c r="H246" s="228">
        <v>0.219</v>
      </c>
      <c r="I246" s="229"/>
      <c r="J246" s="224"/>
      <c r="K246" s="224"/>
      <c r="L246" s="230"/>
      <c r="M246" s="231"/>
      <c r="N246" s="232"/>
      <c r="O246" s="232"/>
      <c r="P246" s="232"/>
      <c r="Q246" s="232"/>
      <c r="R246" s="232"/>
      <c r="S246" s="232"/>
      <c r="T246" s="233"/>
      <c r="AT246" s="234" t="s">
        <v>197</v>
      </c>
      <c r="AU246" s="234" t="s">
        <v>88</v>
      </c>
      <c r="AV246" s="13" t="s">
        <v>88</v>
      </c>
      <c r="AW246" s="13" t="s">
        <v>32</v>
      </c>
      <c r="AX246" s="13" t="s">
        <v>77</v>
      </c>
      <c r="AY246" s="234" t="s">
        <v>188</v>
      </c>
    </row>
    <row r="247" spans="1:65" s="13" customFormat="1" ht="11.25">
      <c r="B247" s="223"/>
      <c r="C247" s="224"/>
      <c r="D247" s="225" t="s">
        <v>197</v>
      </c>
      <c r="E247" s="226" t="s">
        <v>1</v>
      </c>
      <c r="F247" s="227" t="s">
        <v>139</v>
      </c>
      <c r="G247" s="224"/>
      <c r="H247" s="228">
        <v>1.996</v>
      </c>
      <c r="I247" s="229"/>
      <c r="J247" s="224"/>
      <c r="K247" s="224"/>
      <c r="L247" s="230"/>
      <c r="M247" s="231"/>
      <c r="N247" s="232"/>
      <c r="O247" s="232"/>
      <c r="P247" s="232"/>
      <c r="Q247" s="232"/>
      <c r="R247" s="232"/>
      <c r="S247" s="232"/>
      <c r="T247" s="233"/>
      <c r="AT247" s="234" t="s">
        <v>197</v>
      </c>
      <c r="AU247" s="234" t="s">
        <v>88</v>
      </c>
      <c r="AV247" s="13" t="s">
        <v>88</v>
      </c>
      <c r="AW247" s="13" t="s">
        <v>32</v>
      </c>
      <c r="AX247" s="13" t="s">
        <v>77</v>
      </c>
      <c r="AY247" s="234" t="s">
        <v>188</v>
      </c>
    </row>
    <row r="248" spans="1:65" s="14" customFormat="1" ht="11.25">
      <c r="B248" s="235"/>
      <c r="C248" s="236"/>
      <c r="D248" s="225" t="s">
        <v>197</v>
      </c>
      <c r="E248" s="237" t="s">
        <v>1</v>
      </c>
      <c r="F248" s="238" t="s">
        <v>199</v>
      </c>
      <c r="G248" s="236"/>
      <c r="H248" s="239">
        <v>19.34</v>
      </c>
      <c r="I248" s="240"/>
      <c r="J248" s="236"/>
      <c r="K248" s="236"/>
      <c r="L248" s="241"/>
      <c r="M248" s="242"/>
      <c r="N248" s="243"/>
      <c r="O248" s="243"/>
      <c r="P248" s="243"/>
      <c r="Q248" s="243"/>
      <c r="R248" s="243"/>
      <c r="S248" s="243"/>
      <c r="T248" s="244"/>
      <c r="AT248" s="245" t="s">
        <v>197</v>
      </c>
      <c r="AU248" s="245" t="s">
        <v>88</v>
      </c>
      <c r="AV248" s="14" t="s">
        <v>195</v>
      </c>
      <c r="AW248" s="14" t="s">
        <v>32</v>
      </c>
      <c r="AX248" s="14" t="s">
        <v>85</v>
      </c>
      <c r="AY248" s="245" t="s">
        <v>188</v>
      </c>
    </row>
    <row r="249" spans="1:65" s="2" customFormat="1" ht="16.5" customHeight="1">
      <c r="A249" s="35"/>
      <c r="B249" s="36"/>
      <c r="C249" s="210" t="s">
        <v>355</v>
      </c>
      <c r="D249" s="210" t="s">
        <v>190</v>
      </c>
      <c r="E249" s="211" t="s">
        <v>1066</v>
      </c>
      <c r="F249" s="212" t="s">
        <v>1067</v>
      </c>
      <c r="G249" s="213" t="s">
        <v>285</v>
      </c>
      <c r="H249" s="214">
        <v>19.34</v>
      </c>
      <c r="I249" s="215"/>
      <c r="J249" s="216">
        <f>ROUND(I249*H249,2)</f>
        <v>0</v>
      </c>
      <c r="K249" s="212" t="s">
        <v>202</v>
      </c>
      <c r="L249" s="40"/>
      <c r="M249" s="217" t="s">
        <v>1</v>
      </c>
      <c r="N249" s="218" t="s">
        <v>42</v>
      </c>
      <c r="O249" s="72"/>
      <c r="P249" s="219">
        <f>O249*H249</f>
        <v>0</v>
      </c>
      <c r="Q249" s="219">
        <v>0</v>
      </c>
      <c r="R249" s="219">
        <f>Q249*H249</f>
        <v>0</v>
      </c>
      <c r="S249" s="219">
        <v>0</v>
      </c>
      <c r="T249" s="220">
        <f>S249*H249</f>
        <v>0</v>
      </c>
      <c r="U249" s="35"/>
      <c r="V249" s="35"/>
      <c r="W249" s="35"/>
      <c r="X249" s="35"/>
      <c r="Y249" s="35"/>
      <c r="Z249" s="35"/>
      <c r="AA249" s="35"/>
      <c r="AB249" s="35"/>
      <c r="AC249" s="35"/>
      <c r="AD249" s="35"/>
      <c r="AE249" s="35"/>
      <c r="AR249" s="221" t="s">
        <v>195</v>
      </c>
      <c r="AT249" s="221" t="s">
        <v>190</v>
      </c>
      <c r="AU249" s="221" t="s">
        <v>88</v>
      </c>
      <c r="AY249" s="18" t="s">
        <v>188</v>
      </c>
      <c r="BE249" s="222">
        <f>IF(N249="základní",J249,0)</f>
        <v>0</v>
      </c>
      <c r="BF249" s="222">
        <f>IF(N249="snížená",J249,0)</f>
        <v>0</v>
      </c>
      <c r="BG249" s="222">
        <f>IF(N249="zákl. přenesená",J249,0)</f>
        <v>0</v>
      </c>
      <c r="BH249" s="222">
        <f>IF(N249="sníž. přenesená",J249,0)</f>
        <v>0</v>
      </c>
      <c r="BI249" s="222">
        <f>IF(N249="nulová",J249,0)</f>
        <v>0</v>
      </c>
      <c r="BJ249" s="18" t="s">
        <v>85</v>
      </c>
      <c r="BK249" s="222">
        <f>ROUND(I249*H249,2)</f>
        <v>0</v>
      </c>
      <c r="BL249" s="18" t="s">
        <v>195</v>
      </c>
      <c r="BM249" s="221" t="s">
        <v>1385</v>
      </c>
    </row>
    <row r="250" spans="1:65" s="2" customFormat="1" ht="16.5" customHeight="1">
      <c r="A250" s="35"/>
      <c r="B250" s="36"/>
      <c r="C250" s="210" t="s">
        <v>359</v>
      </c>
      <c r="D250" s="210" t="s">
        <v>190</v>
      </c>
      <c r="E250" s="211" t="s">
        <v>1069</v>
      </c>
      <c r="F250" s="212" t="s">
        <v>1070</v>
      </c>
      <c r="G250" s="213" t="s">
        <v>207</v>
      </c>
      <c r="H250" s="214">
        <v>34.25</v>
      </c>
      <c r="I250" s="215"/>
      <c r="J250" s="216">
        <f>ROUND(I250*H250,2)</f>
        <v>0</v>
      </c>
      <c r="K250" s="212" t="s">
        <v>202</v>
      </c>
      <c r="L250" s="40"/>
      <c r="M250" s="217" t="s">
        <v>1</v>
      </c>
      <c r="N250" s="218" t="s">
        <v>42</v>
      </c>
      <c r="O250" s="72"/>
      <c r="P250" s="219">
        <f>O250*H250</f>
        <v>0</v>
      </c>
      <c r="Q250" s="219">
        <v>0</v>
      </c>
      <c r="R250" s="219">
        <f>Q250*H250</f>
        <v>0</v>
      </c>
      <c r="S250" s="219">
        <v>0</v>
      </c>
      <c r="T250" s="220">
        <f>S250*H250</f>
        <v>0</v>
      </c>
      <c r="U250" s="35"/>
      <c r="V250" s="35"/>
      <c r="W250" s="35"/>
      <c r="X250" s="35"/>
      <c r="Y250" s="35"/>
      <c r="Z250" s="35"/>
      <c r="AA250" s="35"/>
      <c r="AB250" s="35"/>
      <c r="AC250" s="35"/>
      <c r="AD250" s="35"/>
      <c r="AE250" s="35"/>
      <c r="AR250" s="221" t="s">
        <v>195</v>
      </c>
      <c r="AT250" s="221" t="s">
        <v>190</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1071</v>
      </c>
    </row>
    <row r="251" spans="1:65" s="15" customFormat="1" ht="11.25">
      <c r="B251" s="246"/>
      <c r="C251" s="247"/>
      <c r="D251" s="225" t="s">
        <v>197</v>
      </c>
      <c r="E251" s="248" t="s">
        <v>1</v>
      </c>
      <c r="F251" s="249" t="s">
        <v>1386</v>
      </c>
      <c r="G251" s="247"/>
      <c r="H251" s="248" t="s">
        <v>1</v>
      </c>
      <c r="I251" s="250"/>
      <c r="J251" s="247"/>
      <c r="K251" s="247"/>
      <c r="L251" s="251"/>
      <c r="M251" s="252"/>
      <c r="N251" s="253"/>
      <c r="O251" s="253"/>
      <c r="P251" s="253"/>
      <c r="Q251" s="253"/>
      <c r="R251" s="253"/>
      <c r="S251" s="253"/>
      <c r="T251" s="254"/>
      <c r="AT251" s="255" t="s">
        <v>197</v>
      </c>
      <c r="AU251" s="255" t="s">
        <v>88</v>
      </c>
      <c r="AV251" s="15" t="s">
        <v>85</v>
      </c>
      <c r="AW251" s="15" t="s">
        <v>32</v>
      </c>
      <c r="AX251" s="15" t="s">
        <v>77</v>
      </c>
      <c r="AY251" s="255" t="s">
        <v>188</v>
      </c>
    </row>
    <row r="252" spans="1:65" s="13" customFormat="1" ht="11.25">
      <c r="B252" s="223"/>
      <c r="C252" s="224"/>
      <c r="D252" s="225" t="s">
        <v>197</v>
      </c>
      <c r="E252" s="226" t="s">
        <v>1</v>
      </c>
      <c r="F252" s="227" t="s">
        <v>1355</v>
      </c>
      <c r="G252" s="224"/>
      <c r="H252" s="228">
        <v>34.25</v>
      </c>
      <c r="I252" s="229"/>
      <c r="J252" s="224"/>
      <c r="K252" s="224"/>
      <c r="L252" s="230"/>
      <c r="M252" s="231"/>
      <c r="N252" s="232"/>
      <c r="O252" s="232"/>
      <c r="P252" s="232"/>
      <c r="Q252" s="232"/>
      <c r="R252" s="232"/>
      <c r="S252" s="232"/>
      <c r="T252" s="233"/>
      <c r="AT252" s="234" t="s">
        <v>197</v>
      </c>
      <c r="AU252" s="234" t="s">
        <v>88</v>
      </c>
      <c r="AV252" s="13" t="s">
        <v>88</v>
      </c>
      <c r="AW252" s="13" t="s">
        <v>32</v>
      </c>
      <c r="AX252" s="13" t="s">
        <v>77</v>
      </c>
      <c r="AY252" s="234" t="s">
        <v>188</v>
      </c>
    </row>
    <row r="253" spans="1:65" s="14" customFormat="1" ht="11.25">
      <c r="B253" s="235"/>
      <c r="C253" s="236"/>
      <c r="D253" s="225" t="s">
        <v>197</v>
      </c>
      <c r="E253" s="237" t="s">
        <v>1073</v>
      </c>
      <c r="F253" s="238" t="s">
        <v>199</v>
      </c>
      <c r="G253" s="236"/>
      <c r="H253" s="239">
        <v>34.25</v>
      </c>
      <c r="I253" s="240"/>
      <c r="J253" s="236"/>
      <c r="K253" s="236"/>
      <c r="L253" s="241"/>
      <c r="M253" s="242"/>
      <c r="N253" s="243"/>
      <c r="O253" s="243"/>
      <c r="P253" s="243"/>
      <c r="Q253" s="243"/>
      <c r="R253" s="243"/>
      <c r="S253" s="243"/>
      <c r="T253" s="244"/>
      <c r="AT253" s="245" t="s">
        <v>197</v>
      </c>
      <c r="AU253" s="245" t="s">
        <v>88</v>
      </c>
      <c r="AV253" s="14" t="s">
        <v>195</v>
      </c>
      <c r="AW253" s="14" t="s">
        <v>32</v>
      </c>
      <c r="AX253" s="14" t="s">
        <v>85</v>
      </c>
      <c r="AY253" s="245" t="s">
        <v>188</v>
      </c>
    </row>
    <row r="254" spans="1:65" s="2" customFormat="1" ht="16.5" customHeight="1">
      <c r="A254" s="35"/>
      <c r="B254" s="36"/>
      <c r="C254" s="210" t="s">
        <v>364</v>
      </c>
      <c r="D254" s="210" t="s">
        <v>190</v>
      </c>
      <c r="E254" s="211" t="s">
        <v>1074</v>
      </c>
      <c r="F254" s="212" t="s">
        <v>1075</v>
      </c>
      <c r="G254" s="213" t="s">
        <v>285</v>
      </c>
      <c r="H254" s="214">
        <v>16.141999999999999</v>
      </c>
      <c r="I254" s="215"/>
      <c r="J254" s="216">
        <f>ROUND(I254*H254,2)</f>
        <v>0</v>
      </c>
      <c r="K254" s="212" t="s">
        <v>194</v>
      </c>
      <c r="L254" s="40"/>
      <c r="M254" s="217" t="s">
        <v>1</v>
      </c>
      <c r="N254" s="218" t="s">
        <v>42</v>
      </c>
      <c r="O254" s="72"/>
      <c r="P254" s="219">
        <f>O254*H254</f>
        <v>0</v>
      </c>
      <c r="Q254" s="219">
        <v>0</v>
      </c>
      <c r="R254" s="219">
        <f>Q254*H254</f>
        <v>0</v>
      </c>
      <c r="S254" s="219">
        <v>0</v>
      </c>
      <c r="T254" s="220">
        <f>S254*H254</f>
        <v>0</v>
      </c>
      <c r="U254" s="35"/>
      <c r="V254" s="35"/>
      <c r="W254" s="35"/>
      <c r="X254" s="35"/>
      <c r="Y254" s="35"/>
      <c r="Z254" s="35"/>
      <c r="AA254" s="35"/>
      <c r="AB254" s="35"/>
      <c r="AC254" s="35"/>
      <c r="AD254" s="35"/>
      <c r="AE254" s="35"/>
      <c r="AR254" s="221" t="s">
        <v>195</v>
      </c>
      <c r="AT254" s="221" t="s">
        <v>190</v>
      </c>
      <c r="AU254" s="221" t="s">
        <v>88</v>
      </c>
      <c r="AY254" s="18" t="s">
        <v>188</v>
      </c>
      <c r="BE254" s="222">
        <f>IF(N254="základní",J254,0)</f>
        <v>0</v>
      </c>
      <c r="BF254" s="222">
        <f>IF(N254="snížená",J254,0)</f>
        <v>0</v>
      </c>
      <c r="BG254" s="222">
        <f>IF(N254="zákl. přenesená",J254,0)</f>
        <v>0</v>
      </c>
      <c r="BH254" s="222">
        <f>IF(N254="sníž. přenesená",J254,0)</f>
        <v>0</v>
      </c>
      <c r="BI254" s="222">
        <f>IF(N254="nulová",J254,0)</f>
        <v>0</v>
      </c>
      <c r="BJ254" s="18" t="s">
        <v>85</v>
      </c>
      <c r="BK254" s="222">
        <f>ROUND(I254*H254,2)</f>
        <v>0</v>
      </c>
      <c r="BL254" s="18" t="s">
        <v>195</v>
      </c>
      <c r="BM254" s="221" t="s">
        <v>1076</v>
      </c>
    </row>
    <row r="255" spans="1:65" s="15" customFormat="1" ht="11.25">
      <c r="B255" s="246"/>
      <c r="C255" s="247"/>
      <c r="D255" s="225" t="s">
        <v>197</v>
      </c>
      <c r="E255" s="248" t="s">
        <v>1</v>
      </c>
      <c r="F255" s="249" t="s">
        <v>1077</v>
      </c>
      <c r="G255" s="247"/>
      <c r="H255" s="248" t="s">
        <v>1</v>
      </c>
      <c r="I255" s="250"/>
      <c r="J255" s="247"/>
      <c r="K255" s="247"/>
      <c r="L255" s="251"/>
      <c r="M255" s="252"/>
      <c r="N255" s="253"/>
      <c r="O255" s="253"/>
      <c r="P255" s="253"/>
      <c r="Q255" s="253"/>
      <c r="R255" s="253"/>
      <c r="S255" s="253"/>
      <c r="T255" s="254"/>
      <c r="AT255" s="255" t="s">
        <v>197</v>
      </c>
      <c r="AU255" s="255" t="s">
        <v>88</v>
      </c>
      <c r="AV255" s="15" t="s">
        <v>85</v>
      </c>
      <c r="AW255" s="15" t="s">
        <v>32</v>
      </c>
      <c r="AX255" s="15" t="s">
        <v>77</v>
      </c>
      <c r="AY255" s="255" t="s">
        <v>188</v>
      </c>
    </row>
    <row r="256" spans="1:65" s="15" customFormat="1" ht="11.25">
      <c r="B256" s="246"/>
      <c r="C256" s="247"/>
      <c r="D256" s="225" t="s">
        <v>197</v>
      </c>
      <c r="E256" s="248" t="s">
        <v>1</v>
      </c>
      <c r="F256" s="249" t="s">
        <v>1375</v>
      </c>
      <c r="G256" s="247"/>
      <c r="H256" s="248" t="s">
        <v>1</v>
      </c>
      <c r="I256" s="250"/>
      <c r="J256" s="247"/>
      <c r="K256" s="247"/>
      <c r="L256" s="251"/>
      <c r="M256" s="252"/>
      <c r="N256" s="253"/>
      <c r="O256" s="253"/>
      <c r="P256" s="253"/>
      <c r="Q256" s="253"/>
      <c r="R256" s="253"/>
      <c r="S256" s="253"/>
      <c r="T256" s="254"/>
      <c r="AT256" s="255" t="s">
        <v>197</v>
      </c>
      <c r="AU256" s="255" t="s">
        <v>88</v>
      </c>
      <c r="AV256" s="15" t="s">
        <v>85</v>
      </c>
      <c r="AW256" s="15" t="s">
        <v>32</v>
      </c>
      <c r="AX256" s="15" t="s">
        <v>77</v>
      </c>
      <c r="AY256" s="255" t="s">
        <v>188</v>
      </c>
    </row>
    <row r="257" spans="1:65" s="13" customFormat="1" ht="11.25">
      <c r="B257" s="223"/>
      <c r="C257" s="224"/>
      <c r="D257" s="225" t="s">
        <v>197</v>
      </c>
      <c r="E257" s="226" t="s">
        <v>1</v>
      </c>
      <c r="F257" s="227" t="s">
        <v>1387</v>
      </c>
      <c r="G257" s="224"/>
      <c r="H257" s="228">
        <v>26.03</v>
      </c>
      <c r="I257" s="229"/>
      <c r="J257" s="224"/>
      <c r="K257" s="224"/>
      <c r="L257" s="230"/>
      <c r="M257" s="231"/>
      <c r="N257" s="232"/>
      <c r="O257" s="232"/>
      <c r="P257" s="232"/>
      <c r="Q257" s="232"/>
      <c r="R257" s="232"/>
      <c r="S257" s="232"/>
      <c r="T257" s="233"/>
      <c r="AT257" s="234" t="s">
        <v>197</v>
      </c>
      <c r="AU257" s="234" t="s">
        <v>88</v>
      </c>
      <c r="AV257" s="13" t="s">
        <v>88</v>
      </c>
      <c r="AW257" s="13" t="s">
        <v>32</v>
      </c>
      <c r="AX257" s="13" t="s">
        <v>77</v>
      </c>
      <c r="AY257" s="234" t="s">
        <v>188</v>
      </c>
    </row>
    <row r="258" spans="1:65" s="13" customFormat="1" ht="11.25">
      <c r="B258" s="223"/>
      <c r="C258" s="224"/>
      <c r="D258" s="225" t="s">
        <v>197</v>
      </c>
      <c r="E258" s="226" t="s">
        <v>1</v>
      </c>
      <c r="F258" s="227" t="s">
        <v>1388</v>
      </c>
      <c r="G258" s="224"/>
      <c r="H258" s="228">
        <v>-5.22</v>
      </c>
      <c r="I258" s="229"/>
      <c r="J258" s="224"/>
      <c r="K258" s="224"/>
      <c r="L258" s="230"/>
      <c r="M258" s="231"/>
      <c r="N258" s="232"/>
      <c r="O258" s="232"/>
      <c r="P258" s="232"/>
      <c r="Q258" s="232"/>
      <c r="R258" s="232"/>
      <c r="S258" s="232"/>
      <c r="T258" s="233"/>
      <c r="AT258" s="234" t="s">
        <v>197</v>
      </c>
      <c r="AU258" s="234" t="s">
        <v>88</v>
      </c>
      <c r="AV258" s="13" t="s">
        <v>88</v>
      </c>
      <c r="AW258" s="13" t="s">
        <v>32</v>
      </c>
      <c r="AX258" s="13" t="s">
        <v>77</v>
      </c>
      <c r="AY258" s="234" t="s">
        <v>188</v>
      </c>
    </row>
    <row r="259" spans="1:65" s="13" customFormat="1" ht="11.25">
      <c r="B259" s="223"/>
      <c r="C259" s="224"/>
      <c r="D259" s="225" t="s">
        <v>197</v>
      </c>
      <c r="E259" s="226" t="s">
        <v>1</v>
      </c>
      <c r="F259" s="227" t="s">
        <v>1389</v>
      </c>
      <c r="G259" s="224"/>
      <c r="H259" s="228">
        <v>-4.6680000000000001</v>
      </c>
      <c r="I259" s="229"/>
      <c r="J259" s="224"/>
      <c r="K259" s="224"/>
      <c r="L259" s="230"/>
      <c r="M259" s="231"/>
      <c r="N259" s="232"/>
      <c r="O259" s="232"/>
      <c r="P259" s="232"/>
      <c r="Q259" s="232"/>
      <c r="R259" s="232"/>
      <c r="S259" s="232"/>
      <c r="T259" s="233"/>
      <c r="AT259" s="234" t="s">
        <v>197</v>
      </c>
      <c r="AU259" s="234" t="s">
        <v>88</v>
      </c>
      <c r="AV259" s="13" t="s">
        <v>88</v>
      </c>
      <c r="AW259" s="13" t="s">
        <v>32</v>
      </c>
      <c r="AX259" s="13" t="s">
        <v>77</v>
      </c>
      <c r="AY259" s="234" t="s">
        <v>188</v>
      </c>
    </row>
    <row r="260" spans="1:65" s="14" customFormat="1" ht="11.25">
      <c r="B260" s="235"/>
      <c r="C260" s="236"/>
      <c r="D260" s="225" t="s">
        <v>197</v>
      </c>
      <c r="E260" s="237" t="s">
        <v>718</v>
      </c>
      <c r="F260" s="238" t="s">
        <v>199</v>
      </c>
      <c r="G260" s="236"/>
      <c r="H260" s="239">
        <v>16.141999999999999</v>
      </c>
      <c r="I260" s="240"/>
      <c r="J260" s="236"/>
      <c r="K260" s="236"/>
      <c r="L260" s="241"/>
      <c r="M260" s="242"/>
      <c r="N260" s="243"/>
      <c r="O260" s="243"/>
      <c r="P260" s="243"/>
      <c r="Q260" s="243"/>
      <c r="R260" s="243"/>
      <c r="S260" s="243"/>
      <c r="T260" s="244"/>
      <c r="AT260" s="245" t="s">
        <v>197</v>
      </c>
      <c r="AU260" s="245" t="s">
        <v>88</v>
      </c>
      <c r="AV260" s="14" t="s">
        <v>195</v>
      </c>
      <c r="AW260" s="14" t="s">
        <v>32</v>
      </c>
      <c r="AX260" s="14" t="s">
        <v>85</v>
      </c>
      <c r="AY260" s="245" t="s">
        <v>188</v>
      </c>
    </row>
    <row r="261" spans="1:65" s="2" customFormat="1" ht="16.5" customHeight="1">
      <c r="A261" s="35"/>
      <c r="B261" s="36"/>
      <c r="C261" s="267" t="s">
        <v>369</v>
      </c>
      <c r="D261" s="267" t="s">
        <v>406</v>
      </c>
      <c r="E261" s="268" t="s">
        <v>1113</v>
      </c>
      <c r="F261" s="269" t="s">
        <v>1390</v>
      </c>
      <c r="G261" s="270" t="s">
        <v>285</v>
      </c>
      <c r="H261" s="271">
        <v>16.949000000000002</v>
      </c>
      <c r="I261" s="272"/>
      <c r="J261" s="273">
        <f>ROUND(I261*H261,2)</f>
        <v>0</v>
      </c>
      <c r="K261" s="269" t="s">
        <v>194</v>
      </c>
      <c r="L261" s="274"/>
      <c r="M261" s="275" t="s">
        <v>1</v>
      </c>
      <c r="N261" s="276" t="s">
        <v>42</v>
      </c>
      <c r="O261" s="72"/>
      <c r="P261" s="219">
        <f>O261*H261</f>
        <v>0</v>
      </c>
      <c r="Q261" s="219">
        <v>0</v>
      </c>
      <c r="R261" s="219">
        <f>Q261*H261</f>
        <v>0</v>
      </c>
      <c r="S261" s="219">
        <v>0</v>
      </c>
      <c r="T261" s="220">
        <f>S261*H261</f>
        <v>0</v>
      </c>
      <c r="U261" s="35"/>
      <c r="V261" s="35"/>
      <c r="W261" s="35"/>
      <c r="X261" s="35"/>
      <c r="Y261" s="35"/>
      <c r="Z261" s="35"/>
      <c r="AA261" s="35"/>
      <c r="AB261" s="35"/>
      <c r="AC261" s="35"/>
      <c r="AD261" s="35"/>
      <c r="AE261" s="35"/>
      <c r="AR261" s="221" t="s">
        <v>229</v>
      </c>
      <c r="AT261" s="221" t="s">
        <v>406</v>
      </c>
      <c r="AU261" s="221" t="s">
        <v>88</v>
      </c>
      <c r="AY261" s="18" t="s">
        <v>188</v>
      </c>
      <c r="BE261" s="222">
        <f>IF(N261="základní",J261,0)</f>
        <v>0</v>
      </c>
      <c r="BF261" s="222">
        <f>IF(N261="snížená",J261,0)</f>
        <v>0</v>
      </c>
      <c r="BG261" s="222">
        <f>IF(N261="zákl. přenesená",J261,0)</f>
        <v>0</v>
      </c>
      <c r="BH261" s="222">
        <f>IF(N261="sníž. přenesená",J261,0)</f>
        <v>0</v>
      </c>
      <c r="BI261" s="222">
        <f>IF(N261="nulová",J261,0)</f>
        <v>0</v>
      </c>
      <c r="BJ261" s="18" t="s">
        <v>85</v>
      </c>
      <c r="BK261" s="222">
        <f>ROUND(I261*H261,2)</f>
        <v>0</v>
      </c>
      <c r="BL261" s="18" t="s">
        <v>195</v>
      </c>
      <c r="BM261" s="221" t="s">
        <v>1115</v>
      </c>
    </row>
    <row r="262" spans="1:65" s="15" customFormat="1" ht="11.25">
      <c r="B262" s="246"/>
      <c r="C262" s="247"/>
      <c r="D262" s="225" t="s">
        <v>197</v>
      </c>
      <c r="E262" s="248" t="s">
        <v>1</v>
      </c>
      <c r="F262" s="249" t="s">
        <v>1116</v>
      </c>
      <c r="G262" s="247"/>
      <c r="H262" s="248" t="s">
        <v>1</v>
      </c>
      <c r="I262" s="250"/>
      <c r="J262" s="247"/>
      <c r="K262" s="247"/>
      <c r="L262" s="251"/>
      <c r="M262" s="252"/>
      <c r="N262" s="253"/>
      <c r="O262" s="253"/>
      <c r="P262" s="253"/>
      <c r="Q262" s="253"/>
      <c r="R262" s="253"/>
      <c r="S262" s="253"/>
      <c r="T262" s="254"/>
      <c r="AT262" s="255" t="s">
        <v>197</v>
      </c>
      <c r="AU262" s="255" t="s">
        <v>88</v>
      </c>
      <c r="AV262" s="15" t="s">
        <v>85</v>
      </c>
      <c r="AW262" s="15" t="s">
        <v>32</v>
      </c>
      <c r="AX262" s="15" t="s">
        <v>77</v>
      </c>
      <c r="AY262" s="255" t="s">
        <v>188</v>
      </c>
    </row>
    <row r="263" spans="1:65" s="13" customFormat="1" ht="11.25">
      <c r="B263" s="223"/>
      <c r="C263" s="224"/>
      <c r="D263" s="225" t="s">
        <v>197</v>
      </c>
      <c r="E263" s="226" t="s">
        <v>1</v>
      </c>
      <c r="F263" s="227" t="s">
        <v>1117</v>
      </c>
      <c r="G263" s="224"/>
      <c r="H263" s="228">
        <v>16.949000000000002</v>
      </c>
      <c r="I263" s="229"/>
      <c r="J263" s="224"/>
      <c r="K263" s="224"/>
      <c r="L263" s="230"/>
      <c r="M263" s="231"/>
      <c r="N263" s="232"/>
      <c r="O263" s="232"/>
      <c r="P263" s="232"/>
      <c r="Q263" s="232"/>
      <c r="R263" s="232"/>
      <c r="S263" s="232"/>
      <c r="T263" s="233"/>
      <c r="AT263" s="234" t="s">
        <v>197</v>
      </c>
      <c r="AU263" s="234" t="s">
        <v>88</v>
      </c>
      <c r="AV263" s="13" t="s">
        <v>88</v>
      </c>
      <c r="AW263" s="13" t="s">
        <v>32</v>
      </c>
      <c r="AX263" s="13" t="s">
        <v>85</v>
      </c>
      <c r="AY263" s="234" t="s">
        <v>188</v>
      </c>
    </row>
    <row r="264" spans="1:65" s="2" customFormat="1" ht="16.5" customHeight="1">
      <c r="A264" s="35"/>
      <c r="B264" s="36"/>
      <c r="C264" s="210" t="s">
        <v>375</v>
      </c>
      <c r="D264" s="210" t="s">
        <v>190</v>
      </c>
      <c r="E264" s="211" t="s">
        <v>412</v>
      </c>
      <c r="F264" s="212" t="s">
        <v>413</v>
      </c>
      <c r="G264" s="213" t="s">
        <v>285</v>
      </c>
      <c r="H264" s="214">
        <v>16.141999999999999</v>
      </c>
      <c r="I264" s="215"/>
      <c r="J264" s="216">
        <f>ROUND(I264*H264,2)</f>
        <v>0</v>
      </c>
      <c r="K264" s="212" t="s">
        <v>202</v>
      </c>
      <c r="L264" s="40"/>
      <c r="M264" s="217" t="s">
        <v>1</v>
      </c>
      <c r="N264" s="218" t="s">
        <v>42</v>
      </c>
      <c r="O264" s="72"/>
      <c r="P264" s="219">
        <f>O264*H264</f>
        <v>0</v>
      </c>
      <c r="Q264" s="219">
        <v>0</v>
      </c>
      <c r="R264" s="219">
        <f>Q264*H264</f>
        <v>0</v>
      </c>
      <c r="S264" s="219">
        <v>0</v>
      </c>
      <c r="T264" s="220">
        <f>S264*H264</f>
        <v>0</v>
      </c>
      <c r="U264" s="35"/>
      <c r="V264" s="35"/>
      <c r="W264" s="35"/>
      <c r="X264" s="35"/>
      <c r="Y264" s="35"/>
      <c r="Z264" s="35"/>
      <c r="AA264" s="35"/>
      <c r="AB264" s="35"/>
      <c r="AC264" s="35"/>
      <c r="AD264" s="35"/>
      <c r="AE264" s="35"/>
      <c r="AR264" s="221" t="s">
        <v>195</v>
      </c>
      <c r="AT264" s="221" t="s">
        <v>190</v>
      </c>
      <c r="AU264" s="221" t="s">
        <v>88</v>
      </c>
      <c r="AY264" s="18" t="s">
        <v>188</v>
      </c>
      <c r="BE264" s="222">
        <f>IF(N264="základní",J264,0)</f>
        <v>0</v>
      </c>
      <c r="BF264" s="222">
        <f>IF(N264="snížená",J264,0)</f>
        <v>0</v>
      </c>
      <c r="BG264" s="222">
        <f>IF(N264="zákl. přenesená",J264,0)</f>
        <v>0</v>
      </c>
      <c r="BH264" s="222">
        <f>IF(N264="sníž. přenesená",J264,0)</f>
        <v>0</v>
      </c>
      <c r="BI264" s="222">
        <f>IF(N264="nulová",J264,0)</f>
        <v>0</v>
      </c>
      <c r="BJ264" s="18" t="s">
        <v>85</v>
      </c>
      <c r="BK264" s="222">
        <f>ROUND(I264*H264,2)</f>
        <v>0</v>
      </c>
      <c r="BL264" s="18" t="s">
        <v>195</v>
      </c>
      <c r="BM264" s="221" t="s">
        <v>1391</v>
      </c>
    </row>
    <row r="265" spans="1:65" s="13" customFormat="1" ht="11.25">
      <c r="B265" s="223"/>
      <c r="C265" s="224"/>
      <c r="D265" s="225" t="s">
        <v>197</v>
      </c>
      <c r="E265" s="226" t="s">
        <v>1</v>
      </c>
      <c r="F265" s="227" t="s">
        <v>1121</v>
      </c>
      <c r="G265" s="224"/>
      <c r="H265" s="228">
        <v>16.141999999999999</v>
      </c>
      <c r="I265" s="229"/>
      <c r="J265" s="224"/>
      <c r="K265" s="224"/>
      <c r="L265" s="230"/>
      <c r="M265" s="231"/>
      <c r="N265" s="232"/>
      <c r="O265" s="232"/>
      <c r="P265" s="232"/>
      <c r="Q265" s="232"/>
      <c r="R265" s="232"/>
      <c r="S265" s="232"/>
      <c r="T265" s="233"/>
      <c r="AT265" s="234" t="s">
        <v>197</v>
      </c>
      <c r="AU265" s="234" t="s">
        <v>88</v>
      </c>
      <c r="AV265" s="13" t="s">
        <v>88</v>
      </c>
      <c r="AW265" s="13" t="s">
        <v>32</v>
      </c>
      <c r="AX265" s="13" t="s">
        <v>85</v>
      </c>
      <c r="AY265" s="234" t="s">
        <v>188</v>
      </c>
    </row>
    <row r="266" spans="1:65" s="2" customFormat="1" ht="16.5" customHeight="1">
      <c r="A266" s="35"/>
      <c r="B266" s="36"/>
      <c r="C266" s="210" t="s">
        <v>380</v>
      </c>
      <c r="D266" s="210" t="s">
        <v>190</v>
      </c>
      <c r="E266" s="211" t="s">
        <v>1066</v>
      </c>
      <c r="F266" s="212" t="s">
        <v>1067</v>
      </c>
      <c r="G266" s="213" t="s">
        <v>285</v>
      </c>
      <c r="H266" s="214">
        <v>16.141999999999999</v>
      </c>
      <c r="I266" s="215"/>
      <c r="J266" s="216">
        <f>ROUND(I266*H266,2)</f>
        <v>0</v>
      </c>
      <c r="K266" s="212" t="s">
        <v>202</v>
      </c>
      <c r="L266" s="40"/>
      <c r="M266" s="217" t="s">
        <v>1</v>
      </c>
      <c r="N266" s="218" t="s">
        <v>42</v>
      </c>
      <c r="O266" s="72"/>
      <c r="P266" s="219">
        <f>O266*H266</f>
        <v>0</v>
      </c>
      <c r="Q266" s="219">
        <v>0</v>
      </c>
      <c r="R266" s="219">
        <f>Q266*H266</f>
        <v>0</v>
      </c>
      <c r="S266" s="219">
        <v>0</v>
      </c>
      <c r="T266" s="220">
        <f>S266*H266</f>
        <v>0</v>
      </c>
      <c r="U266" s="35"/>
      <c r="V266" s="35"/>
      <c r="W266" s="35"/>
      <c r="X266" s="35"/>
      <c r="Y266" s="35"/>
      <c r="Z266" s="35"/>
      <c r="AA266" s="35"/>
      <c r="AB266" s="35"/>
      <c r="AC266" s="35"/>
      <c r="AD266" s="35"/>
      <c r="AE266" s="35"/>
      <c r="AR266" s="221" t="s">
        <v>195</v>
      </c>
      <c r="AT266" s="221" t="s">
        <v>190</v>
      </c>
      <c r="AU266" s="221" t="s">
        <v>88</v>
      </c>
      <c r="AY266" s="18" t="s">
        <v>188</v>
      </c>
      <c r="BE266" s="222">
        <f>IF(N266="základní",J266,0)</f>
        <v>0</v>
      </c>
      <c r="BF266" s="222">
        <f>IF(N266="snížená",J266,0)</f>
        <v>0</v>
      </c>
      <c r="BG266" s="222">
        <f>IF(N266="zákl. přenesená",J266,0)</f>
        <v>0</v>
      </c>
      <c r="BH266" s="222">
        <f>IF(N266="sníž. přenesená",J266,0)</f>
        <v>0</v>
      </c>
      <c r="BI266" s="222">
        <f>IF(N266="nulová",J266,0)</f>
        <v>0</v>
      </c>
      <c r="BJ266" s="18" t="s">
        <v>85</v>
      </c>
      <c r="BK266" s="222">
        <f>ROUND(I266*H266,2)</f>
        <v>0</v>
      </c>
      <c r="BL266" s="18" t="s">
        <v>195</v>
      </c>
      <c r="BM266" s="221" t="s">
        <v>1392</v>
      </c>
    </row>
    <row r="267" spans="1:65" s="2" customFormat="1" ht="24" customHeight="1">
      <c r="A267" s="35"/>
      <c r="B267" s="36"/>
      <c r="C267" s="210" t="s">
        <v>385</v>
      </c>
      <c r="D267" s="210" t="s">
        <v>190</v>
      </c>
      <c r="E267" s="211" t="s">
        <v>1123</v>
      </c>
      <c r="F267" s="212" t="s">
        <v>1124</v>
      </c>
      <c r="G267" s="213" t="s">
        <v>207</v>
      </c>
      <c r="H267" s="214">
        <v>37.076000000000001</v>
      </c>
      <c r="I267" s="215"/>
      <c r="J267" s="216">
        <f>ROUND(I267*H267,2)</f>
        <v>0</v>
      </c>
      <c r="K267" s="212" t="s">
        <v>194</v>
      </c>
      <c r="L267" s="40"/>
      <c r="M267" s="217" t="s">
        <v>1</v>
      </c>
      <c r="N267" s="218" t="s">
        <v>42</v>
      </c>
      <c r="O267" s="72"/>
      <c r="P267" s="219">
        <f>O267*H267</f>
        <v>0</v>
      </c>
      <c r="Q267" s="219">
        <v>0</v>
      </c>
      <c r="R267" s="219">
        <f>Q267*H267</f>
        <v>0</v>
      </c>
      <c r="S267" s="219">
        <v>0</v>
      </c>
      <c r="T267" s="220">
        <f>S267*H267</f>
        <v>0</v>
      </c>
      <c r="U267" s="35"/>
      <c r="V267" s="35"/>
      <c r="W267" s="35"/>
      <c r="X267" s="35"/>
      <c r="Y267" s="35"/>
      <c r="Z267" s="35"/>
      <c r="AA267" s="35"/>
      <c r="AB267" s="35"/>
      <c r="AC267" s="35"/>
      <c r="AD267" s="35"/>
      <c r="AE267" s="35"/>
      <c r="AR267" s="221" t="s">
        <v>195</v>
      </c>
      <c r="AT267" s="221" t="s">
        <v>190</v>
      </c>
      <c r="AU267" s="221" t="s">
        <v>88</v>
      </c>
      <c r="AY267" s="18" t="s">
        <v>188</v>
      </c>
      <c r="BE267" s="222">
        <f>IF(N267="základní",J267,0)</f>
        <v>0</v>
      </c>
      <c r="BF267" s="222">
        <f>IF(N267="snížená",J267,0)</f>
        <v>0</v>
      </c>
      <c r="BG267" s="222">
        <f>IF(N267="zákl. přenesená",J267,0)</f>
        <v>0</v>
      </c>
      <c r="BH267" s="222">
        <f>IF(N267="sníž. přenesená",J267,0)</f>
        <v>0</v>
      </c>
      <c r="BI267" s="222">
        <f>IF(N267="nulová",J267,0)</f>
        <v>0</v>
      </c>
      <c r="BJ267" s="18" t="s">
        <v>85</v>
      </c>
      <c r="BK267" s="222">
        <f>ROUND(I267*H267,2)</f>
        <v>0</v>
      </c>
      <c r="BL267" s="18" t="s">
        <v>195</v>
      </c>
      <c r="BM267" s="221" t="s">
        <v>1125</v>
      </c>
    </row>
    <row r="268" spans="1:65" s="15" customFormat="1" ht="11.25">
      <c r="B268" s="246"/>
      <c r="C268" s="247"/>
      <c r="D268" s="225" t="s">
        <v>197</v>
      </c>
      <c r="E268" s="248" t="s">
        <v>1</v>
      </c>
      <c r="F268" s="249" t="s">
        <v>1375</v>
      </c>
      <c r="G268" s="247"/>
      <c r="H268" s="248" t="s">
        <v>1</v>
      </c>
      <c r="I268" s="250"/>
      <c r="J268" s="247"/>
      <c r="K268" s="247"/>
      <c r="L268" s="251"/>
      <c r="M268" s="252"/>
      <c r="N268" s="253"/>
      <c r="O268" s="253"/>
      <c r="P268" s="253"/>
      <c r="Q268" s="253"/>
      <c r="R268" s="253"/>
      <c r="S268" s="253"/>
      <c r="T268" s="254"/>
      <c r="AT268" s="255" t="s">
        <v>197</v>
      </c>
      <c r="AU268" s="255" t="s">
        <v>88</v>
      </c>
      <c r="AV268" s="15" t="s">
        <v>85</v>
      </c>
      <c r="AW268" s="15" t="s">
        <v>32</v>
      </c>
      <c r="AX268" s="15" t="s">
        <v>77</v>
      </c>
      <c r="AY268" s="255" t="s">
        <v>188</v>
      </c>
    </row>
    <row r="269" spans="1:65" s="13" customFormat="1" ht="11.25">
      <c r="B269" s="223"/>
      <c r="C269" s="224"/>
      <c r="D269" s="225" t="s">
        <v>197</v>
      </c>
      <c r="E269" s="226" t="s">
        <v>1</v>
      </c>
      <c r="F269" s="227" t="s">
        <v>1393</v>
      </c>
      <c r="G269" s="224"/>
      <c r="H269" s="228">
        <v>10.7</v>
      </c>
      <c r="I269" s="229"/>
      <c r="J269" s="224"/>
      <c r="K269" s="224"/>
      <c r="L269" s="230"/>
      <c r="M269" s="231"/>
      <c r="N269" s="232"/>
      <c r="O269" s="232"/>
      <c r="P269" s="232"/>
      <c r="Q269" s="232"/>
      <c r="R269" s="232"/>
      <c r="S269" s="232"/>
      <c r="T269" s="233"/>
      <c r="AT269" s="234" t="s">
        <v>197</v>
      </c>
      <c r="AU269" s="234" t="s">
        <v>88</v>
      </c>
      <c r="AV269" s="13" t="s">
        <v>88</v>
      </c>
      <c r="AW269" s="13" t="s">
        <v>32</v>
      </c>
      <c r="AX269" s="13" t="s">
        <v>77</v>
      </c>
      <c r="AY269" s="234" t="s">
        <v>188</v>
      </c>
    </row>
    <row r="270" spans="1:65" s="13" customFormat="1" ht="11.25">
      <c r="B270" s="223"/>
      <c r="C270" s="224"/>
      <c r="D270" s="225" t="s">
        <v>197</v>
      </c>
      <c r="E270" s="226" t="s">
        <v>1</v>
      </c>
      <c r="F270" s="227" t="s">
        <v>1394</v>
      </c>
      <c r="G270" s="224"/>
      <c r="H270" s="228">
        <v>26.376000000000001</v>
      </c>
      <c r="I270" s="229"/>
      <c r="J270" s="224"/>
      <c r="K270" s="224"/>
      <c r="L270" s="230"/>
      <c r="M270" s="231"/>
      <c r="N270" s="232"/>
      <c r="O270" s="232"/>
      <c r="P270" s="232"/>
      <c r="Q270" s="232"/>
      <c r="R270" s="232"/>
      <c r="S270" s="232"/>
      <c r="T270" s="233"/>
      <c r="AT270" s="234" t="s">
        <v>197</v>
      </c>
      <c r="AU270" s="234" t="s">
        <v>88</v>
      </c>
      <c r="AV270" s="13" t="s">
        <v>88</v>
      </c>
      <c r="AW270" s="13" t="s">
        <v>32</v>
      </c>
      <c r="AX270" s="13" t="s">
        <v>77</v>
      </c>
      <c r="AY270" s="234" t="s">
        <v>188</v>
      </c>
    </row>
    <row r="271" spans="1:65" s="14" customFormat="1" ht="11.25">
      <c r="B271" s="235"/>
      <c r="C271" s="236"/>
      <c r="D271" s="225" t="s">
        <v>197</v>
      </c>
      <c r="E271" s="237" t="s">
        <v>734</v>
      </c>
      <c r="F271" s="238" t="s">
        <v>199</v>
      </c>
      <c r="G271" s="236"/>
      <c r="H271" s="239">
        <v>37.076000000000001</v>
      </c>
      <c r="I271" s="240"/>
      <c r="J271" s="236"/>
      <c r="K271" s="236"/>
      <c r="L271" s="241"/>
      <c r="M271" s="242"/>
      <c r="N271" s="243"/>
      <c r="O271" s="243"/>
      <c r="P271" s="243"/>
      <c r="Q271" s="243"/>
      <c r="R271" s="243"/>
      <c r="S271" s="243"/>
      <c r="T271" s="244"/>
      <c r="AT271" s="245" t="s">
        <v>197</v>
      </c>
      <c r="AU271" s="245" t="s">
        <v>88</v>
      </c>
      <c r="AV271" s="14" t="s">
        <v>195</v>
      </c>
      <c r="AW271" s="14" t="s">
        <v>32</v>
      </c>
      <c r="AX271" s="14" t="s">
        <v>85</v>
      </c>
      <c r="AY271" s="245" t="s">
        <v>188</v>
      </c>
    </row>
    <row r="272" spans="1:65" s="2" customFormat="1" ht="16.5" customHeight="1">
      <c r="A272" s="35"/>
      <c r="B272" s="36"/>
      <c r="C272" s="267" t="s">
        <v>390</v>
      </c>
      <c r="D272" s="267" t="s">
        <v>406</v>
      </c>
      <c r="E272" s="268" t="s">
        <v>1143</v>
      </c>
      <c r="F272" s="269" t="s">
        <v>1144</v>
      </c>
      <c r="G272" s="270" t="s">
        <v>1145</v>
      </c>
      <c r="H272" s="271">
        <v>0.58399999999999996</v>
      </c>
      <c r="I272" s="272"/>
      <c r="J272" s="273">
        <f>ROUND(I272*H272,2)</f>
        <v>0</v>
      </c>
      <c r="K272" s="269" t="s">
        <v>194</v>
      </c>
      <c r="L272" s="274"/>
      <c r="M272" s="275" t="s">
        <v>1</v>
      </c>
      <c r="N272" s="276" t="s">
        <v>42</v>
      </c>
      <c r="O272" s="72"/>
      <c r="P272" s="219">
        <f>O272*H272</f>
        <v>0</v>
      </c>
      <c r="Q272" s="219">
        <v>0</v>
      </c>
      <c r="R272" s="219">
        <f>Q272*H272</f>
        <v>0</v>
      </c>
      <c r="S272" s="219">
        <v>0</v>
      </c>
      <c r="T272" s="220">
        <f>S272*H272</f>
        <v>0</v>
      </c>
      <c r="U272" s="35"/>
      <c r="V272" s="35"/>
      <c r="W272" s="35"/>
      <c r="X272" s="35"/>
      <c r="Y272" s="35"/>
      <c r="Z272" s="35"/>
      <c r="AA272" s="35"/>
      <c r="AB272" s="35"/>
      <c r="AC272" s="35"/>
      <c r="AD272" s="35"/>
      <c r="AE272" s="35"/>
      <c r="AR272" s="221" t="s">
        <v>229</v>
      </c>
      <c r="AT272" s="221" t="s">
        <v>406</v>
      </c>
      <c r="AU272" s="221" t="s">
        <v>88</v>
      </c>
      <c r="AY272" s="18" t="s">
        <v>188</v>
      </c>
      <c r="BE272" s="222">
        <f>IF(N272="základní",J272,0)</f>
        <v>0</v>
      </c>
      <c r="BF272" s="222">
        <f>IF(N272="snížená",J272,0)</f>
        <v>0</v>
      </c>
      <c r="BG272" s="222">
        <f>IF(N272="zákl. přenesená",J272,0)</f>
        <v>0</v>
      </c>
      <c r="BH272" s="222">
        <f>IF(N272="sníž. přenesená",J272,0)</f>
        <v>0</v>
      </c>
      <c r="BI272" s="222">
        <f>IF(N272="nulová",J272,0)</f>
        <v>0</v>
      </c>
      <c r="BJ272" s="18" t="s">
        <v>85</v>
      </c>
      <c r="BK272" s="222">
        <f>ROUND(I272*H272,2)</f>
        <v>0</v>
      </c>
      <c r="BL272" s="18" t="s">
        <v>195</v>
      </c>
      <c r="BM272" s="221" t="s">
        <v>1146</v>
      </c>
    </row>
    <row r="273" spans="1:65" s="13" customFormat="1" ht="11.25">
      <c r="B273" s="223"/>
      <c r="C273" s="224"/>
      <c r="D273" s="225" t="s">
        <v>197</v>
      </c>
      <c r="E273" s="226" t="s">
        <v>1</v>
      </c>
      <c r="F273" s="227" t="s">
        <v>1147</v>
      </c>
      <c r="G273" s="224"/>
      <c r="H273" s="228">
        <v>0.58399999999999996</v>
      </c>
      <c r="I273" s="229"/>
      <c r="J273" s="224"/>
      <c r="K273" s="224"/>
      <c r="L273" s="230"/>
      <c r="M273" s="231"/>
      <c r="N273" s="232"/>
      <c r="O273" s="232"/>
      <c r="P273" s="232"/>
      <c r="Q273" s="232"/>
      <c r="R273" s="232"/>
      <c r="S273" s="232"/>
      <c r="T273" s="233"/>
      <c r="AT273" s="234" t="s">
        <v>197</v>
      </c>
      <c r="AU273" s="234" t="s">
        <v>88</v>
      </c>
      <c r="AV273" s="13" t="s">
        <v>88</v>
      </c>
      <c r="AW273" s="13" t="s">
        <v>32</v>
      </c>
      <c r="AX273" s="13" t="s">
        <v>85</v>
      </c>
      <c r="AY273" s="234" t="s">
        <v>188</v>
      </c>
    </row>
    <row r="274" spans="1:65" s="2" customFormat="1" ht="16.5" customHeight="1">
      <c r="A274" s="35"/>
      <c r="B274" s="36"/>
      <c r="C274" s="210" t="s">
        <v>405</v>
      </c>
      <c r="D274" s="210" t="s">
        <v>190</v>
      </c>
      <c r="E274" s="211" t="s">
        <v>1148</v>
      </c>
      <c r="F274" s="212" t="s">
        <v>1149</v>
      </c>
      <c r="G274" s="213" t="s">
        <v>207</v>
      </c>
      <c r="H274" s="214">
        <v>37.076000000000001</v>
      </c>
      <c r="I274" s="215"/>
      <c r="J274" s="216">
        <f>ROUND(I274*H274,2)</f>
        <v>0</v>
      </c>
      <c r="K274" s="212" t="s">
        <v>194</v>
      </c>
      <c r="L274" s="40"/>
      <c r="M274" s="217" t="s">
        <v>1</v>
      </c>
      <c r="N274" s="218" t="s">
        <v>42</v>
      </c>
      <c r="O274" s="72"/>
      <c r="P274" s="219">
        <f>O274*H274</f>
        <v>0</v>
      </c>
      <c r="Q274" s="219">
        <v>0</v>
      </c>
      <c r="R274" s="219">
        <f>Q274*H274</f>
        <v>0</v>
      </c>
      <c r="S274" s="219">
        <v>0</v>
      </c>
      <c r="T274" s="220">
        <f>S274*H274</f>
        <v>0</v>
      </c>
      <c r="U274" s="35"/>
      <c r="V274" s="35"/>
      <c r="W274" s="35"/>
      <c r="X274" s="35"/>
      <c r="Y274" s="35"/>
      <c r="Z274" s="35"/>
      <c r="AA274" s="35"/>
      <c r="AB274" s="35"/>
      <c r="AC274" s="35"/>
      <c r="AD274" s="35"/>
      <c r="AE274" s="35"/>
      <c r="AR274" s="221" t="s">
        <v>195</v>
      </c>
      <c r="AT274" s="221" t="s">
        <v>190</v>
      </c>
      <c r="AU274" s="221" t="s">
        <v>88</v>
      </c>
      <c r="AY274" s="18" t="s">
        <v>188</v>
      </c>
      <c r="BE274" s="222">
        <f>IF(N274="základní",J274,0)</f>
        <v>0</v>
      </c>
      <c r="BF274" s="222">
        <f>IF(N274="snížená",J274,0)</f>
        <v>0</v>
      </c>
      <c r="BG274" s="222">
        <f>IF(N274="zákl. přenesená",J274,0)</f>
        <v>0</v>
      </c>
      <c r="BH274" s="222">
        <f>IF(N274="sníž. přenesená",J274,0)</f>
        <v>0</v>
      </c>
      <c r="BI274" s="222">
        <f>IF(N274="nulová",J274,0)</f>
        <v>0</v>
      </c>
      <c r="BJ274" s="18" t="s">
        <v>85</v>
      </c>
      <c r="BK274" s="222">
        <f>ROUND(I274*H274,2)</f>
        <v>0</v>
      </c>
      <c r="BL274" s="18" t="s">
        <v>195</v>
      </c>
      <c r="BM274" s="221" t="s">
        <v>1150</v>
      </c>
    </row>
    <row r="275" spans="1:65" s="13" customFormat="1" ht="11.25">
      <c r="B275" s="223"/>
      <c r="C275" s="224"/>
      <c r="D275" s="225" t="s">
        <v>197</v>
      </c>
      <c r="E275" s="226" t="s">
        <v>1</v>
      </c>
      <c r="F275" s="227" t="s">
        <v>734</v>
      </c>
      <c r="G275" s="224"/>
      <c r="H275" s="228">
        <v>37.076000000000001</v>
      </c>
      <c r="I275" s="229"/>
      <c r="J275" s="224"/>
      <c r="K275" s="224"/>
      <c r="L275" s="230"/>
      <c r="M275" s="231"/>
      <c r="N275" s="232"/>
      <c r="O275" s="232"/>
      <c r="P275" s="232"/>
      <c r="Q275" s="232"/>
      <c r="R275" s="232"/>
      <c r="S275" s="232"/>
      <c r="T275" s="233"/>
      <c r="AT275" s="234" t="s">
        <v>197</v>
      </c>
      <c r="AU275" s="234" t="s">
        <v>88</v>
      </c>
      <c r="AV275" s="13" t="s">
        <v>88</v>
      </c>
      <c r="AW275" s="13" t="s">
        <v>32</v>
      </c>
      <c r="AX275" s="13" t="s">
        <v>85</v>
      </c>
      <c r="AY275" s="234" t="s">
        <v>188</v>
      </c>
    </row>
    <row r="276" spans="1:65" s="2" customFormat="1" ht="16.5" customHeight="1">
      <c r="A276" s="35"/>
      <c r="B276" s="36"/>
      <c r="C276" s="210" t="s">
        <v>411</v>
      </c>
      <c r="D276" s="210" t="s">
        <v>190</v>
      </c>
      <c r="E276" s="211" t="s">
        <v>1151</v>
      </c>
      <c r="F276" s="212" t="s">
        <v>1152</v>
      </c>
      <c r="G276" s="213" t="s">
        <v>207</v>
      </c>
      <c r="H276" s="214">
        <v>16.600000000000001</v>
      </c>
      <c r="I276" s="215"/>
      <c r="J276" s="216">
        <f>ROUND(I276*H276,2)</f>
        <v>0</v>
      </c>
      <c r="K276" s="212" t="s">
        <v>202</v>
      </c>
      <c r="L276" s="40"/>
      <c r="M276" s="217" t="s">
        <v>1</v>
      </c>
      <c r="N276" s="218" t="s">
        <v>42</v>
      </c>
      <c r="O276" s="72"/>
      <c r="P276" s="219">
        <f>O276*H276</f>
        <v>0</v>
      </c>
      <c r="Q276" s="219">
        <v>0</v>
      </c>
      <c r="R276" s="219">
        <f>Q276*H276</f>
        <v>0</v>
      </c>
      <c r="S276" s="219">
        <v>0</v>
      </c>
      <c r="T276" s="220">
        <f>S276*H276</f>
        <v>0</v>
      </c>
      <c r="U276" s="35"/>
      <c r="V276" s="35"/>
      <c r="W276" s="35"/>
      <c r="X276" s="35"/>
      <c r="Y276" s="35"/>
      <c r="Z276" s="35"/>
      <c r="AA276" s="35"/>
      <c r="AB276" s="35"/>
      <c r="AC276" s="35"/>
      <c r="AD276" s="35"/>
      <c r="AE276" s="35"/>
      <c r="AR276" s="221" t="s">
        <v>195</v>
      </c>
      <c r="AT276" s="221" t="s">
        <v>190</v>
      </c>
      <c r="AU276" s="221" t="s">
        <v>88</v>
      </c>
      <c r="AY276" s="18" t="s">
        <v>188</v>
      </c>
      <c r="BE276" s="222">
        <f>IF(N276="základní",J276,0)</f>
        <v>0</v>
      </c>
      <c r="BF276" s="222">
        <f>IF(N276="snížená",J276,0)</f>
        <v>0</v>
      </c>
      <c r="BG276" s="222">
        <f>IF(N276="zákl. přenesená",J276,0)</f>
        <v>0</v>
      </c>
      <c r="BH276" s="222">
        <f>IF(N276="sníž. přenesená",J276,0)</f>
        <v>0</v>
      </c>
      <c r="BI276" s="222">
        <f>IF(N276="nulová",J276,0)</f>
        <v>0</v>
      </c>
      <c r="BJ276" s="18" t="s">
        <v>85</v>
      </c>
      <c r="BK276" s="222">
        <f>ROUND(I276*H276,2)</f>
        <v>0</v>
      </c>
      <c r="BL276" s="18" t="s">
        <v>195</v>
      </c>
      <c r="BM276" s="221" t="s">
        <v>1153</v>
      </c>
    </row>
    <row r="277" spans="1:65" s="15" customFormat="1" ht="11.25">
      <c r="B277" s="246"/>
      <c r="C277" s="247"/>
      <c r="D277" s="225" t="s">
        <v>197</v>
      </c>
      <c r="E277" s="248" t="s">
        <v>1</v>
      </c>
      <c r="F277" s="249" t="s">
        <v>1154</v>
      </c>
      <c r="G277" s="247"/>
      <c r="H277" s="248" t="s">
        <v>1</v>
      </c>
      <c r="I277" s="250"/>
      <c r="J277" s="247"/>
      <c r="K277" s="247"/>
      <c r="L277" s="251"/>
      <c r="M277" s="252"/>
      <c r="N277" s="253"/>
      <c r="O277" s="253"/>
      <c r="P277" s="253"/>
      <c r="Q277" s="253"/>
      <c r="R277" s="253"/>
      <c r="S277" s="253"/>
      <c r="T277" s="254"/>
      <c r="AT277" s="255" t="s">
        <v>197</v>
      </c>
      <c r="AU277" s="255" t="s">
        <v>88</v>
      </c>
      <c r="AV277" s="15" t="s">
        <v>85</v>
      </c>
      <c r="AW277" s="15" t="s">
        <v>32</v>
      </c>
      <c r="AX277" s="15" t="s">
        <v>77</v>
      </c>
      <c r="AY277" s="255" t="s">
        <v>188</v>
      </c>
    </row>
    <row r="278" spans="1:65" s="13" customFormat="1" ht="11.25">
      <c r="B278" s="223"/>
      <c r="C278" s="224"/>
      <c r="D278" s="225" t="s">
        <v>197</v>
      </c>
      <c r="E278" s="226" t="s">
        <v>1</v>
      </c>
      <c r="F278" s="227" t="s">
        <v>1395</v>
      </c>
      <c r="G278" s="224"/>
      <c r="H278" s="228">
        <v>16.600000000000001</v>
      </c>
      <c r="I278" s="229"/>
      <c r="J278" s="224"/>
      <c r="K278" s="224"/>
      <c r="L278" s="230"/>
      <c r="M278" s="231"/>
      <c r="N278" s="232"/>
      <c r="O278" s="232"/>
      <c r="P278" s="232"/>
      <c r="Q278" s="232"/>
      <c r="R278" s="232"/>
      <c r="S278" s="232"/>
      <c r="T278" s="233"/>
      <c r="AT278" s="234" t="s">
        <v>197</v>
      </c>
      <c r="AU278" s="234" t="s">
        <v>88</v>
      </c>
      <c r="AV278" s="13" t="s">
        <v>88</v>
      </c>
      <c r="AW278" s="13" t="s">
        <v>32</v>
      </c>
      <c r="AX278" s="13" t="s">
        <v>77</v>
      </c>
      <c r="AY278" s="234" t="s">
        <v>188</v>
      </c>
    </row>
    <row r="279" spans="1:65" s="14" customFormat="1" ht="11.25">
      <c r="B279" s="235"/>
      <c r="C279" s="236"/>
      <c r="D279" s="225" t="s">
        <v>197</v>
      </c>
      <c r="E279" s="237" t="s">
        <v>603</v>
      </c>
      <c r="F279" s="238" t="s">
        <v>199</v>
      </c>
      <c r="G279" s="236"/>
      <c r="H279" s="239">
        <v>16.600000000000001</v>
      </c>
      <c r="I279" s="240"/>
      <c r="J279" s="236"/>
      <c r="K279" s="236"/>
      <c r="L279" s="241"/>
      <c r="M279" s="242"/>
      <c r="N279" s="243"/>
      <c r="O279" s="243"/>
      <c r="P279" s="243"/>
      <c r="Q279" s="243"/>
      <c r="R279" s="243"/>
      <c r="S279" s="243"/>
      <c r="T279" s="244"/>
      <c r="AT279" s="245" t="s">
        <v>197</v>
      </c>
      <c r="AU279" s="245" t="s">
        <v>88</v>
      </c>
      <c r="AV279" s="14" t="s">
        <v>195</v>
      </c>
      <c r="AW279" s="14" t="s">
        <v>32</v>
      </c>
      <c r="AX279" s="14" t="s">
        <v>85</v>
      </c>
      <c r="AY279" s="245" t="s">
        <v>188</v>
      </c>
    </row>
    <row r="280" spans="1:65" s="2" customFormat="1" ht="16.5" customHeight="1">
      <c r="A280" s="35"/>
      <c r="B280" s="36"/>
      <c r="C280" s="210" t="s">
        <v>416</v>
      </c>
      <c r="D280" s="210" t="s">
        <v>190</v>
      </c>
      <c r="E280" s="211" t="s">
        <v>686</v>
      </c>
      <c r="F280" s="212" t="s">
        <v>687</v>
      </c>
      <c r="G280" s="213" t="s">
        <v>207</v>
      </c>
      <c r="H280" s="214">
        <v>33.200000000000003</v>
      </c>
      <c r="I280" s="215"/>
      <c r="J280" s="216">
        <f>ROUND(I280*H280,2)</f>
        <v>0</v>
      </c>
      <c r="K280" s="212" t="s">
        <v>194</v>
      </c>
      <c r="L280" s="40"/>
      <c r="M280" s="217" t="s">
        <v>1</v>
      </c>
      <c r="N280" s="218" t="s">
        <v>42</v>
      </c>
      <c r="O280" s="72"/>
      <c r="P280" s="219">
        <f>O280*H280</f>
        <v>0</v>
      </c>
      <c r="Q280" s="219">
        <v>0</v>
      </c>
      <c r="R280" s="219">
        <f>Q280*H280</f>
        <v>0</v>
      </c>
      <c r="S280" s="219">
        <v>0</v>
      </c>
      <c r="T280" s="220">
        <f>S280*H280</f>
        <v>0</v>
      </c>
      <c r="U280" s="35"/>
      <c r="V280" s="35"/>
      <c r="W280" s="35"/>
      <c r="X280" s="35"/>
      <c r="Y280" s="35"/>
      <c r="Z280" s="35"/>
      <c r="AA280" s="35"/>
      <c r="AB280" s="35"/>
      <c r="AC280" s="35"/>
      <c r="AD280" s="35"/>
      <c r="AE280" s="35"/>
      <c r="AR280" s="221" t="s">
        <v>195</v>
      </c>
      <c r="AT280" s="221" t="s">
        <v>190</v>
      </c>
      <c r="AU280" s="221" t="s">
        <v>88</v>
      </c>
      <c r="AY280" s="18" t="s">
        <v>188</v>
      </c>
      <c r="BE280" s="222">
        <f>IF(N280="základní",J280,0)</f>
        <v>0</v>
      </c>
      <c r="BF280" s="222">
        <f>IF(N280="snížená",J280,0)</f>
        <v>0</v>
      </c>
      <c r="BG280" s="222">
        <f>IF(N280="zákl. přenesená",J280,0)</f>
        <v>0</v>
      </c>
      <c r="BH280" s="222">
        <f>IF(N280="sníž. přenesená",J280,0)</f>
        <v>0</v>
      </c>
      <c r="BI280" s="222">
        <f>IF(N280="nulová",J280,0)</f>
        <v>0</v>
      </c>
      <c r="BJ280" s="18" t="s">
        <v>85</v>
      </c>
      <c r="BK280" s="222">
        <f>ROUND(I280*H280,2)</f>
        <v>0</v>
      </c>
      <c r="BL280" s="18" t="s">
        <v>195</v>
      </c>
      <c r="BM280" s="221" t="s">
        <v>1163</v>
      </c>
    </row>
    <row r="281" spans="1:65" s="13" customFormat="1" ht="11.25">
      <c r="B281" s="223"/>
      <c r="C281" s="224"/>
      <c r="D281" s="225" t="s">
        <v>197</v>
      </c>
      <c r="E281" s="226" t="s">
        <v>1</v>
      </c>
      <c r="F281" s="227" t="s">
        <v>1164</v>
      </c>
      <c r="G281" s="224"/>
      <c r="H281" s="228">
        <v>33.200000000000003</v>
      </c>
      <c r="I281" s="229"/>
      <c r="J281" s="224"/>
      <c r="K281" s="224"/>
      <c r="L281" s="230"/>
      <c r="M281" s="231"/>
      <c r="N281" s="232"/>
      <c r="O281" s="232"/>
      <c r="P281" s="232"/>
      <c r="Q281" s="232"/>
      <c r="R281" s="232"/>
      <c r="S281" s="232"/>
      <c r="T281" s="233"/>
      <c r="AT281" s="234" t="s">
        <v>197</v>
      </c>
      <c r="AU281" s="234" t="s">
        <v>88</v>
      </c>
      <c r="AV281" s="13" t="s">
        <v>88</v>
      </c>
      <c r="AW281" s="13" t="s">
        <v>32</v>
      </c>
      <c r="AX281" s="13" t="s">
        <v>77</v>
      </c>
      <c r="AY281" s="234" t="s">
        <v>188</v>
      </c>
    </row>
    <row r="282" spans="1:65" s="16" customFormat="1" ht="11.25">
      <c r="B282" s="256"/>
      <c r="C282" s="257"/>
      <c r="D282" s="225" t="s">
        <v>197</v>
      </c>
      <c r="E282" s="258" t="s">
        <v>612</v>
      </c>
      <c r="F282" s="259" t="s">
        <v>212</v>
      </c>
      <c r="G282" s="257"/>
      <c r="H282" s="260">
        <v>33.200000000000003</v>
      </c>
      <c r="I282" s="261"/>
      <c r="J282" s="257"/>
      <c r="K282" s="257"/>
      <c r="L282" s="262"/>
      <c r="M282" s="263"/>
      <c r="N282" s="264"/>
      <c r="O282" s="264"/>
      <c r="P282" s="264"/>
      <c r="Q282" s="264"/>
      <c r="R282" s="264"/>
      <c r="S282" s="264"/>
      <c r="T282" s="265"/>
      <c r="AT282" s="266" t="s">
        <v>197</v>
      </c>
      <c r="AU282" s="266" t="s">
        <v>88</v>
      </c>
      <c r="AV282" s="16" t="s">
        <v>204</v>
      </c>
      <c r="AW282" s="16" t="s">
        <v>32</v>
      </c>
      <c r="AX282" s="16" t="s">
        <v>77</v>
      </c>
      <c r="AY282" s="266" t="s">
        <v>188</v>
      </c>
    </row>
    <row r="283" spans="1:65" s="14" customFormat="1" ht="11.25">
      <c r="B283" s="235"/>
      <c r="C283" s="236"/>
      <c r="D283" s="225" t="s">
        <v>197</v>
      </c>
      <c r="E283" s="237" t="s">
        <v>1</v>
      </c>
      <c r="F283" s="238" t="s">
        <v>199</v>
      </c>
      <c r="G283" s="236"/>
      <c r="H283" s="239">
        <v>33.200000000000003</v>
      </c>
      <c r="I283" s="240"/>
      <c r="J283" s="236"/>
      <c r="K283" s="236"/>
      <c r="L283" s="241"/>
      <c r="M283" s="242"/>
      <c r="N283" s="243"/>
      <c r="O283" s="243"/>
      <c r="P283" s="243"/>
      <c r="Q283" s="243"/>
      <c r="R283" s="243"/>
      <c r="S283" s="243"/>
      <c r="T283" s="244"/>
      <c r="AT283" s="245" t="s">
        <v>197</v>
      </c>
      <c r="AU283" s="245" t="s">
        <v>88</v>
      </c>
      <c r="AV283" s="14" t="s">
        <v>195</v>
      </c>
      <c r="AW283" s="14" t="s">
        <v>32</v>
      </c>
      <c r="AX283" s="14" t="s">
        <v>85</v>
      </c>
      <c r="AY283" s="245" t="s">
        <v>188</v>
      </c>
    </row>
    <row r="284" spans="1:65" s="2" customFormat="1" ht="24" customHeight="1">
      <c r="A284" s="35"/>
      <c r="B284" s="36"/>
      <c r="C284" s="210" t="s">
        <v>420</v>
      </c>
      <c r="D284" s="210" t="s">
        <v>190</v>
      </c>
      <c r="E284" s="211" t="s">
        <v>690</v>
      </c>
      <c r="F284" s="212" t="s">
        <v>691</v>
      </c>
      <c r="G284" s="213" t="s">
        <v>207</v>
      </c>
      <c r="H284" s="214">
        <v>33.200000000000003</v>
      </c>
      <c r="I284" s="215"/>
      <c r="J284" s="216">
        <f>ROUND(I284*H284,2)</f>
        <v>0</v>
      </c>
      <c r="K284" s="212" t="s">
        <v>194</v>
      </c>
      <c r="L284" s="40"/>
      <c r="M284" s="217" t="s">
        <v>1</v>
      </c>
      <c r="N284" s="218" t="s">
        <v>42</v>
      </c>
      <c r="O284" s="72"/>
      <c r="P284" s="219">
        <f>O284*H284</f>
        <v>0</v>
      </c>
      <c r="Q284" s="219">
        <v>0</v>
      </c>
      <c r="R284" s="219">
        <f>Q284*H284</f>
        <v>0</v>
      </c>
      <c r="S284" s="219">
        <v>0</v>
      </c>
      <c r="T284" s="220">
        <f>S284*H284</f>
        <v>0</v>
      </c>
      <c r="U284" s="35"/>
      <c r="V284" s="35"/>
      <c r="W284" s="35"/>
      <c r="X284" s="35"/>
      <c r="Y284" s="35"/>
      <c r="Z284" s="35"/>
      <c r="AA284" s="35"/>
      <c r="AB284" s="35"/>
      <c r="AC284" s="35"/>
      <c r="AD284" s="35"/>
      <c r="AE284" s="35"/>
      <c r="AR284" s="221" t="s">
        <v>195</v>
      </c>
      <c r="AT284" s="221" t="s">
        <v>190</v>
      </c>
      <c r="AU284" s="221" t="s">
        <v>88</v>
      </c>
      <c r="AY284" s="18" t="s">
        <v>188</v>
      </c>
      <c r="BE284" s="222">
        <f>IF(N284="základní",J284,0)</f>
        <v>0</v>
      </c>
      <c r="BF284" s="222">
        <f>IF(N284="snížená",J284,0)</f>
        <v>0</v>
      </c>
      <c r="BG284" s="222">
        <f>IF(N284="zákl. přenesená",J284,0)</f>
        <v>0</v>
      </c>
      <c r="BH284" s="222">
        <f>IF(N284="sníž. přenesená",J284,0)</f>
        <v>0</v>
      </c>
      <c r="BI284" s="222">
        <f>IF(N284="nulová",J284,0)</f>
        <v>0</v>
      </c>
      <c r="BJ284" s="18" t="s">
        <v>85</v>
      </c>
      <c r="BK284" s="222">
        <f>ROUND(I284*H284,2)</f>
        <v>0</v>
      </c>
      <c r="BL284" s="18" t="s">
        <v>195</v>
      </c>
      <c r="BM284" s="221" t="s">
        <v>1165</v>
      </c>
    </row>
    <row r="285" spans="1:65" s="13" customFormat="1" ht="11.25">
      <c r="B285" s="223"/>
      <c r="C285" s="224"/>
      <c r="D285" s="225" t="s">
        <v>197</v>
      </c>
      <c r="E285" s="226" t="s">
        <v>1</v>
      </c>
      <c r="F285" s="227" t="s">
        <v>612</v>
      </c>
      <c r="G285" s="224"/>
      <c r="H285" s="228">
        <v>33.200000000000003</v>
      </c>
      <c r="I285" s="229"/>
      <c r="J285" s="224"/>
      <c r="K285" s="224"/>
      <c r="L285" s="230"/>
      <c r="M285" s="231"/>
      <c r="N285" s="232"/>
      <c r="O285" s="232"/>
      <c r="P285" s="232"/>
      <c r="Q285" s="232"/>
      <c r="R285" s="232"/>
      <c r="S285" s="232"/>
      <c r="T285" s="233"/>
      <c r="AT285" s="234" t="s">
        <v>197</v>
      </c>
      <c r="AU285" s="234" t="s">
        <v>88</v>
      </c>
      <c r="AV285" s="13" t="s">
        <v>88</v>
      </c>
      <c r="AW285" s="13" t="s">
        <v>32</v>
      </c>
      <c r="AX285" s="13" t="s">
        <v>85</v>
      </c>
      <c r="AY285" s="234" t="s">
        <v>188</v>
      </c>
    </row>
    <row r="286" spans="1:65" s="2" customFormat="1" ht="16.5" customHeight="1">
      <c r="A286" s="35"/>
      <c r="B286" s="36"/>
      <c r="C286" s="210" t="s">
        <v>428</v>
      </c>
      <c r="D286" s="210" t="s">
        <v>190</v>
      </c>
      <c r="E286" s="211" t="s">
        <v>1166</v>
      </c>
      <c r="F286" s="212" t="s">
        <v>1167</v>
      </c>
      <c r="G286" s="213" t="s">
        <v>207</v>
      </c>
      <c r="H286" s="214">
        <v>33.200000000000003</v>
      </c>
      <c r="I286" s="215"/>
      <c r="J286" s="216">
        <f>ROUND(I286*H286,2)</f>
        <v>0</v>
      </c>
      <c r="K286" s="212" t="s">
        <v>194</v>
      </c>
      <c r="L286" s="40"/>
      <c r="M286" s="217" t="s">
        <v>1</v>
      </c>
      <c r="N286" s="218" t="s">
        <v>42</v>
      </c>
      <c r="O286" s="72"/>
      <c r="P286" s="219">
        <f>O286*H286</f>
        <v>0</v>
      </c>
      <c r="Q286" s="219">
        <v>0</v>
      </c>
      <c r="R286" s="219">
        <f>Q286*H286</f>
        <v>0</v>
      </c>
      <c r="S286" s="219">
        <v>0</v>
      </c>
      <c r="T286" s="220">
        <f>S286*H286</f>
        <v>0</v>
      </c>
      <c r="U286" s="35"/>
      <c r="V286" s="35"/>
      <c r="W286" s="35"/>
      <c r="X286" s="35"/>
      <c r="Y286" s="35"/>
      <c r="Z286" s="35"/>
      <c r="AA286" s="35"/>
      <c r="AB286" s="35"/>
      <c r="AC286" s="35"/>
      <c r="AD286" s="35"/>
      <c r="AE286" s="35"/>
      <c r="AR286" s="221" t="s">
        <v>195</v>
      </c>
      <c r="AT286" s="221" t="s">
        <v>190</v>
      </c>
      <c r="AU286" s="221" t="s">
        <v>88</v>
      </c>
      <c r="AY286" s="18" t="s">
        <v>188</v>
      </c>
      <c r="BE286" s="222">
        <f>IF(N286="základní",J286,0)</f>
        <v>0</v>
      </c>
      <c r="BF286" s="222">
        <f>IF(N286="snížená",J286,0)</f>
        <v>0</v>
      </c>
      <c r="BG286" s="222">
        <f>IF(N286="zákl. přenesená",J286,0)</f>
        <v>0</v>
      </c>
      <c r="BH286" s="222">
        <f>IF(N286="sníž. přenesená",J286,0)</f>
        <v>0</v>
      </c>
      <c r="BI286" s="222">
        <f>IF(N286="nulová",J286,0)</f>
        <v>0</v>
      </c>
      <c r="BJ286" s="18" t="s">
        <v>85</v>
      </c>
      <c r="BK286" s="222">
        <f>ROUND(I286*H286,2)</f>
        <v>0</v>
      </c>
      <c r="BL286" s="18" t="s">
        <v>195</v>
      </c>
      <c r="BM286" s="221" t="s">
        <v>1168</v>
      </c>
    </row>
    <row r="287" spans="1:65" s="13" customFormat="1" ht="11.25">
      <c r="B287" s="223"/>
      <c r="C287" s="224"/>
      <c r="D287" s="225" t="s">
        <v>197</v>
      </c>
      <c r="E287" s="226" t="s">
        <v>1</v>
      </c>
      <c r="F287" s="227" t="s">
        <v>612</v>
      </c>
      <c r="G287" s="224"/>
      <c r="H287" s="228">
        <v>33.200000000000003</v>
      </c>
      <c r="I287" s="229"/>
      <c r="J287" s="224"/>
      <c r="K287" s="224"/>
      <c r="L287" s="230"/>
      <c r="M287" s="231"/>
      <c r="N287" s="232"/>
      <c r="O287" s="232"/>
      <c r="P287" s="232"/>
      <c r="Q287" s="232"/>
      <c r="R287" s="232"/>
      <c r="S287" s="232"/>
      <c r="T287" s="233"/>
      <c r="AT287" s="234" t="s">
        <v>197</v>
      </c>
      <c r="AU287" s="234" t="s">
        <v>88</v>
      </c>
      <c r="AV287" s="13" t="s">
        <v>88</v>
      </c>
      <c r="AW287" s="13" t="s">
        <v>32</v>
      </c>
      <c r="AX287" s="13" t="s">
        <v>85</v>
      </c>
      <c r="AY287" s="234" t="s">
        <v>188</v>
      </c>
    </row>
    <row r="288" spans="1:65" s="2" customFormat="1" ht="16.5" customHeight="1">
      <c r="A288" s="35"/>
      <c r="B288" s="36"/>
      <c r="C288" s="210" t="s">
        <v>433</v>
      </c>
      <c r="D288" s="210" t="s">
        <v>190</v>
      </c>
      <c r="E288" s="211" t="s">
        <v>1396</v>
      </c>
      <c r="F288" s="212" t="s">
        <v>1397</v>
      </c>
      <c r="G288" s="213" t="s">
        <v>454</v>
      </c>
      <c r="H288" s="214">
        <v>1</v>
      </c>
      <c r="I288" s="215"/>
      <c r="J288" s="216">
        <f>ROUND(I288*H288,2)</f>
        <v>0</v>
      </c>
      <c r="K288" s="212" t="s">
        <v>1</v>
      </c>
      <c r="L288" s="40"/>
      <c r="M288" s="217" t="s">
        <v>1</v>
      </c>
      <c r="N288" s="218" t="s">
        <v>42</v>
      </c>
      <c r="O288" s="72"/>
      <c r="P288" s="219">
        <f>O288*H288</f>
        <v>0</v>
      </c>
      <c r="Q288" s="219">
        <v>0</v>
      </c>
      <c r="R288" s="219">
        <f>Q288*H288</f>
        <v>0</v>
      </c>
      <c r="S288" s="219">
        <v>0</v>
      </c>
      <c r="T288" s="220">
        <f>S288*H288</f>
        <v>0</v>
      </c>
      <c r="U288" s="35"/>
      <c r="V288" s="35"/>
      <c r="W288" s="35"/>
      <c r="X288" s="35"/>
      <c r="Y288" s="35"/>
      <c r="Z288" s="35"/>
      <c r="AA288" s="35"/>
      <c r="AB288" s="35"/>
      <c r="AC288" s="35"/>
      <c r="AD288" s="35"/>
      <c r="AE288" s="35"/>
      <c r="AR288" s="221" t="s">
        <v>195</v>
      </c>
      <c r="AT288" s="221" t="s">
        <v>190</v>
      </c>
      <c r="AU288" s="221" t="s">
        <v>88</v>
      </c>
      <c r="AY288" s="18" t="s">
        <v>188</v>
      </c>
      <c r="BE288" s="222">
        <f>IF(N288="základní",J288,0)</f>
        <v>0</v>
      </c>
      <c r="BF288" s="222">
        <f>IF(N288="snížená",J288,0)</f>
        <v>0</v>
      </c>
      <c r="BG288" s="222">
        <f>IF(N288="zákl. přenesená",J288,0)</f>
        <v>0</v>
      </c>
      <c r="BH288" s="222">
        <f>IF(N288="sníž. přenesená",J288,0)</f>
        <v>0</v>
      </c>
      <c r="BI288" s="222">
        <f>IF(N288="nulová",J288,0)</f>
        <v>0</v>
      </c>
      <c r="BJ288" s="18" t="s">
        <v>85</v>
      </c>
      <c r="BK288" s="222">
        <f>ROUND(I288*H288,2)</f>
        <v>0</v>
      </c>
      <c r="BL288" s="18" t="s">
        <v>195</v>
      </c>
      <c r="BM288" s="221" t="s">
        <v>1398</v>
      </c>
    </row>
    <row r="289" spans="1:65" s="12" customFormat="1" ht="22.9" customHeight="1">
      <c r="B289" s="194"/>
      <c r="C289" s="195"/>
      <c r="D289" s="196" t="s">
        <v>76</v>
      </c>
      <c r="E289" s="208" t="s">
        <v>88</v>
      </c>
      <c r="F289" s="208" t="s">
        <v>1169</v>
      </c>
      <c r="G289" s="195"/>
      <c r="H289" s="195"/>
      <c r="I289" s="198"/>
      <c r="J289" s="209">
        <f>BK289</f>
        <v>0</v>
      </c>
      <c r="K289" s="195"/>
      <c r="L289" s="200"/>
      <c r="M289" s="201"/>
      <c r="N289" s="202"/>
      <c r="O289" s="202"/>
      <c r="P289" s="203">
        <f>SUM(P290:P300)</f>
        <v>0</v>
      </c>
      <c r="Q289" s="202"/>
      <c r="R289" s="203">
        <f>SUM(R290:R300)</f>
        <v>3.7378249999999995E-2</v>
      </c>
      <c r="S289" s="202"/>
      <c r="T289" s="204">
        <f>SUM(T290:T300)</f>
        <v>0</v>
      </c>
      <c r="AR289" s="205" t="s">
        <v>85</v>
      </c>
      <c r="AT289" s="206" t="s">
        <v>76</v>
      </c>
      <c r="AU289" s="206" t="s">
        <v>85</v>
      </c>
      <c r="AY289" s="205" t="s">
        <v>188</v>
      </c>
      <c r="BK289" s="207">
        <f>SUM(BK290:BK300)</f>
        <v>0</v>
      </c>
    </row>
    <row r="290" spans="1:65" s="2" customFormat="1" ht="16.5" customHeight="1">
      <c r="A290" s="35"/>
      <c r="B290" s="36"/>
      <c r="C290" s="210" t="s">
        <v>436</v>
      </c>
      <c r="D290" s="210" t="s">
        <v>190</v>
      </c>
      <c r="E290" s="211" t="s">
        <v>1170</v>
      </c>
      <c r="F290" s="212" t="s">
        <v>1171</v>
      </c>
      <c r="G290" s="213" t="s">
        <v>207</v>
      </c>
      <c r="H290" s="214">
        <v>77.995000000000005</v>
      </c>
      <c r="I290" s="215"/>
      <c r="J290" s="216">
        <f>ROUND(I290*H290,2)</f>
        <v>0</v>
      </c>
      <c r="K290" s="212" t="s">
        <v>194</v>
      </c>
      <c r="L290" s="40"/>
      <c r="M290" s="217" t="s">
        <v>1</v>
      </c>
      <c r="N290" s="218" t="s">
        <v>42</v>
      </c>
      <c r="O290" s="72"/>
      <c r="P290" s="219">
        <f>O290*H290</f>
        <v>0</v>
      </c>
      <c r="Q290" s="219">
        <v>1.7000000000000001E-4</v>
      </c>
      <c r="R290" s="219">
        <f>Q290*H290</f>
        <v>1.3259150000000003E-2</v>
      </c>
      <c r="S290" s="219">
        <v>0</v>
      </c>
      <c r="T290" s="220">
        <f>S290*H290</f>
        <v>0</v>
      </c>
      <c r="U290" s="35"/>
      <c r="V290" s="35"/>
      <c r="W290" s="35"/>
      <c r="X290" s="35"/>
      <c r="Y290" s="35"/>
      <c r="Z290" s="35"/>
      <c r="AA290" s="35"/>
      <c r="AB290" s="35"/>
      <c r="AC290" s="35"/>
      <c r="AD290" s="35"/>
      <c r="AE290" s="35"/>
      <c r="AR290" s="221" t="s">
        <v>195</v>
      </c>
      <c r="AT290" s="221" t="s">
        <v>190</v>
      </c>
      <c r="AU290" s="221" t="s">
        <v>88</v>
      </c>
      <c r="AY290" s="18" t="s">
        <v>188</v>
      </c>
      <c r="BE290" s="222">
        <f>IF(N290="základní",J290,0)</f>
        <v>0</v>
      </c>
      <c r="BF290" s="222">
        <f>IF(N290="snížená",J290,0)</f>
        <v>0</v>
      </c>
      <c r="BG290" s="222">
        <f>IF(N290="zákl. přenesená",J290,0)</f>
        <v>0</v>
      </c>
      <c r="BH290" s="222">
        <f>IF(N290="sníž. přenesená",J290,0)</f>
        <v>0</v>
      </c>
      <c r="BI290" s="222">
        <f>IF(N290="nulová",J290,0)</f>
        <v>0</v>
      </c>
      <c r="BJ290" s="18" t="s">
        <v>85</v>
      </c>
      <c r="BK290" s="222">
        <f>ROUND(I290*H290,2)</f>
        <v>0</v>
      </c>
      <c r="BL290" s="18" t="s">
        <v>195</v>
      </c>
      <c r="BM290" s="221" t="s">
        <v>1172</v>
      </c>
    </row>
    <row r="291" spans="1:65" s="13" customFormat="1" ht="11.25">
      <c r="B291" s="223"/>
      <c r="C291" s="224"/>
      <c r="D291" s="225" t="s">
        <v>197</v>
      </c>
      <c r="E291" s="226" t="s">
        <v>1</v>
      </c>
      <c r="F291" s="227" t="s">
        <v>1399</v>
      </c>
      <c r="G291" s="224"/>
      <c r="H291" s="228">
        <v>77.995000000000005</v>
      </c>
      <c r="I291" s="229"/>
      <c r="J291" s="224"/>
      <c r="K291" s="224"/>
      <c r="L291" s="230"/>
      <c r="M291" s="231"/>
      <c r="N291" s="232"/>
      <c r="O291" s="232"/>
      <c r="P291" s="232"/>
      <c r="Q291" s="232"/>
      <c r="R291" s="232"/>
      <c r="S291" s="232"/>
      <c r="T291" s="233"/>
      <c r="AT291" s="234" t="s">
        <v>197</v>
      </c>
      <c r="AU291" s="234" t="s">
        <v>88</v>
      </c>
      <c r="AV291" s="13" t="s">
        <v>88</v>
      </c>
      <c r="AW291" s="13" t="s">
        <v>32</v>
      </c>
      <c r="AX291" s="13" t="s">
        <v>77</v>
      </c>
      <c r="AY291" s="234" t="s">
        <v>188</v>
      </c>
    </row>
    <row r="292" spans="1:65" s="14" customFormat="1" ht="11.25">
      <c r="B292" s="235"/>
      <c r="C292" s="236"/>
      <c r="D292" s="225" t="s">
        <v>197</v>
      </c>
      <c r="E292" s="237" t="s">
        <v>708</v>
      </c>
      <c r="F292" s="238" t="s">
        <v>199</v>
      </c>
      <c r="G292" s="236"/>
      <c r="H292" s="239">
        <v>77.995000000000005</v>
      </c>
      <c r="I292" s="240"/>
      <c r="J292" s="236"/>
      <c r="K292" s="236"/>
      <c r="L292" s="241"/>
      <c r="M292" s="242"/>
      <c r="N292" s="243"/>
      <c r="O292" s="243"/>
      <c r="P292" s="243"/>
      <c r="Q292" s="243"/>
      <c r="R292" s="243"/>
      <c r="S292" s="243"/>
      <c r="T292" s="244"/>
      <c r="AT292" s="245" t="s">
        <v>197</v>
      </c>
      <c r="AU292" s="245" t="s">
        <v>88</v>
      </c>
      <c r="AV292" s="14" t="s">
        <v>195</v>
      </c>
      <c r="AW292" s="14" t="s">
        <v>32</v>
      </c>
      <c r="AX292" s="14" t="s">
        <v>85</v>
      </c>
      <c r="AY292" s="245" t="s">
        <v>188</v>
      </c>
    </row>
    <row r="293" spans="1:65" s="2" customFormat="1" ht="16.5" customHeight="1">
      <c r="A293" s="35"/>
      <c r="B293" s="36"/>
      <c r="C293" s="267" t="s">
        <v>439</v>
      </c>
      <c r="D293" s="267" t="s">
        <v>406</v>
      </c>
      <c r="E293" s="268" t="s">
        <v>1181</v>
      </c>
      <c r="F293" s="269" t="s">
        <v>1182</v>
      </c>
      <c r="G293" s="270" t="s">
        <v>207</v>
      </c>
      <c r="H293" s="271">
        <v>89.694000000000003</v>
      </c>
      <c r="I293" s="272"/>
      <c r="J293" s="273">
        <f>ROUND(I293*H293,2)</f>
        <v>0</v>
      </c>
      <c r="K293" s="269" t="s">
        <v>194</v>
      </c>
      <c r="L293" s="274"/>
      <c r="M293" s="275" t="s">
        <v>1</v>
      </c>
      <c r="N293" s="276" t="s">
        <v>42</v>
      </c>
      <c r="O293" s="72"/>
      <c r="P293" s="219">
        <f>O293*H293</f>
        <v>0</v>
      </c>
      <c r="Q293" s="219">
        <v>1.4999999999999999E-4</v>
      </c>
      <c r="R293" s="219">
        <f>Q293*H293</f>
        <v>1.3454099999999998E-2</v>
      </c>
      <c r="S293" s="219">
        <v>0</v>
      </c>
      <c r="T293" s="220">
        <f>S293*H293</f>
        <v>0</v>
      </c>
      <c r="U293" s="35"/>
      <c r="V293" s="35"/>
      <c r="W293" s="35"/>
      <c r="X293" s="35"/>
      <c r="Y293" s="35"/>
      <c r="Z293" s="35"/>
      <c r="AA293" s="35"/>
      <c r="AB293" s="35"/>
      <c r="AC293" s="35"/>
      <c r="AD293" s="35"/>
      <c r="AE293" s="35"/>
      <c r="AR293" s="221" t="s">
        <v>229</v>
      </c>
      <c r="AT293" s="221" t="s">
        <v>406</v>
      </c>
      <c r="AU293" s="221" t="s">
        <v>88</v>
      </c>
      <c r="AY293" s="18" t="s">
        <v>188</v>
      </c>
      <c r="BE293" s="222">
        <f>IF(N293="základní",J293,0)</f>
        <v>0</v>
      </c>
      <c r="BF293" s="222">
        <f>IF(N293="snížená",J293,0)</f>
        <v>0</v>
      </c>
      <c r="BG293" s="222">
        <f>IF(N293="zákl. přenesená",J293,0)</f>
        <v>0</v>
      </c>
      <c r="BH293" s="222">
        <f>IF(N293="sníž. přenesená",J293,0)</f>
        <v>0</v>
      </c>
      <c r="BI293" s="222">
        <f>IF(N293="nulová",J293,0)</f>
        <v>0</v>
      </c>
      <c r="BJ293" s="18" t="s">
        <v>85</v>
      </c>
      <c r="BK293" s="222">
        <f>ROUND(I293*H293,2)</f>
        <v>0</v>
      </c>
      <c r="BL293" s="18" t="s">
        <v>195</v>
      </c>
      <c r="BM293" s="221" t="s">
        <v>1183</v>
      </c>
    </row>
    <row r="294" spans="1:65" s="13" customFormat="1" ht="11.25">
      <c r="B294" s="223"/>
      <c r="C294" s="224"/>
      <c r="D294" s="225" t="s">
        <v>197</v>
      </c>
      <c r="E294" s="226" t="s">
        <v>1</v>
      </c>
      <c r="F294" s="227" t="s">
        <v>1184</v>
      </c>
      <c r="G294" s="224"/>
      <c r="H294" s="228">
        <v>89.694000000000003</v>
      </c>
      <c r="I294" s="229"/>
      <c r="J294" s="224"/>
      <c r="K294" s="224"/>
      <c r="L294" s="230"/>
      <c r="M294" s="231"/>
      <c r="N294" s="232"/>
      <c r="O294" s="232"/>
      <c r="P294" s="232"/>
      <c r="Q294" s="232"/>
      <c r="R294" s="232"/>
      <c r="S294" s="232"/>
      <c r="T294" s="233"/>
      <c r="AT294" s="234" t="s">
        <v>197</v>
      </c>
      <c r="AU294" s="234" t="s">
        <v>88</v>
      </c>
      <c r="AV294" s="13" t="s">
        <v>88</v>
      </c>
      <c r="AW294" s="13" t="s">
        <v>32</v>
      </c>
      <c r="AX294" s="13" t="s">
        <v>85</v>
      </c>
      <c r="AY294" s="234" t="s">
        <v>188</v>
      </c>
    </row>
    <row r="295" spans="1:65" s="2" customFormat="1" ht="16.5" customHeight="1">
      <c r="A295" s="35"/>
      <c r="B295" s="36"/>
      <c r="C295" s="210" t="s">
        <v>446</v>
      </c>
      <c r="D295" s="210" t="s">
        <v>190</v>
      </c>
      <c r="E295" s="211" t="s">
        <v>1185</v>
      </c>
      <c r="F295" s="212" t="s">
        <v>1186</v>
      </c>
      <c r="G295" s="213" t="s">
        <v>193</v>
      </c>
      <c r="H295" s="214">
        <v>13.5</v>
      </c>
      <c r="I295" s="215"/>
      <c r="J295" s="216">
        <f>ROUND(I295*H295,2)</f>
        <v>0</v>
      </c>
      <c r="K295" s="212" t="s">
        <v>194</v>
      </c>
      <c r="L295" s="40"/>
      <c r="M295" s="217" t="s">
        <v>1</v>
      </c>
      <c r="N295" s="218" t="s">
        <v>42</v>
      </c>
      <c r="O295" s="72"/>
      <c r="P295" s="219">
        <f>O295*H295</f>
        <v>0</v>
      </c>
      <c r="Q295" s="219">
        <v>6.8999999999999997E-4</v>
      </c>
      <c r="R295" s="219">
        <f>Q295*H295</f>
        <v>9.3150000000000004E-3</v>
      </c>
      <c r="S295" s="219">
        <v>0</v>
      </c>
      <c r="T295" s="220">
        <f>S295*H295</f>
        <v>0</v>
      </c>
      <c r="U295" s="35"/>
      <c r="V295" s="35"/>
      <c r="W295" s="35"/>
      <c r="X295" s="35"/>
      <c r="Y295" s="35"/>
      <c r="Z295" s="35"/>
      <c r="AA295" s="35"/>
      <c r="AB295" s="35"/>
      <c r="AC295" s="35"/>
      <c r="AD295" s="35"/>
      <c r="AE295" s="35"/>
      <c r="AR295" s="221" t="s">
        <v>195</v>
      </c>
      <c r="AT295" s="221" t="s">
        <v>190</v>
      </c>
      <c r="AU295" s="221" t="s">
        <v>88</v>
      </c>
      <c r="AY295" s="18" t="s">
        <v>188</v>
      </c>
      <c r="BE295" s="222">
        <f>IF(N295="základní",J295,0)</f>
        <v>0</v>
      </c>
      <c r="BF295" s="222">
        <f>IF(N295="snížená",J295,0)</f>
        <v>0</v>
      </c>
      <c r="BG295" s="222">
        <f>IF(N295="zákl. přenesená",J295,0)</f>
        <v>0</v>
      </c>
      <c r="BH295" s="222">
        <f>IF(N295="sníž. přenesená",J295,0)</f>
        <v>0</v>
      </c>
      <c r="BI295" s="222">
        <f>IF(N295="nulová",J295,0)</f>
        <v>0</v>
      </c>
      <c r="BJ295" s="18" t="s">
        <v>85</v>
      </c>
      <c r="BK295" s="222">
        <f>ROUND(I295*H295,2)</f>
        <v>0</v>
      </c>
      <c r="BL295" s="18" t="s">
        <v>195</v>
      </c>
      <c r="BM295" s="221" t="s">
        <v>1187</v>
      </c>
    </row>
    <row r="296" spans="1:65" s="15" customFormat="1" ht="11.25">
      <c r="B296" s="246"/>
      <c r="C296" s="247"/>
      <c r="D296" s="225" t="s">
        <v>197</v>
      </c>
      <c r="E296" s="248" t="s">
        <v>1</v>
      </c>
      <c r="F296" s="249" t="s">
        <v>1188</v>
      </c>
      <c r="G296" s="247"/>
      <c r="H296" s="248" t="s">
        <v>1</v>
      </c>
      <c r="I296" s="250"/>
      <c r="J296" s="247"/>
      <c r="K296" s="247"/>
      <c r="L296" s="251"/>
      <c r="M296" s="252"/>
      <c r="N296" s="253"/>
      <c r="O296" s="253"/>
      <c r="P296" s="253"/>
      <c r="Q296" s="253"/>
      <c r="R296" s="253"/>
      <c r="S296" s="253"/>
      <c r="T296" s="254"/>
      <c r="AT296" s="255" t="s">
        <v>197</v>
      </c>
      <c r="AU296" s="255" t="s">
        <v>88</v>
      </c>
      <c r="AV296" s="15" t="s">
        <v>85</v>
      </c>
      <c r="AW296" s="15" t="s">
        <v>32</v>
      </c>
      <c r="AX296" s="15" t="s">
        <v>77</v>
      </c>
      <c r="AY296" s="255" t="s">
        <v>188</v>
      </c>
    </row>
    <row r="297" spans="1:65" s="13" customFormat="1" ht="11.25">
      <c r="B297" s="223"/>
      <c r="C297" s="224"/>
      <c r="D297" s="225" t="s">
        <v>197</v>
      </c>
      <c r="E297" s="226" t="s">
        <v>1</v>
      </c>
      <c r="F297" s="227" t="s">
        <v>1400</v>
      </c>
      <c r="G297" s="224"/>
      <c r="H297" s="228">
        <v>13.5</v>
      </c>
      <c r="I297" s="229"/>
      <c r="J297" s="224"/>
      <c r="K297" s="224"/>
      <c r="L297" s="230"/>
      <c r="M297" s="231"/>
      <c r="N297" s="232"/>
      <c r="O297" s="232"/>
      <c r="P297" s="232"/>
      <c r="Q297" s="232"/>
      <c r="R297" s="232"/>
      <c r="S297" s="232"/>
      <c r="T297" s="233"/>
      <c r="AT297" s="234" t="s">
        <v>197</v>
      </c>
      <c r="AU297" s="234" t="s">
        <v>88</v>
      </c>
      <c r="AV297" s="13" t="s">
        <v>88</v>
      </c>
      <c r="AW297" s="13" t="s">
        <v>32</v>
      </c>
      <c r="AX297" s="13" t="s">
        <v>77</v>
      </c>
      <c r="AY297" s="234" t="s">
        <v>188</v>
      </c>
    </row>
    <row r="298" spans="1:65" s="16" customFormat="1" ht="11.25">
      <c r="B298" s="256"/>
      <c r="C298" s="257"/>
      <c r="D298" s="225" t="s">
        <v>197</v>
      </c>
      <c r="E298" s="258" t="s">
        <v>1195</v>
      </c>
      <c r="F298" s="259" t="s">
        <v>212</v>
      </c>
      <c r="G298" s="257"/>
      <c r="H298" s="260">
        <v>13.5</v>
      </c>
      <c r="I298" s="261"/>
      <c r="J298" s="257"/>
      <c r="K298" s="257"/>
      <c r="L298" s="262"/>
      <c r="M298" s="263"/>
      <c r="N298" s="264"/>
      <c r="O298" s="264"/>
      <c r="P298" s="264"/>
      <c r="Q298" s="264"/>
      <c r="R298" s="264"/>
      <c r="S298" s="264"/>
      <c r="T298" s="265"/>
      <c r="AT298" s="266" t="s">
        <v>197</v>
      </c>
      <c r="AU298" s="266" t="s">
        <v>88</v>
      </c>
      <c r="AV298" s="16" t="s">
        <v>204</v>
      </c>
      <c r="AW298" s="16" t="s">
        <v>32</v>
      </c>
      <c r="AX298" s="16" t="s">
        <v>77</v>
      </c>
      <c r="AY298" s="266" t="s">
        <v>188</v>
      </c>
    </row>
    <row r="299" spans="1:65" s="14" customFormat="1" ht="11.25">
      <c r="B299" s="235"/>
      <c r="C299" s="236"/>
      <c r="D299" s="225" t="s">
        <v>197</v>
      </c>
      <c r="E299" s="237" t="s">
        <v>1</v>
      </c>
      <c r="F299" s="238" t="s">
        <v>199</v>
      </c>
      <c r="G299" s="236"/>
      <c r="H299" s="239">
        <v>13.5</v>
      </c>
      <c r="I299" s="240"/>
      <c r="J299" s="236"/>
      <c r="K299" s="236"/>
      <c r="L299" s="241"/>
      <c r="M299" s="242"/>
      <c r="N299" s="243"/>
      <c r="O299" s="243"/>
      <c r="P299" s="243"/>
      <c r="Q299" s="243"/>
      <c r="R299" s="243"/>
      <c r="S299" s="243"/>
      <c r="T299" s="244"/>
      <c r="AT299" s="245" t="s">
        <v>197</v>
      </c>
      <c r="AU299" s="245" t="s">
        <v>88</v>
      </c>
      <c r="AV299" s="14" t="s">
        <v>195</v>
      </c>
      <c r="AW299" s="14" t="s">
        <v>32</v>
      </c>
      <c r="AX299" s="14" t="s">
        <v>85</v>
      </c>
      <c r="AY299" s="245" t="s">
        <v>188</v>
      </c>
    </row>
    <row r="300" spans="1:65" s="2" customFormat="1" ht="16.5" customHeight="1">
      <c r="A300" s="35"/>
      <c r="B300" s="36"/>
      <c r="C300" s="210" t="s">
        <v>449</v>
      </c>
      <c r="D300" s="210" t="s">
        <v>190</v>
      </c>
      <c r="E300" s="211" t="s">
        <v>1196</v>
      </c>
      <c r="F300" s="212" t="s">
        <v>1197</v>
      </c>
      <c r="G300" s="213" t="s">
        <v>193</v>
      </c>
      <c r="H300" s="214">
        <v>13.5</v>
      </c>
      <c r="I300" s="215"/>
      <c r="J300" s="216">
        <f>ROUND(I300*H300,2)</f>
        <v>0</v>
      </c>
      <c r="K300" s="212" t="s">
        <v>202</v>
      </c>
      <c r="L300" s="40"/>
      <c r="M300" s="217" t="s">
        <v>1</v>
      </c>
      <c r="N300" s="218" t="s">
        <v>42</v>
      </c>
      <c r="O300" s="72"/>
      <c r="P300" s="219">
        <f>O300*H300</f>
        <v>0</v>
      </c>
      <c r="Q300" s="219">
        <v>1E-4</v>
      </c>
      <c r="R300" s="219">
        <f>Q300*H300</f>
        <v>1.3500000000000001E-3</v>
      </c>
      <c r="S300" s="219">
        <v>0</v>
      </c>
      <c r="T300" s="220">
        <f>S300*H300</f>
        <v>0</v>
      </c>
      <c r="U300" s="35"/>
      <c r="V300" s="35"/>
      <c r="W300" s="35"/>
      <c r="X300" s="35"/>
      <c r="Y300" s="35"/>
      <c r="Z300" s="35"/>
      <c r="AA300" s="35"/>
      <c r="AB300" s="35"/>
      <c r="AC300" s="35"/>
      <c r="AD300" s="35"/>
      <c r="AE300" s="35"/>
      <c r="AR300" s="221" t="s">
        <v>195</v>
      </c>
      <c r="AT300" s="221" t="s">
        <v>190</v>
      </c>
      <c r="AU300" s="221" t="s">
        <v>88</v>
      </c>
      <c r="AY300" s="18" t="s">
        <v>188</v>
      </c>
      <c r="BE300" s="222">
        <f>IF(N300="základní",J300,0)</f>
        <v>0</v>
      </c>
      <c r="BF300" s="222">
        <f>IF(N300="snížená",J300,0)</f>
        <v>0</v>
      </c>
      <c r="BG300" s="222">
        <f>IF(N300="zákl. přenesená",J300,0)</f>
        <v>0</v>
      </c>
      <c r="BH300" s="222">
        <f>IF(N300="sníž. přenesená",J300,0)</f>
        <v>0</v>
      </c>
      <c r="BI300" s="222">
        <f>IF(N300="nulová",J300,0)</f>
        <v>0</v>
      </c>
      <c r="BJ300" s="18" t="s">
        <v>85</v>
      </c>
      <c r="BK300" s="222">
        <f>ROUND(I300*H300,2)</f>
        <v>0</v>
      </c>
      <c r="BL300" s="18" t="s">
        <v>195</v>
      </c>
      <c r="BM300" s="221" t="s">
        <v>1401</v>
      </c>
    </row>
    <row r="301" spans="1:65" s="12" customFormat="1" ht="22.9" customHeight="1">
      <c r="B301" s="194"/>
      <c r="C301" s="195"/>
      <c r="D301" s="196" t="s">
        <v>76</v>
      </c>
      <c r="E301" s="208" t="s">
        <v>195</v>
      </c>
      <c r="F301" s="208" t="s">
        <v>438</v>
      </c>
      <c r="G301" s="195"/>
      <c r="H301" s="195"/>
      <c r="I301" s="198"/>
      <c r="J301" s="209">
        <f>BK301</f>
        <v>0</v>
      </c>
      <c r="K301" s="195"/>
      <c r="L301" s="200"/>
      <c r="M301" s="201"/>
      <c r="N301" s="202"/>
      <c r="O301" s="202"/>
      <c r="P301" s="203">
        <f>SUM(P302:P314)</f>
        <v>0</v>
      </c>
      <c r="Q301" s="202"/>
      <c r="R301" s="203">
        <f>SUM(R302:R314)</f>
        <v>0.15795000000000001</v>
      </c>
      <c r="S301" s="202"/>
      <c r="T301" s="204">
        <f>SUM(T302:T314)</f>
        <v>0</v>
      </c>
      <c r="AR301" s="205" t="s">
        <v>85</v>
      </c>
      <c r="AT301" s="206" t="s">
        <v>76</v>
      </c>
      <c r="AU301" s="206" t="s">
        <v>85</v>
      </c>
      <c r="AY301" s="205" t="s">
        <v>188</v>
      </c>
      <c r="BK301" s="207">
        <f>SUM(BK302:BK314)</f>
        <v>0</v>
      </c>
    </row>
    <row r="302" spans="1:65" s="2" customFormat="1" ht="16.5" customHeight="1">
      <c r="A302" s="35"/>
      <c r="B302" s="36"/>
      <c r="C302" s="210" t="s">
        <v>451</v>
      </c>
      <c r="D302" s="210" t="s">
        <v>190</v>
      </c>
      <c r="E302" s="211" t="s">
        <v>440</v>
      </c>
      <c r="F302" s="212" t="s">
        <v>441</v>
      </c>
      <c r="G302" s="213" t="s">
        <v>285</v>
      </c>
      <c r="H302" s="214">
        <v>0.34399999999999997</v>
      </c>
      <c r="I302" s="215"/>
      <c r="J302" s="216">
        <f>ROUND(I302*H302,2)</f>
        <v>0</v>
      </c>
      <c r="K302" s="212" t="s">
        <v>202</v>
      </c>
      <c r="L302" s="40"/>
      <c r="M302" s="217" t="s">
        <v>1</v>
      </c>
      <c r="N302" s="218" t="s">
        <v>42</v>
      </c>
      <c r="O302" s="72"/>
      <c r="P302" s="219">
        <f>O302*H302</f>
        <v>0</v>
      </c>
      <c r="Q302" s="219">
        <v>0</v>
      </c>
      <c r="R302" s="219">
        <f>Q302*H302</f>
        <v>0</v>
      </c>
      <c r="S302" s="219">
        <v>0</v>
      </c>
      <c r="T302" s="220">
        <f>S302*H302</f>
        <v>0</v>
      </c>
      <c r="U302" s="35"/>
      <c r="V302" s="35"/>
      <c r="W302" s="35"/>
      <c r="X302" s="35"/>
      <c r="Y302" s="35"/>
      <c r="Z302" s="35"/>
      <c r="AA302" s="35"/>
      <c r="AB302" s="35"/>
      <c r="AC302" s="35"/>
      <c r="AD302" s="35"/>
      <c r="AE302" s="35"/>
      <c r="AR302" s="221" t="s">
        <v>195</v>
      </c>
      <c r="AT302" s="221" t="s">
        <v>190</v>
      </c>
      <c r="AU302" s="221" t="s">
        <v>88</v>
      </c>
      <c r="AY302" s="18" t="s">
        <v>188</v>
      </c>
      <c r="BE302" s="222">
        <f>IF(N302="základní",J302,0)</f>
        <v>0</v>
      </c>
      <c r="BF302" s="222">
        <f>IF(N302="snížená",J302,0)</f>
        <v>0</v>
      </c>
      <c r="BG302" s="222">
        <f>IF(N302="zákl. přenesená",J302,0)</f>
        <v>0</v>
      </c>
      <c r="BH302" s="222">
        <f>IF(N302="sníž. přenesená",J302,0)</f>
        <v>0</v>
      </c>
      <c r="BI302" s="222">
        <f>IF(N302="nulová",J302,0)</f>
        <v>0</v>
      </c>
      <c r="BJ302" s="18" t="s">
        <v>85</v>
      </c>
      <c r="BK302" s="222">
        <f>ROUND(I302*H302,2)</f>
        <v>0</v>
      </c>
      <c r="BL302" s="18" t="s">
        <v>195</v>
      </c>
      <c r="BM302" s="221" t="s">
        <v>1199</v>
      </c>
    </row>
    <row r="303" spans="1:65" s="15" customFormat="1" ht="11.25">
      <c r="B303" s="246"/>
      <c r="C303" s="247"/>
      <c r="D303" s="225" t="s">
        <v>197</v>
      </c>
      <c r="E303" s="248" t="s">
        <v>1</v>
      </c>
      <c r="F303" s="249" t="s">
        <v>1200</v>
      </c>
      <c r="G303" s="247"/>
      <c r="H303" s="248" t="s">
        <v>1</v>
      </c>
      <c r="I303" s="250"/>
      <c r="J303" s="247"/>
      <c r="K303" s="247"/>
      <c r="L303" s="251"/>
      <c r="M303" s="252"/>
      <c r="N303" s="253"/>
      <c r="O303" s="253"/>
      <c r="P303" s="253"/>
      <c r="Q303" s="253"/>
      <c r="R303" s="253"/>
      <c r="S303" s="253"/>
      <c r="T303" s="254"/>
      <c r="AT303" s="255" t="s">
        <v>197</v>
      </c>
      <c r="AU303" s="255" t="s">
        <v>88</v>
      </c>
      <c r="AV303" s="15" t="s">
        <v>85</v>
      </c>
      <c r="AW303" s="15" t="s">
        <v>32</v>
      </c>
      <c r="AX303" s="15" t="s">
        <v>77</v>
      </c>
      <c r="AY303" s="255" t="s">
        <v>188</v>
      </c>
    </row>
    <row r="304" spans="1:65" s="13" customFormat="1" ht="11.25">
      <c r="B304" s="223"/>
      <c r="C304" s="224"/>
      <c r="D304" s="225" t="s">
        <v>197</v>
      </c>
      <c r="E304" s="226" t="s">
        <v>1</v>
      </c>
      <c r="F304" s="227" t="s">
        <v>1201</v>
      </c>
      <c r="G304" s="224"/>
      <c r="H304" s="228">
        <v>5.5E-2</v>
      </c>
      <c r="I304" s="229"/>
      <c r="J304" s="224"/>
      <c r="K304" s="224"/>
      <c r="L304" s="230"/>
      <c r="M304" s="231"/>
      <c r="N304" s="232"/>
      <c r="O304" s="232"/>
      <c r="P304" s="232"/>
      <c r="Q304" s="232"/>
      <c r="R304" s="232"/>
      <c r="S304" s="232"/>
      <c r="T304" s="233"/>
      <c r="AT304" s="234" t="s">
        <v>197</v>
      </c>
      <c r="AU304" s="234" t="s">
        <v>88</v>
      </c>
      <c r="AV304" s="13" t="s">
        <v>88</v>
      </c>
      <c r="AW304" s="13" t="s">
        <v>32</v>
      </c>
      <c r="AX304" s="13" t="s">
        <v>77</v>
      </c>
      <c r="AY304" s="234" t="s">
        <v>188</v>
      </c>
    </row>
    <row r="305" spans="1:65" s="15" customFormat="1" ht="11.25">
      <c r="B305" s="246"/>
      <c r="C305" s="247"/>
      <c r="D305" s="225" t="s">
        <v>197</v>
      </c>
      <c r="E305" s="248" t="s">
        <v>1</v>
      </c>
      <c r="F305" s="249" t="s">
        <v>1202</v>
      </c>
      <c r="G305" s="247"/>
      <c r="H305" s="248" t="s">
        <v>1</v>
      </c>
      <c r="I305" s="250"/>
      <c r="J305" s="247"/>
      <c r="K305" s="247"/>
      <c r="L305" s="251"/>
      <c r="M305" s="252"/>
      <c r="N305" s="253"/>
      <c r="O305" s="253"/>
      <c r="P305" s="253"/>
      <c r="Q305" s="253"/>
      <c r="R305" s="253"/>
      <c r="S305" s="253"/>
      <c r="T305" s="254"/>
      <c r="AT305" s="255" t="s">
        <v>197</v>
      </c>
      <c r="AU305" s="255" t="s">
        <v>88</v>
      </c>
      <c r="AV305" s="15" t="s">
        <v>85</v>
      </c>
      <c r="AW305" s="15" t="s">
        <v>32</v>
      </c>
      <c r="AX305" s="15" t="s">
        <v>77</v>
      </c>
      <c r="AY305" s="255" t="s">
        <v>188</v>
      </c>
    </row>
    <row r="306" spans="1:65" s="13" customFormat="1" ht="11.25">
      <c r="B306" s="223"/>
      <c r="C306" s="224"/>
      <c r="D306" s="225" t="s">
        <v>197</v>
      </c>
      <c r="E306" s="226" t="s">
        <v>1</v>
      </c>
      <c r="F306" s="227" t="s">
        <v>1402</v>
      </c>
      <c r="G306" s="224"/>
      <c r="H306" s="228">
        <v>0.28899999999999998</v>
      </c>
      <c r="I306" s="229"/>
      <c r="J306" s="224"/>
      <c r="K306" s="224"/>
      <c r="L306" s="230"/>
      <c r="M306" s="231"/>
      <c r="N306" s="232"/>
      <c r="O306" s="232"/>
      <c r="P306" s="232"/>
      <c r="Q306" s="232"/>
      <c r="R306" s="232"/>
      <c r="S306" s="232"/>
      <c r="T306" s="233"/>
      <c r="AT306" s="234" t="s">
        <v>197</v>
      </c>
      <c r="AU306" s="234" t="s">
        <v>88</v>
      </c>
      <c r="AV306" s="13" t="s">
        <v>88</v>
      </c>
      <c r="AW306" s="13" t="s">
        <v>32</v>
      </c>
      <c r="AX306" s="13" t="s">
        <v>77</v>
      </c>
      <c r="AY306" s="234" t="s">
        <v>188</v>
      </c>
    </row>
    <row r="307" spans="1:65" s="14" customFormat="1" ht="11.25">
      <c r="B307" s="235"/>
      <c r="C307" s="236"/>
      <c r="D307" s="225" t="s">
        <v>197</v>
      </c>
      <c r="E307" s="237" t="s">
        <v>136</v>
      </c>
      <c r="F307" s="238" t="s">
        <v>199</v>
      </c>
      <c r="G307" s="236"/>
      <c r="H307" s="239">
        <v>0.34399999999999997</v>
      </c>
      <c r="I307" s="240"/>
      <c r="J307" s="236"/>
      <c r="K307" s="236"/>
      <c r="L307" s="241"/>
      <c r="M307" s="242"/>
      <c r="N307" s="243"/>
      <c r="O307" s="243"/>
      <c r="P307" s="243"/>
      <c r="Q307" s="243"/>
      <c r="R307" s="243"/>
      <c r="S307" s="243"/>
      <c r="T307" s="244"/>
      <c r="AT307" s="245" t="s">
        <v>197</v>
      </c>
      <c r="AU307" s="245" t="s">
        <v>88</v>
      </c>
      <c r="AV307" s="14" t="s">
        <v>195</v>
      </c>
      <c r="AW307" s="14" t="s">
        <v>32</v>
      </c>
      <c r="AX307" s="14" t="s">
        <v>85</v>
      </c>
      <c r="AY307" s="245" t="s">
        <v>188</v>
      </c>
    </row>
    <row r="308" spans="1:65" s="2" customFormat="1" ht="16.5" customHeight="1">
      <c r="A308" s="35"/>
      <c r="B308" s="36"/>
      <c r="C308" s="210" t="s">
        <v>456</v>
      </c>
      <c r="D308" s="210" t="s">
        <v>190</v>
      </c>
      <c r="E308" s="211" t="s">
        <v>1403</v>
      </c>
      <c r="F308" s="212" t="s">
        <v>1404</v>
      </c>
      <c r="G308" s="213" t="s">
        <v>285</v>
      </c>
      <c r="H308" s="214">
        <v>0.34399999999999997</v>
      </c>
      <c r="I308" s="215"/>
      <c r="J308" s="216">
        <f>ROUND(I308*H308,2)</f>
        <v>0</v>
      </c>
      <c r="K308" s="212" t="s">
        <v>202</v>
      </c>
      <c r="L308" s="40"/>
      <c r="M308" s="217" t="s">
        <v>1</v>
      </c>
      <c r="N308" s="218" t="s">
        <v>42</v>
      </c>
      <c r="O308" s="72"/>
      <c r="P308" s="219">
        <f>O308*H308</f>
        <v>0</v>
      </c>
      <c r="Q308" s="219">
        <v>0</v>
      </c>
      <c r="R308" s="219">
        <f>Q308*H308</f>
        <v>0</v>
      </c>
      <c r="S308" s="219">
        <v>0</v>
      </c>
      <c r="T308" s="220">
        <f>S308*H308</f>
        <v>0</v>
      </c>
      <c r="U308" s="35"/>
      <c r="V308" s="35"/>
      <c r="W308" s="35"/>
      <c r="X308" s="35"/>
      <c r="Y308" s="35"/>
      <c r="Z308" s="35"/>
      <c r="AA308" s="35"/>
      <c r="AB308" s="35"/>
      <c r="AC308" s="35"/>
      <c r="AD308" s="35"/>
      <c r="AE308" s="35"/>
      <c r="AR308" s="221" t="s">
        <v>195</v>
      </c>
      <c r="AT308" s="221" t="s">
        <v>190</v>
      </c>
      <c r="AU308" s="221" t="s">
        <v>88</v>
      </c>
      <c r="AY308" s="18" t="s">
        <v>188</v>
      </c>
      <c r="BE308" s="222">
        <f>IF(N308="základní",J308,0)</f>
        <v>0</v>
      </c>
      <c r="BF308" s="222">
        <f>IF(N308="snížená",J308,0)</f>
        <v>0</v>
      </c>
      <c r="BG308" s="222">
        <f>IF(N308="zákl. přenesená",J308,0)</f>
        <v>0</v>
      </c>
      <c r="BH308" s="222">
        <f>IF(N308="sníž. přenesená",J308,0)</f>
        <v>0</v>
      </c>
      <c r="BI308" s="222">
        <f>IF(N308="nulová",J308,0)</f>
        <v>0</v>
      </c>
      <c r="BJ308" s="18" t="s">
        <v>85</v>
      </c>
      <c r="BK308" s="222">
        <f>ROUND(I308*H308,2)</f>
        <v>0</v>
      </c>
      <c r="BL308" s="18" t="s">
        <v>195</v>
      </c>
      <c r="BM308" s="221" t="s">
        <v>1405</v>
      </c>
    </row>
    <row r="309" spans="1:65" s="13" customFormat="1" ht="11.25">
      <c r="B309" s="223"/>
      <c r="C309" s="224"/>
      <c r="D309" s="225" t="s">
        <v>197</v>
      </c>
      <c r="E309" s="226" t="s">
        <v>1</v>
      </c>
      <c r="F309" s="227" t="s">
        <v>448</v>
      </c>
      <c r="G309" s="224"/>
      <c r="H309" s="228">
        <v>0.34399999999999997</v>
      </c>
      <c r="I309" s="229"/>
      <c r="J309" s="224"/>
      <c r="K309" s="224"/>
      <c r="L309" s="230"/>
      <c r="M309" s="231"/>
      <c r="N309" s="232"/>
      <c r="O309" s="232"/>
      <c r="P309" s="232"/>
      <c r="Q309" s="232"/>
      <c r="R309" s="232"/>
      <c r="S309" s="232"/>
      <c r="T309" s="233"/>
      <c r="AT309" s="234" t="s">
        <v>197</v>
      </c>
      <c r="AU309" s="234" t="s">
        <v>88</v>
      </c>
      <c r="AV309" s="13" t="s">
        <v>88</v>
      </c>
      <c r="AW309" s="13" t="s">
        <v>32</v>
      </c>
      <c r="AX309" s="13" t="s">
        <v>85</v>
      </c>
      <c r="AY309" s="234" t="s">
        <v>188</v>
      </c>
    </row>
    <row r="310" spans="1:65" s="2" customFormat="1" ht="16.5" customHeight="1">
      <c r="A310" s="35"/>
      <c r="B310" s="36"/>
      <c r="C310" s="210" t="s">
        <v>460</v>
      </c>
      <c r="D310" s="210" t="s">
        <v>190</v>
      </c>
      <c r="E310" s="211" t="s">
        <v>1406</v>
      </c>
      <c r="F310" s="212" t="s">
        <v>1407</v>
      </c>
      <c r="G310" s="213" t="s">
        <v>285</v>
      </c>
      <c r="H310" s="214">
        <v>1.72</v>
      </c>
      <c r="I310" s="215"/>
      <c r="J310" s="216">
        <f>ROUND(I310*H310,2)</f>
        <v>0</v>
      </c>
      <c r="K310" s="212" t="s">
        <v>202</v>
      </c>
      <c r="L310" s="40"/>
      <c r="M310" s="217" t="s">
        <v>1</v>
      </c>
      <c r="N310" s="218" t="s">
        <v>42</v>
      </c>
      <c r="O310" s="72"/>
      <c r="P310" s="219">
        <f>O310*H310</f>
        <v>0</v>
      </c>
      <c r="Q310" s="219">
        <v>0</v>
      </c>
      <c r="R310" s="219">
        <f>Q310*H310</f>
        <v>0</v>
      </c>
      <c r="S310" s="219">
        <v>0</v>
      </c>
      <c r="T310" s="220">
        <f>S310*H310</f>
        <v>0</v>
      </c>
      <c r="U310" s="35"/>
      <c r="V310" s="35"/>
      <c r="W310" s="35"/>
      <c r="X310" s="35"/>
      <c r="Y310" s="35"/>
      <c r="Z310" s="35"/>
      <c r="AA310" s="35"/>
      <c r="AB310" s="35"/>
      <c r="AC310" s="35"/>
      <c r="AD310" s="35"/>
      <c r="AE310" s="35"/>
      <c r="AR310" s="221" t="s">
        <v>195</v>
      </c>
      <c r="AT310" s="221" t="s">
        <v>190</v>
      </c>
      <c r="AU310" s="221" t="s">
        <v>88</v>
      </c>
      <c r="AY310" s="18" t="s">
        <v>188</v>
      </c>
      <c r="BE310" s="222">
        <f>IF(N310="základní",J310,0)</f>
        <v>0</v>
      </c>
      <c r="BF310" s="222">
        <f>IF(N310="snížená",J310,0)</f>
        <v>0</v>
      </c>
      <c r="BG310" s="222">
        <f>IF(N310="zákl. přenesená",J310,0)</f>
        <v>0</v>
      </c>
      <c r="BH310" s="222">
        <f>IF(N310="sníž. přenesená",J310,0)</f>
        <v>0</v>
      </c>
      <c r="BI310" s="222">
        <f>IF(N310="nulová",J310,0)</f>
        <v>0</v>
      </c>
      <c r="BJ310" s="18" t="s">
        <v>85</v>
      </c>
      <c r="BK310" s="222">
        <f>ROUND(I310*H310,2)</f>
        <v>0</v>
      </c>
      <c r="BL310" s="18" t="s">
        <v>195</v>
      </c>
      <c r="BM310" s="221" t="s">
        <v>1408</v>
      </c>
    </row>
    <row r="311" spans="1:65" s="13" customFormat="1" ht="11.25">
      <c r="B311" s="223"/>
      <c r="C311" s="224"/>
      <c r="D311" s="225" t="s">
        <v>197</v>
      </c>
      <c r="E311" s="224"/>
      <c r="F311" s="227" t="s">
        <v>1409</v>
      </c>
      <c r="G311" s="224"/>
      <c r="H311" s="228">
        <v>1.72</v>
      </c>
      <c r="I311" s="229"/>
      <c r="J311" s="224"/>
      <c r="K311" s="224"/>
      <c r="L311" s="230"/>
      <c r="M311" s="231"/>
      <c r="N311" s="232"/>
      <c r="O311" s="232"/>
      <c r="P311" s="232"/>
      <c r="Q311" s="232"/>
      <c r="R311" s="232"/>
      <c r="S311" s="232"/>
      <c r="T311" s="233"/>
      <c r="AT311" s="234" t="s">
        <v>197</v>
      </c>
      <c r="AU311" s="234" t="s">
        <v>88</v>
      </c>
      <c r="AV311" s="13" t="s">
        <v>88</v>
      </c>
      <c r="AW311" s="13" t="s">
        <v>4</v>
      </c>
      <c r="AX311" s="13" t="s">
        <v>85</v>
      </c>
      <c r="AY311" s="234" t="s">
        <v>188</v>
      </c>
    </row>
    <row r="312" spans="1:65" s="2" customFormat="1" ht="16.5" customHeight="1">
      <c r="A312" s="35"/>
      <c r="B312" s="36"/>
      <c r="C312" s="210" t="s">
        <v>464</v>
      </c>
      <c r="D312" s="210" t="s">
        <v>190</v>
      </c>
      <c r="E312" s="211" t="s">
        <v>1206</v>
      </c>
      <c r="F312" s="212" t="s">
        <v>1207</v>
      </c>
      <c r="G312" s="213" t="s">
        <v>285</v>
      </c>
      <c r="H312" s="214">
        <v>6.5000000000000002E-2</v>
      </c>
      <c r="I312" s="215"/>
      <c r="J312" s="216">
        <f>ROUND(I312*H312,2)</f>
        <v>0</v>
      </c>
      <c r="K312" s="212" t="s">
        <v>194</v>
      </c>
      <c r="L312" s="40"/>
      <c r="M312" s="217" t="s">
        <v>1</v>
      </c>
      <c r="N312" s="218" t="s">
        <v>42</v>
      </c>
      <c r="O312" s="72"/>
      <c r="P312" s="219">
        <f>O312*H312</f>
        <v>0</v>
      </c>
      <c r="Q312" s="219">
        <v>2.4300000000000002</v>
      </c>
      <c r="R312" s="219">
        <f>Q312*H312</f>
        <v>0.15795000000000001</v>
      </c>
      <c r="S312" s="219">
        <v>0</v>
      </c>
      <c r="T312" s="220">
        <f>S312*H312</f>
        <v>0</v>
      </c>
      <c r="U312" s="35"/>
      <c r="V312" s="35"/>
      <c r="W312" s="35"/>
      <c r="X312" s="35"/>
      <c r="Y312" s="35"/>
      <c r="Z312" s="35"/>
      <c r="AA312" s="35"/>
      <c r="AB312" s="35"/>
      <c r="AC312" s="35"/>
      <c r="AD312" s="35"/>
      <c r="AE312" s="35"/>
      <c r="AR312" s="221" t="s">
        <v>195</v>
      </c>
      <c r="AT312" s="221" t="s">
        <v>190</v>
      </c>
      <c r="AU312" s="221" t="s">
        <v>88</v>
      </c>
      <c r="AY312" s="18" t="s">
        <v>188</v>
      </c>
      <c r="BE312" s="222">
        <f>IF(N312="základní",J312,0)</f>
        <v>0</v>
      </c>
      <c r="BF312" s="222">
        <f>IF(N312="snížená",J312,0)</f>
        <v>0</v>
      </c>
      <c r="BG312" s="222">
        <f>IF(N312="zákl. přenesená",J312,0)</f>
        <v>0</v>
      </c>
      <c r="BH312" s="222">
        <f>IF(N312="sníž. přenesená",J312,0)</f>
        <v>0</v>
      </c>
      <c r="BI312" s="222">
        <f>IF(N312="nulová",J312,0)</f>
        <v>0</v>
      </c>
      <c r="BJ312" s="18" t="s">
        <v>85</v>
      </c>
      <c r="BK312" s="222">
        <f>ROUND(I312*H312,2)</f>
        <v>0</v>
      </c>
      <c r="BL312" s="18" t="s">
        <v>195</v>
      </c>
      <c r="BM312" s="221" t="s">
        <v>1208</v>
      </c>
    </row>
    <row r="313" spans="1:65" s="15" customFormat="1" ht="11.25">
      <c r="B313" s="246"/>
      <c r="C313" s="247"/>
      <c r="D313" s="225" t="s">
        <v>197</v>
      </c>
      <c r="E313" s="248" t="s">
        <v>1</v>
      </c>
      <c r="F313" s="249" t="s">
        <v>1209</v>
      </c>
      <c r="G313" s="247"/>
      <c r="H313" s="248" t="s">
        <v>1</v>
      </c>
      <c r="I313" s="250"/>
      <c r="J313" s="247"/>
      <c r="K313" s="247"/>
      <c r="L313" s="251"/>
      <c r="M313" s="252"/>
      <c r="N313" s="253"/>
      <c r="O313" s="253"/>
      <c r="P313" s="253"/>
      <c r="Q313" s="253"/>
      <c r="R313" s="253"/>
      <c r="S313" s="253"/>
      <c r="T313" s="254"/>
      <c r="AT313" s="255" t="s">
        <v>197</v>
      </c>
      <c r="AU313" s="255" t="s">
        <v>88</v>
      </c>
      <c r="AV313" s="15" t="s">
        <v>85</v>
      </c>
      <c r="AW313" s="15" t="s">
        <v>32</v>
      </c>
      <c r="AX313" s="15" t="s">
        <v>77</v>
      </c>
      <c r="AY313" s="255" t="s">
        <v>188</v>
      </c>
    </row>
    <row r="314" spans="1:65" s="13" customFormat="1" ht="11.25">
      <c r="B314" s="223"/>
      <c r="C314" s="224"/>
      <c r="D314" s="225" t="s">
        <v>197</v>
      </c>
      <c r="E314" s="226" t="s">
        <v>1</v>
      </c>
      <c r="F314" s="227" t="s">
        <v>1410</v>
      </c>
      <c r="G314" s="224"/>
      <c r="H314" s="228">
        <v>6.5000000000000002E-2</v>
      </c>
      <c r="I314" s="229"/>
      <c r="J314" s="224"/>
      <c r="K314" s="224"/>
      <c r="L314" s="230"/>
      <c r="M314" s="231"/>
      <c r="N314" s="232"/>
      <c r="O314" s="232"/>
      <c r="P314" s="232"/>
      <c r="Q314" s="232"/>
      <c r="R314" s="232"/>
      <c r="S314" s="232"/>
      <c r="T314" s="233"/>
      <c r="AT314" s="234" t="s">
        <v>197</v>
      </c>
      <c r="AU314" s="234" t="s">
        <v>88</v>
      </c>
      <c r="AV314" s="13" t="s">
        <v>88</v>
      </c>
      <c r="AW314" s="13" t="s">
        <v>32</v>
      </c>
      <c r="AX314" s="13" t="s">
        <v>85</v>
      </c>
      <c r="AY314" s="234" t="s">
        <v>188</v>
      </c>
    </row>
    <row r="315" spans="1:65" s="12" customFormat="1" ht="22.9" customHeight="1">
      <c r="B315" s="194"/>
      <c r="C315" s="195"/>
      <c r="D315" s="196" t="s">
        <v>76</v>
      </c>
      <c r="E315" s="208" t="s">
        <v>216</v>
      </c>
      <c r="F315" s="208" t="s">
        <v>1213</v>
      </c>
      <c r="G315" s="195"/>
      <c r="H315" s="195"/>
      <c r="I315" s="198"/>
      <c r="J315" s="209">
        <f>BK315</f>
        <v>0</v>
      </c>
      <c r="K315" s="195"/>
      <c r="L315" s="200"/>
      <c r="M315" s="201"/>
      <c r="N315" s="202"/>
      <c r="O315" s="202"/>
      <c r="P315" s="203">
        <f>SUM(P316:P319)</f>
        <v>0</v>
      </c>
      <c r="Q315" s="202"/>
      <c r="R315" s="203">
        <f>SUM(R316:R319)</f>
        <v>0.8953767600000001</v>
      </c>
      <c r="S315" s="202"/>
      <c r="T315" s="204">
        <f>SUM(T316:T319)</f>
        <v>0</v>
      </c>
      <c r="AR315" s="205" t="s">
        <v>85</v>
      </c>
      <c r="AT315" s="206" t="s">
        <v>76</v>
      </c>
      <c r="AU315" s="206" t="s">
        <v>85</v>
      </c>
      <c r="AY315" s="205" t="s">
        <v>188</v>
      </c>
      <c r="BK315" s="207">
        <f>SUM(BK316:BK319)</f>
        <v>0</v>
      </c>
    </row>
    <row r="316" spans="1:65" s="2" customFormat="1" ht="16.5" customHeight="1">
      <c r="A316" s="35"/>
      <c r="B316" s="36"/>
      <c r="C316" s="210" t="s">
        <v>468</v>
      </c>
      <c r="D316" s="210" t="s">
        <v>190</v>
      </c>
      <c r="E316" s="211" t="s">
        <v>1214</v>
      </c>
      <c r="F316" s="212" t="s">
        <v>1215</v>
      </c>
      <c r="G316" s="213" t="s">
        <v>207</v>
      </c>
      <c r="H316" s="214">
        <v>1.788</v>
      </c>
      <c r="I316" s="215"/>
      <c r="J316" s="216">
        <f>ROUND(I316*H316,2)</f>
        <v>0</v>
      </c>
      <c r="K316" s="212" t="s">
        <v>202</v>
      </c>
      <c r="L316" s="40"/>
      <c r="M316" s="217" t="s">
        <v>1</v>
      </c>
      <c r="N316" s="218" t="s">
        <v>42</v>
      </c>
      <c r="O316" s="72"/>
      <c r="P316" s="219">
        <f>O316*H316</f>
        <v>0</v>
      </c>
      <c r="Q316" s="219">
        <v>0.50077000000000005</v>
      </c>
      <c r="R316" s="219">
        <f>Q316*H316</f>
        <v>0.8953767600000001</v>
      </c>
      <c r="S316" s="219">
        <v>0</v>
      </c>
      <c r="T316" s="220">
        <f>S316*H316</f>
        <v>0</v>
      </c>
      <c r="U316" s="35"/>
      <c r="V316" s="35"/>
      <c r="W316" s="35"/>
      <c r="X316" s="35"/>
      <c r="Y316" s="35"/>
      <c r="Z316" s="35"/>
      <c r="AA316" s="35"/>
      <c r="AB316" s="35"/>
      <c r="AC316" s="35"/>
      <c r="AD316" s="35"/>
      <c r="AE316" s="35"/>
      <c r="AR316" s="221" t="s">
        <v>195</v>
      </c>
      <c r="AT316" s="221" t="s">
        <v>190</v>
      </c>
      <c r="AU316" s="221" t="s">
        <v>88</v>
      </c>
      <c r="AY316" s="18" t="s">
        <v>188</v>
      </c>
      <c r="BE316" s="222">
        <f>IF(N316="základní",J316,0)</f>
        <v>0</v>
      </c>
      <c r="BF316" s="222">
        <f>IF(N316="snížená",J316,0)</f>
        <v>0</v>
      </c>
      <c r="BG316" s="222">
        <f>IF(N316="zákl. přenesená",J316,0)</f>
        <v>0</v>
      </c>
      <c r="BH316" s="222">
        <f>IF(N316="sníž. přenesená",J316,0)</f>
        <v>0</v>
      </c>
      <c r="BI316" s="222">
        <f>IF(N316="nulová",J316,0)</f>
        <v>0</v>
      </c>
      <c r="BJ316" s="18" t="s">
        <v>85</v>
      </c>
      <c r="BK316" s="222">
        <f>ROUND(I316*H316,2)</f>
        <v>0</v>
      </c>
      <c r="BL316" s="18" t="s">
        <v>195</v>
      </c>
      <c r="BM316" s="221" t="s">
        <v>1216</v>
      </c>
    </row>
    <row r="317" spans="1:65" s="15" customFormat="1" ht="11.25">
      <c r="B317" s="246"/>
      <c r="C317" s="247"/>
      <c r="D317" s="225" t="s">
        <v>197</v>
      </c>
      <c r="E317" s="248" t="s">
        <v>1</v>
      </c>
      <c r="F317" s="249" t="s">
        <v>1411</v>
      </c>
      <c r="G317" s="247"/>
      <c r="H317" s="248" t="s">
        <v>1</v>
      </c>
      <c r="I317" s="250"/>
      <c r="J317" s="247"/>
      <c r="K317" s="247"/>
      <c r="L317" s="251"/>
      <c r="M317" s="252"/>
      <c r="N317" s="253"/>
      <c r="O317" s="253"/>
      <c r="P317" s="253"/>
      <c r="Q317" s="253"/>
      <c r="R317" s="253"/>
      <c r="S317" s="253"/>
      <c r="T317" s="254"/>
      <c r="AT317" s="255" t="s">
        <v>197</v>
      </c>
      <c r="AU317" s="255" t="s">
        <v>88</v>
      </c>
      <c r="AV317" s="15" t="s">
        <v>85</v>
      </c>
      <c r="AW317" s="15" t="s">
        <v>32</v>
      </c>
      <c r="AX317" s="15" t="s">
        <v>77</v>
      </c>
      <c r="AY317" s="255" t="s">
        <v>188</v>
      </c>
    </row>
    <row r="318" spans="1:65" s="13" customFormat="1" ht="11.25">
      <c r="B318" s="223"/>
      <c r="C318" s="224"/>
      <c r="D318" s="225" t="s">
        <v>197</v>
      </c>
      <c r="E318" s="226" t="s">
        <v>1</v>
      </c>
      <c r="F318" s="227" t="s">
        <v>1412</v>
      </c>
      <c r="G318" s="224"/>
      <c r="H318" s="228">
        <v>1.788</v>
      </c>
      <c r="I318" s="229"/>
      <c r="J318" s="224"/>
      <c r="K318" s="224"/>
      <c r="L318" s="230"/>
      <c r="M318" s="231"/>
      <c r="N318" s="232"/>
      <c r="O318" s="232"/>
      <c r="P318" s="232"/>
      <c r="Q318" s="232"/>
      <c r="R318" s="232"/>
      <c r="S318" s="232"/>
      <c r="T318" s="233"/>
      <c r="AT318" s="234" t="s">
        <v>197</v>
      </c>
      <c r="AU318" s="234" t="s">
        <v>88</v>
      </c>
      <c r="AV318" s="13" t="s">
        <v>88</v>
      </c>
      <c r="AW318" s="13" t="s">
        <v>32</v>
      </c>
      <c r="AX318" s="13" t="s">
        <v>77</v>
      </c>
      <c r="AY318" s="234" t="s">
        <v>188</v>
      </c>
    </row>
    <row r="319" spans="1:65" s="14" customFormat="1" ht="11.25">
      <c r="B319" s="235"/>
      <c r="C319" s="236"/>
      <c r="D319" s="225" t="s">
        <v>197</v>
      </c>
      <c r="E319" s="237" t="s">
        <v>751</v>
      </c>
      <c r="F319" s="238" t="s">
        <v>199</v>
      </c>
      <c r="G319" s="236"/>
      <c r="H319" s="239">
        <v>1.788</v>
      </c>
      <c r="I319" s="240"/>
      <c r="J319" s="236"/>
      <c r="K319" s="236"/>
      <c r="L319" s="241"/>
      <c r="M319" s="242"/>
      <c r="N319" s="243"/>
      <c r="O319" s="243"/>
      <c r="P319" s="243"/>
      <c r="Q319" s="243"/>
      <c r="R319" s="243"/>
      <c r="S319" s="243"/>
      <c r="T319" s="244"/>
      <c r="AT319" s="245" t="s">
        <v>197</v>
      </c>
      <c r="AU319" s="245" t="s">
        <v>88</v>
      </c>
      <c r="AV319" s="14" t="s">
        <v>195</v>
      </c>
      <c r="AW319" s="14" t="s">
        <v>32</v>
      </c>
      <c r="AX319" s="14" t="s">
        <v>85</v>
      </c>
      <c r="AY319" s="245" t="s">
        <v>188</v>
      </c>
    </row>
    <row r="320" spans="1:65" s="12" customFormat="1" ht="22.9" customHeight="1">
      <c r="B320" s="194"/>
      <c r="C320" s="195"/>
      <c r="D320" s="196" t="s">
        <v>76</v>
      </c>
      <c r="E320" s="208" t="s">
        <v>221</v>
      </c>
      <c r="F320" s="208" t="s">
        <v>1413</v>
      </c>
      <c r="G320" s="195"/>
      <c r="H320" s="195"/>
      <c r="I320" s="198"/>
      <c r="J320" s="209">
        <f>BK320</f>
        <v>0</v>
      </c>
      <c r="K320" s="195"/>
      <c r="L320" s="200"/>
      <c r="M320" s="201"/>
      <c r="N320" s="202"/>
      <c r="O320" s="202"/>
      <c r="P320" s="203">
        <f>SUM(P321:P322)</f>
        <v>0</v>
      </c>
      <c r="Q320" s="202"/>
      <c r="R320" s="203">
        <f>SUM(R321:R322)</f>
        <v>2.7719999999999998E-2</v>
      </c>
      <c r="S320" s="202"/>
      <c r="T320" s="204">
        <f>SUM(T321:T322)</f>
        <v>0</v>
      </c>
      <c r="AR320" s="205" t="s">
        <v>85</v>
      </c>
      <c r="AT320" s="206" t="s">
        <v>76</v>
      </c>
      <c r="AU320" s="206" t="s">
        <v>85</v>
      </c>
      <c r="AY320" s="205" t="s">
        <v>188</v>
      </c>
      <c r="BK320" s="207">
        <f>SUM(BK321:BK322)</f>
        <v>0</v>
      </c>
    </row>
    <row r="321" spans="1:65" s="2" customFormat="1" ht="16.5" customHeight="1">
      <c r="A321" s="35"/>
      <c r="B321" s="36"/>
      <c r="C321" s="210" t="s">
        <v>473</v>
      </c>
      <c r="D321" s="210" t="s">
        <v>190</v>
      </c>
      <c r="E321" s="211" t="s">
        <v>1414</v>
      </c>
      <c r="F321" s="212" t="s">
        <v>1415</v>
      </c>
      <c r="G321" s="213" t="s">
        <v>207</v>
      </c>
      <c r="H321" s="214">
        <v>1.2</v>
      </c>
      <c r="I321" s="215"/>
      <c r="J321" s="216">
        <f>ROUND(I321*H321,2)</f>
        <v>0</v>
      </c>
      <c r="K321" s="212" t="s">
        <v>202</v>
      </c>
      <c r="L321" s="40"/>
      <c r="M321" s="217" t="s">
        <v>1</v>
      </c>
      <c r="N321" s="218" t="s">
        <v>42</v>
      </c>
      <c r="O321" s="72"/>
      <c r="P321" s="219">
        <f>O321*H321</f>
        <v>0</v>
      </c>
      <c r="Q321" s="219">
        <v>2.3099999999999999E-2</v>
      </c>
      <c r="R321" s="219">
        <f>Q321*H321</f>
        <v>2.7719999999999998E-2</v>
      </c>
      <c r="S321" s="219">
        <v>0</v>
      </c>
      <c r="T321" s="220">
        <f>S321*H321</f>
        <v>0</v>
      </c>
      <c r="U321" s="35"/>
      <c r="V321" s="35"/>
      <c r="W321" s="35"/>
      <c r="X321" s="35"/>
      <c r="Y321" s="35"/>
      <c r="Z321" s="35"/>
      <c r="AA321" s="35"/>
      <c r="AB321" s="35"/>
      <c r="AC321" s="35"/>
      <c r="AD321" s="35"/>
      <c r="AE321" s="35"/>
      <c r="AR321" s="221" t="s">
        <v>195</v>
      </c>
      <c r="AT321" s="221" t="s">
        <v>190</v>
      </c>
      <c r="AU321" s="221" t="s">
        <v>88</v>
      </c>
      <c r="AY321" s="18" t="s">
        <v>188</v>
      </c>
      <c r="BE321" s="222">
        <f>IF(N321="základní",J321,0)</f>
        <v>0</v>
      </c>
      <c r="BF321" s="222">
        <f>IF(N321="snížená",J321,0)</f>
        <v>0</v>
      </c>
      <c r="BG321" s="222">
        <f>IF(N321="zákl. přenesená",J321,0)</f>
        <v>0</v>
      </c>
      <c r="BH321" s="222">
        <f>IF(N321="sníž. přenesená",J321,0)</f>
        <v>0</v>
      </c>
      <c r="BI321" s="222">
        <f>IF(N321="nulová",J321,0)</f>
        <v>0</v>
      </c>
      <c r="BJ321" s="18" t="s">
        <v>85</v>
      </c>
      <c r="BK321" s="222">
        <f>ROUND(I321*H321,2)</f>
        <v>0</v>
      </c>
      <c r="BL321" s="18" t="s">
        <v>195</v>
      </c>
      <c r="BM321" s="221" t="s">
        <v>1416</v>
      </c>
    </row>
    <row r="322" spans="1:65" s="13" customFormat="1" ht="11.25">
      <c r="B322" s="223"/>
      <c r="C322" s="224"/>
      <c r="D322" s="225" t="s">
        <v>197</v>
      </c>
      <c r="E322" s="226" t="s">
        <v>1</v>
      </c>
      <c r="F322" s="227" t="s">
        <v>1417</v>
      </c>
      <c r="G322" s="224"/>
      <c r="H322" s="228">
        <v>1.2</v>
      </c>
      <c r="I322" s="229"/>
      <c r="J322" s="224"/>
      <c r="K322" s="224"/>
      <c r="L322" s="230"/>
      <c r="M322" s="231"/>
      <c r="N322" s="232"/>
      <c r="O322" s="232"/>
      <c r="P322" s="232"/>
      <c r="Q322" s="232"/>
      <c r="R322" s="232"/>
      <c r="S322" s="232"/>
      <c r="T322" s="233"/>
      <c r="AT322" s="234" t="s">
        <v>197</v>
      </c>
      <c r="AU322" s="234" t="s">
        <v>88</v>
      </c>
      <c r="AV322" s="13" t="s">
        <v>88</v>
      </c>
      <c r="AW322" s="13" t="s">
        <v>32</v>
      </c>
      <c r="AX322" s="13" t="s">
        <v>85</v>
      </c>
      <c r="AY322" s="234" t="s">
        <v>188</v>
      </c>
    </row>
    <row r="323" spans="1:65" s="12" customFormat="1" ht="22.9" customHeight="1">
      <c r="B323" s="194"/>
      <c r="C323" s="195"/>
      <c r="D323" s="196" t="s">
        <v>76</v>
      </c>
      <c r="E323" s="208" t="s">
        <v>229</v>
      </c>
      <c r="F323" s="208" t="s">
        <v>525</v>
      </c>
      <c r="G323" s="195"/>
      <c r="H323" s="195"/>
      <c r="I323" s="198"/>
      <c r="J323" s="209">
        <f>BK323</f>
        <v>0</v>
      </c>
      <c r="K323" s="195"/>
      <c r="L323" s="200"/>
      <c r="M323" s="201"/>
      <c r="N323" s="202"/>
      <c r="O323" s="202"/>
      <c r="P323" s="203">
        <f>SUM(P324:P348)</f>
        <v>0</v>
      </c>
      <c r="Q323" s="202"/>
      <c r="R323" s="203">
        <f>SUM(R324:R348)</f>
        <v>0.31398967</v>
      </c>
      <c r="S323" s="202"/>
      <c r="T323" s="204">
        <f>SUM(T324:T348)</f>
        <v>0</v>
      </c>
      <c r="AR323" s="205" t="s">
        <v>85</v>
      </c>
      <c r="AT323" s="206" t="s">
        <v>76</v>
      </c>
      <c r="AU323" s="206" t="s">
        <v>85</v>
      </c>
      <c r="AY323" s="205" t="s">
        <v>188</v>
      </c>
      <c r="BK323" s="207">
        <f>SUM(BK324:BK348)</f>
        <v>0</v>
      </c>
    </row>
    <row r="324" spans="1:65" s="2" customFormat="1" ht="16.5" customHeight="1">
      <c r="A324" s="35"/>
      <c r="B324" s="36"/>
      <c r="C324" s="210" t="s">
        <v>477</v>
      </c>
      <c r="D324" s="210" t="s">
        <v>190</v>
      </c>
      <c r="E324" s="211" t="s">
        <v>1233</v>
      </c>
      <c r="F324" s="212" t="s">
        <v>1234</v>
      </c>
      <c r="G324" s="213" t="s">
        <v>193</v>
      </c>
      <c r="H324" s="214">
        <v>0.5</v>
      </c>
      <c r="I324" s="215"/>
      <c r="J324" s="216">
        <f>ROUND(I324*H324,2)</f>
        <v>0</v>
      </c>
      <c r="K324" s="212" t="s">
        <v>202</v>
      </c>
      <c r="L324" s="40"/>
      <c r="M324" s="217" t="s">
        <v>1</v>
      </c>
      <c r="N324" s="218" t="s">
        <v>42</v>
      </c>
      <c r="O324" s="72"/>
      <c r="P324" s="219">
        <f>O324*H324</f>
        <v>0</v>
      </c>
      <c r="Q324" s="219">
        <v>1.0000000000000001E-5</v>
      </c>
      <c r="R324" s="219">
        <f>Q324*H324</f>
        <v>5.0000000000000004E-6</v>
      </c>
      <c r="S324" s="219">
        <v>0</v>
      </c>
      <c r="T324" s="220">
        <f>S324*H324</f>
        <v>0</v>
      </c>
      <c r="U324" s="35"/>
      <c r="V324" s="35"/>
      <c r="W324" s="35"/>
      <c r="X324" s="35"/>
      <c r="Y324" s="35"/>
      <c r="Z324" s="35"/>
      <c r="AA324" s="35"/>
      <c r="AB324" s="35"/>
      <c r="AC324" s="35"/>
      <c r="AD324" s="35"/>
      <c r="AE324" s="35"/>
      <c r="AR324" s="221" t="s">
        <v>195</v>
      </c>
      <c r="AT324" s="221" t="s">
        <v>190</v>
      </c>
      <c r="AU324" s="221" t="s">
        <v>88</v>
      </c>
      <c r="AY324" s="18" t="s">
        <v>188</v>
      </c>
      <c r="BE324" s="222">
        <f>IF(N324="základní",J324,0)</f>
        <v>0</v>
      </c>
      <c r="BF324" s="222">
        <f>IF(N324="snížená",J324,0)</f>
        <v>0</v>
      </c>
      <c r="BG324" s="222">
        <f>IF(N324="zákl. přenesená",J324,0)</f>
        <v>0</v>
      </c>
      <c r="BH324" s="222">
        <f>IF(N324="sníž. přenesená",J324,0)</f>
        <v>0</v>
      </c>
      <c r="BI324" s="222">
        <f>IF(N324="nulová",J324,0)</f>
        <v>0</v>
      </c>
      <c r="BJ324" s="18" t="s">
        <v>85</v>
      </c>
      <c r="BK324" s="222">
        <f>ROUND(I324*H324,2)</f>
        <v>0</v>
      </c>
      <c r="BL324" s="18" t="s">
        <v>195</v>
      </c>
      <c r="BM324" s="221" t="s">
        <v>1235</v>
      </c>
    </row>
    <row r="325" spans="1:65" s="15" customFormat="1" ht="11.25">
      <c r="B325" s="246"/>
      <c r="C325" s="247"/>
      <c r="D325" s="225" t="s">
        <v>197</v>
      </c>
      <c r="E325" s="248" t="s">
        <v>1</v>
      </c>
      <c r="F325" s="249" t="s">
        <v>1236</v>
      </c>
      <c r="G325" s="247"/>
      <c r="H325" s="248" t="s">
        <v>1</v>
      </c>
      <c r="I325" s="250"/>
      <c r="J325" s="247"/>
      <c r="K325" s="247"/>
      <c r="L325" s="251"/>
      <c r="M325" s="252"/>
      <c r="N325" s="253"/>
      <c r="O325" s="253"/>
      <c r="P325" s="253"/>
      <c r="Q325" s="253"/>
      <c r="R325" s="253"/>
      <c r="S325" s="253"/>
      <c r="T325" s="254"/>
      <c r="AT325" s="255" t="s">
        <v>197</v>
      </c>
      <c r="AU325" s="255" t="s">
        <v>88</v>
      </c>
      <c r="AV325" s="15" t="s">
        <v>85</v>
      </c>
      <c r="AW325" s="15" t="s">
        <v>32</v>
      </c>
      <c r="AX325" s="15" t="s">
        <v>77</v>
      </c>
      <c r="AY325" s="255" t="s">
        <v>188</v>
      </c>
    </row>
    <row r="326" spans="1:65" s="13" customFormat="1" ht="11.25">
      <c r="B326" s="223"/>
      <c r="C326" s="224"/>
      <c r="D326" s="225" t="s">
        <v>197</v>
      </c>
      <c r="E326" s="226" t="s">
        <v>1</v>
      </c>
      <c r="F326" s="227" t="s">
        <v>1418</v>
      </c>
      <c r="G326" s="224"/>
      <c r="H326" s="228">
        <v>0.5</v>
      </c>
      <c r="I326" s="229"/>
      <c r="J326" s="224"/>
      <c r="K326" s="224"/>
      <c r="L326" s="230"/>
      <c r="M326" s="231"/>
      <c r="N326" s="232"/>
      <c r="O326" s="232"/>
      <c r="P326" s="232"/>
      <c r="Q326" s="232"/>
      <c r="R326" s="232"/>
      <c r="S326" s="232"/>
      <c r="T326" s="233"/>
      <c r="AT326" s="234" t="s">
        <v>197</v>
      </c>
      <c r="AU326" s="234" t="s">
        <v>88</v>
      </c>
      <c r="AV326" s="13" t="s">
        <v>88</v>
      </c>
      <c r="AW326" s="13" t="s">
        <v>32</v>
      </c>
      <c r="AX326" s="13" t="s">
        <v>77</v>
      </c>
      <c r="AY326" s="234" t="s">
        <v>188</v>
      </c>
    </row>
    <row r="327" spans="1:65" s="16" customFormat="1" ht="11.25">
      <c r="B327" s="256"/>
      <c r="C327" s="257"/>
      <c r="D327" s="225" t="s">
        <v>197</v>
      </c>
      <c r="E327" s="258" t="s">
        <v>727</v>
      </c>
      <c r="F327" s="259" t="s">
        <v>212</v>
      </c>
      <c r="G327" s="257"/>
      <c r="H327" s="260">
        <v>0.5</v>
      </c>
      <c r="I327" s="261"/>
      <c r="J327" s="257"/>
      <c r="K327" s="257"/>
      <c r="L327" s="262"/>
      <c r="M327" s="263"/>
      <c r="N327" s="264"/>
      <c r="O327" s="264"/>
      <c r="P327" s="264"/>
      <c r="Q327" s="264"/>
      <c r="R327" s="264"/>
      <c r="S327" s="264"/>
      <c r="T327" s="265"/>
      <c r="AT327" s="266" t="s">
        <v>197</v>
      </c>
      <c r="AU327" s="266" t="s">
        <v>88</v>
      </c>
      <c r="AV327" s="16" t="s">
        <v>204</v>
      </c>
      <c r="AW327" s="16" t="s">
        <v>32</v>
      </c>
      <c r="AX327" s="16" t="s">
        <v>77</v>
      </c>
      <c r="AY327" s="266" t="s">
        <v>188</v>
      </c>
    </row>
    <row r="328" spans="1:65" s="14" customFormat="1" ht="11.25">
      <c r="B328" s="235"/>
      <c r="C328" s="236"/>
      <c r="D328" s="225" t="s">
        <v>197</v>
      </c>
      <c r="E328" s="237" t="s">
        <v>1</v>
      </c>
      <c r="F328" s="238" t="s">
        <v>199</v>
      </c>
      <c r="G328" s="236"/>
      <c r="H328" s="239">
        <v>0.5</v>
      </c>
      <c r="I328" s="240"/>
      <c r="J328" s="236"/>
      <c r="K328" s="236"/>
      <c r="L328" s="241"/>
      <c r="M328" s="242"/>
      <c r="N328" s="243"/>
      <c r="O328" s="243"/>
      <c r="P328" s="243"/>
      <c r="Q328" s="243"/>
      <c r="R328" s="243"/>
      <c r="S328" s="243"/>
      <c r="T328" s="244"/>
      <c r="AT328" s="245" t="s">
        <v>197</v>
      </c>
      <c r="AU328" s="245" t="s">
        <v>88</v>
      </c>
      <c r="AV328" s="14" t="s">
        <v>195</v>
      </c>
      <c r="AW328" s="14" t="s">
        <v>32</v>
      </c>
      <c r="AX328" s="14" t="s">
        <v>85</v>
      </c>
      <c r="AY328" s="245" t="s">
        <v>188</v>
      </c>
    </row>
    <row r="329" spans="1:65" s="2" customFormat="1" ht="16.5" customHeight="1">
      <c r="A329" s="35"/>
      <c r="B329" s="36"/>
      <c r="C329" s="267" t="s">
        <v>481</v>
      </c>
      <c r="D329" s="267" t="s">
        <v>406</v>
      </c>
      <c r="E329" s="268" t="s">
        <v>1243</v>
      </c>
      <c r="F329" s="269" t="s">
        <v>1244</v>
      </c>
      <c r="G329" s="270" t="s">
        <v>193</v>
      </c>
      <c r="H329" s="271">
        <v>0.50800000000000001</v>
      </c>
      <c r="I329" s="272"/>
      <c r="J329" s="273">
        <f>ROUND(I329*H329,2)</f>
        <v>0</v>
      </c>
      <c r="K329" s="269" t="s">
        <v>194</v>
      </c>
      <c r="L329" s="274"/>
      <c r="M329" s="275" t="s">
        <v>1</v>
      </c>
      <c r="N329" s="276" t="s">
        <v>42</v>
      </c>
      <c r="O329" s="72"/>
      <c r="P329" s="219">
        <f>O329*H329</f>
        <v>0</v>
      </c>
      <c r="Q329" s="219">
        <v>1.5900000000000001E-3</v>
      </c>
      <c r="R329" s="219">
        <f>Q329*H329</f>
        <v>8.0772000000000005E-4</v>
      </c>
      <c r="S329" s="219">
        <v>0</v>
      </c>
      <c r="T329" s="220">
        <f>S329*H329</f>
        <v>0</v>
      </c>
      <c r="U329" s="35"/>
      <c r="V329" s="35"/>
      <c r="W329" s="35"/>
      <c r="X329" s="35"/>
      <c r="Y329" s="35"/>
      <c r="Z329" s="35"/>
      <c r="AA329" s="35"/>
      <c r="AB329" s="35"/>
      <c r="AC329" s="35"/>
      <c r="AD329" s="35"/>
      <c r="AE329" s="35"/>
      <c r="AR329" s="221" t="s">
        <v>229</v>
      </c>
      <c r="AT329" s="221" t="s">
        <v>406</v>
      </c>
      <c r="AU329" s="221" t="s">
        <v>88</v>
      </c>
      <c r="AY329" s="18" t="s">
        <v>188</v>
      </c>
      <c r="BE329" s="222">
        <f>IF(N329="základní",J329,0)</f>
        <v>0</v>
      </c>
      <c r="BF329" s="222">
        <f>IF(N329="snížená",J329,0)</f>
        <v>0</v>
      </c>
      <c r="BG329" s="222">
        <f>IF(N329="zákl. přenesená",J329,0)</f>
        <v>0</v>
      </c>
      <c r="BH329" s="222">
        <f>IF(N329="sníž. přenesená",J329,0)</f>
        <v>0</v>
      </c>
      <c r="BI329" s="222">
        <f>IF(N329="nulová",J329,0)</f>
        <v>0</v>
      </c>
      <c r="BJ329" s="18" t="s">
        <v>85</v>
      </c>
      <c r="BK329" s="222">
        <f>ROUND(I329*H329,2)</f>
        <v>0</v>
      </c>
      <c r="BL329" s="18" t="s">
        <v>195</v>
      </c>
      <c r="BM329" s="221" t="s">
        <v>1419</v>
      </c>
    </row>
    <row r="330" spans="1:65" s="13" customFormat="1" ht="11.25">
      <c r="B330" s="223"/>
      <c r="C330" s="224"/>
      <c r="D330" s="225" t="s">
        <v>197</v>
      </c>
      <c r="E330" s="226" t="s">
        <v>1</v>
      </c>
      <c r="F330" s="227" t="s">
        <v>1246</v>
      </c>
      <c r="G330" s="224"/>
      <c r="H330" s="228">
        <v>0.50800000000000001</v>
      </c>
      <c r="I330" s="229"/>
      <c r="J330" s="224"/>
      <c r="K330" s="224"/>
      <c r="L330" s="230"/>
      <c r="M330" s="231"/>
      <c r="N330" s="232"/>
      <c r="O330" s="232"/>
      <c r="P330" s="232"/>
      <c r="Q330" s="232"/>
      <c r="R330" s="232"/>
      <c r="S330" s="232"/>
      <c r="T330" s="233"/>
      <c r="AT330" s="234" t="s">
        <v>197</v>
      </c>
      <c r="AU330" s="234" t="s">
        <v>88</v>
      </c>
      <c r="AV330" s="13" t="s">
        <v>88</v>
      </c>
      <c r="AW330" s="13" t="s">
        <v>32</v>
      </c>
      <c r="AX330" s="13" t="s">
        <v>85</v>
      </c>
      <c r="AY330" s="234" t="s">
        <v>188</v>
      </c>
    </row>
    <row r="331" spans="1:65" s="2" customFormat="1" ht="16.5" customHeight="1">
      <c r="A331" s="35"/>
      <c r="B331" s="36"/>
      <c r="C331" s="210" t="s">
        <v>486</v>
      </c>
      <c r="D331" s="210" t="s">
        <v>190</v>
      </c>
      <c r="E331" s="211" t="s">
        <v>1247</v>
      </c>
      <c r="F331" s="212" t="s">
        <v>1248</v>
      </c>
      <c r="G331" s="213" t="s">
        <v>454</v>
      </c>
      <c r="H331" s="214">
        <v>5</v>
      </c>
      <c r="I331" s="215"/>
      <c r="J331" s="216">
        <f>ROUND(I331*H331,2)</f>
        <v>0</v>
      </c>
      <c r="K331" s="212" t="s">
        <v>202</v>
      </c>
      <c r="L331" s="40"/>
      <c r="M331" s="217" t="s">
        <v>1</v>
      </c>
      <c r="N331" s="218" t="s">
        <v>42</v>
      </c>
      <c r="O331" s="72"/>
      <c r="P331" s="219">
        <f>O331*H331</f>
        <v>0</v>
      </c>
      <c r="Q331" s="219">
        <v>0</v>
      </c>
      <c r="R331" s="219">
        <f>Q331*H331</f>
        <v>0</v>
      </c>
      <c r="S331" s="219">
        <v>0</v>
      </c>
      <c r="T331" s="220">
        <f>S331*H331</f>
        <v>0</v>
      </c>
      <c r="U331" s="35"/>
      <c r="V331" s="35"/>
      <c r="W331" s="35"/>
      <c r="X331" s="35"/>
      <c r="Y331" s="35"/>
      <c r="Z331" s="35"/>
      <c r="AA331" s="35"/>
      <c r="AB331" s="35"/>
      <c r="AC331" s="35"/>
      <c r="AD331" s="35"/>
      <c r="AE331" s="35"/>
      <c r="AR331" s="221" t="s">
        <v>195</v>
      </c>
      <c r="AT331" s="221" t="s">
        <v>190</v>
      </c>
      <c r="AU331" s="221" t="s">
        <v>88</v>
      </c>
      <c r="AY331" s="18" t="s">
        <v>188</v>
      </c>
      <c r="BE331" s="222">
        <f>IF(N331="základní",J331,0)</f>
        <v>0</v>
      </c>
      <c r="BF331" s="222">
        <f>IF(N331="snížená",J331,0)</f>
        <v>0</v>
      </c>
      <c r="BG331" s="222">
        <f>IF(N331="zákl. přenesená",J331,0)</f>
        <v>0</v>
      </c>
      <c r="BH331" s="222">
        <f>IF(N331="sníž. přenesená",J331,0)</f>
        <v>0</v>
      </c>
      <c r="BI331" s="222">
        <f>IF(N331="nulová",J331,0)</f>
        <v>0</v>
      </c>
      <c r="BJ331" s="18" t="s">
        <v>85</v>
      </c>
      <c r="BK331" s="222">
        <f>ROUND(I331*H331,2)</f>
        <v>0</v>
      </c>
      <c r="BL331" s="18" t="s">
        <v>195</v>
      </c>
      <c r="BM331" s="221" t="s">
        <v>1249</v>
      </c>
    </row>
    <row r="332" spans="1:65" s="15" customFormat="1" ht="11.25">
      <c r="B332" s="246"/>
      <c r="C332" s="247"/>
      <c r="D332" s="225" t="s">
        <v>197</v>
      </c>
      <c r="E332" s="248" t="s">
        <v>1</v>
      </c>
      <c r="F332" s="249" t="s">
        <v>1255</v>
      </c>
      <c r="G332" s="247"/>
      <c r="H332" s="248" t="s">
        <v>1</v>
      </c>
      <c r="I332" s="250"/>
      <c r="J332" s="247"/>
      <c r="K332" s="247"/>
      <c r="L332" s="251"/>
      <c r="M332" s="252"/>
      <c r="N332" s="253"/>
      <c r="O332" s="253"/>
      <c r="P332" s="253"/>
      <c r="Q332" s="253"/>
      <c r="R332" s="253"/>
      <c r="S332" s="253"/>
      <c r="T332" s="254"/>
      <c r="AT332" s="255" t="s">
        <v>197</v>
      </c>
      <c r="AU332" s="255" t="s">
        <v>88</v>
      </c>
      <c r="AV332" s="15" t="s">
        <v>85</v>
      </c>
      <c r="AW332" s="15" t="s">
        <v>32</v>
      </c>
      <c r="AX332" s="15" t="s">
        <v>77</v>
      </c>
      <c r="AY332" s="255" t="s">
        <v>188</v>
      </c>
    </row>
    <row r="333" spans="1:65" s="13" customFormat="1" ht="11.25">
      <c r="B333" s="223"/>
      <c r="C333" s="224"/>
      <c r="D333" s="225" t="s">
        <v>197</v>
      </c>
      <c r="E333" s="226" t="s">
        <v>1</v>
      </c>
      <c r="F333" s="227" t="s">
        <v>1420</v>
      </c>
      <c r="G333" s="224"/>
      <c r="H333" s="228">
        <v>5</v>
      </c>
      <c r="I333" s="229"/>
      <c r="J333" s="224"/>
      <c r="K333" s="224"/>
      <c r="L333" s="230"/>
      <c r="M333" s="231"/>
      <c r="N333" s="232"/>
      <c r="O333" s="232"/>
      <c r="P333" s="232"/>
      <c r="Q333" s="232"/>
      <c r="R333" s="232"/>
      <c r="S333" s="232"/>
      <c r="T333" s="233"/>
      <c r="AT333" s="234" t="s">
        <v>197</v>
      </c>
      <c r="AU333" s="234" t="s">
        <v>88</v>
      </c>
      <c r="AV333" s="13" t="s">
        <v>88</v>
      </c>
      <c r="AW333" s="13" t="s">
        <v>32</v>
      </c>
      <c r="AX333" s="13" t="s">
        <v>85</v>
      </c>
      <c r="AY333" s="234" t="s">
        <v>188</v>
      </c>
    </row>
    <row r="334" spans="1:65" s="2" customFormat="1" ht="16.5" customHeight="1">
      <c r="A334" s="35"/>
      <c r="B334" s="36"/>
      <c r="C334" s="267" t="s">
        <v>491</v>
      </c>
      <c r="D334" s="267" t="s">
        <v>406</v>
      </c>
      <c r="E334" s="268" t="s">
        <v>1258</v>
      </c>
      <c r="F334" s="269" t="s">
        <v>1259</v>
      </c>
      <c r="G334" s="270" t="s">
        <v>454</v>
      </c>
      <c r="H334" s="271">
        <v>1.0149999999999999</v>
      </c>
      <c r="I334" s="272"/>
      <c r="J334" s="273">
        <f>ROUND(I334*H334,2)</f>
        <v>0</v>
      </c>
      <c r="K334" s="269" t="s">
        <v>194</v>
      </c>
      <c r="L334" s="274"/>
      <c r="M334" s="275" t="s">
        <v>1</v>
      </c>
      <c r="N334" s="276" t="s">
        <v>42</v>
      </c>
      <c r="O334" s="72"/>
      <c r="P334" s="219">
        <f>O334*H334</f>
        <v>0</v>
      </c>
      <c r="Q334" s="219">
        <v>1.0499999999999999E-3</v>
      </c>
      <c r="R334" s="219">
        <f>Q334*H334</f>
        <v>1.0657499999999999E-3</v>
      </c>
      <c r="S334" s="219">
        <v>0</v>
      </c>
      <c r="T334" s="220">
        <f>S334*H334</f>
        <v>0</v>
      </c>
      <c r="U334" s="35"/>
      <c r="V334" s="35"/>
      <c r="W334" s="35"/>
      <c r="X334" s="35"/>
      <c r="Y334" s="35"/>
      <c r="Z334" s="35"/>
      <c r="AA334" s="35"/>
      <c r="AB334" s="35"/>
      <c r="AC334" s="35"/>
      <c r="AD334" s="35"/>
      <c r="AE334" s="35"/>
      <c r="AR334" s="221" t="s">
        <v>229</v>
      </c>
      <c r="AT334" s="221" t="s">
        <v>406</v>
      </c>
      <c r="AU334" s="221" t="s">
        <v>88</v>
      </c>
      <c r="AY334" s="18" t="s">
        <v>188</v>
      </c>
      <c r="BE334" s="222">
        <f>IF(N334="základní",J334,0)</f>
        <v>0</v>
      </c>
      <c r="BF334" s="222">
        <f>IF(N334="snížená",J334,0)</f>
        <v>0</v>
      </c>
      <c r="BG334" s="222">
        <f>IF(N334="zákl. přenesená",J334,0)</f>
        <v>0</v>
      </c>
      <c r="BH334" s="222">
        <f>IF(N334="sníž. přenesená",J334,0)</f>
        <v>0</v>
      </c>
      <c r="BI334" s="222">
        <f>IF(N334="nulová",J334,0)</f>
        <v>0</v>
      </c>
      <c r="BJ334" s="18" t="s">
        <v>85</v>
      </c>
      <c r="BK334" s="222">
        <f>ROUND(I334*H334,2)</f>
        <v>0</v>
      </c>
      <c r="BL334" s="18" t="s">
        <v>195</v>
      </c>
      <c r="BM334" s="221" t="s">
        <v>1260</v>
      </c>
    </row>
    <row r="335" spans="1:65" s="13" customFormat="1" ht="11.25">
      <c r="B335" s="223"/>
      <c r="C335" s="224"/>
      <c r="D335" s="225" t="s">
        <v>197</v>
      </c>
      <c r="E335" s="224"/>
      <c r="F335" s="227" t="s">
        <v>1421</v>
      </c>
      <c r="G335" s="224"/>
      <c r="H335" s="228">
        <v>1.0149999999999999</v>
      </c>
      <c r="I335" s="229"/>
      <c r="J335" s="224"/>
      <c r="K335" s="224"/>
      <c r="L335" s="230"/>
      <c r="M335" s="231"/>
      <c r="N335" s="232"/>
      <c r="O335" s="232"/>
      <c r="P335" s="232"/>
      <c r="Q335" s="232"/>
      <c r="R335" s="232"/>
      <c r="S335" s="232"/>
      <c r="T335" s="233"/>
      <c r="AT335" s="234" t="s">
        <v>197</v>
      </c>
      <c r="AU335" s="234" t="s">
        <v>88</v>
      </c>
      <c r="AV335" s="13" t="s">
        <v>88</v>
      </c>
      <c r="AW335" s="13" t="s">
        <v>4</v>
      </c>
      <c r="AX335" s="13" t="s">
        <v>85</v>
      </c>
      <c r="AY335" s="234" t="s">
        <v>188</v>
      </c>
    </row>
    <row r="336" spans="1:65" s="2" customFormat="1" ht="16.5" customHeight="1">
      <c r="A336" s="35"/>
      <c r="B336" s="36"/>
      <c r="C336" s="267" t="s">
        <v>493</v>
      </c>
      <c r="D336" s="267" t="s">
        <v>406</v>
      </c>
      <c r="E336" s="268" t="s">
        <v>1262</v>
      </c>
      <c r="F336" s="269" t="s">
        <v>1263</v>
      </c>
      <c r="G336" s="270" t="s">
        <v>454</v>
      </c>
      <c r="H336" s="271">
        <v>1.0149999999999999</v>
      </c>
      <c r="I336" s="272"/>
      <c r="J336" s="273">
        <f>ROUND(I336*H336,2)</f>
        <v>0</v>
      </c>
      <c r="K336" s="269" t="s">
        <v>194</v>
      </c>
      <c r="L336" s="274"/>
      <c r="M336" s="275" t="s">
        <v>1</v>
      </c>
      <c r="N336" s="276" t="s">
        <v>42</v>
      </c>
      <c r="O336" s="72"/>
      <c r="P336" s="219">
        <f>O336*H336</f>
        <v>0</v>
      </c>
      <c r="Q336" s="219">
        <v>2.5999999999999998E-4</v>
      </c>
      <c r="R336" s="219">
        <f>Q336*H336</f>
        <v>2.6389999999999996E-4</v>
      </c>
      <c r="S336" s="219">
        <v>0</v>
      </c>
      <c r="T336" s="220">
        <f>S336*H336</f>
        <v>0</v>
      </c>
      <c r="U336" s="35"/>
      <c r="V336" s="35"/>
      <c r="W336" s="35"/>
      <c r="X336" s="35"/>
      <c r="Y336" s="35"/>
      <c r="Z336" s="35"/>
      <c r="AA336" s="35"/>
      <c r="AB336" s="35"/>
      <c r="AC336" s="35"/>
      <c r="AD336" s="35"/>
      <c r="AE336" s="35"/>
      <c r="AR336" s="221" t="s">
        <v>229</v>
      </c>
      <c r="AT336" s="221" t="s">
        <v>406</v>
      </c>
      <c r="AU336" s="221" t="s">
        <v>88</v>
      </c>
      <c r="AY336" s="18" t="s">
        <v>188</v>
      </c>
      <c r="BE336" s="222">
        <f>IF(N336="základní",J336,0)</f>
        <v>0</v>
      </c>
      <c r="BF336" s="222">
        <f>IF(N336="snížená",J336,0)</f>
        <v>0</v>
      </c>
      <c r="BG336" s="222">
        <f>IF(N336="zákl. přenesená",J336,0)</f>
        <v>0</v>
      </c>
      <c r="BH336" s="222">
        <f>IF(N336="sníž. přenesená",J336,0)</f>
        <v>0</v>
      </c>
      <c r="BI336" s="222">
        <f>IF(N336="nulová",J336,0)</f>
        <v>0</v>
      </c>
      <c r="BJ336" s="18" t="s">
        <v>85</v>
      </c>
      <c r="BK336" s="222">
        <f>ROUND(I336*H336,2)</f>
        <v>0</v>
      </c>
      <c r="BL336" s="18" t="s">
        <v>195</v>
      </c>
      <c r="BM336" s="221" t="s">
        <v>1264</v>
      </c>
    </row>
    <row r="337" spans="1:65" s="13" customFormat="1" ht="11.25">
      <c r="B337" s="223"/>
      <c r="C337" s="224"/>
      <c r="D337" s="225" t="s">
        <v>197</v>
      </c>
      <c r="E337" s="224"/>
      <c r="F337" s="227" t="s">
        <v>1421</v>
      </c>
      <c r="G337" s="224"/>
      <c r="H337" s="228">
        <v>1.0149999999999999</v>
      </c>
      <c r="I337" s="229"/>
      <c r="J337" s="224"/>
      <c r="K337" s="224"/>
      <c r="L337" s="230"/>
      <c r="M337" s="231"/>
      <c r="N337" s="232"/>
      <c r="O337" s="232"/>
      <c r="P337" s="232"/>
      <c r="Q337" s="232"/>
      <c r="R337" s="232"/>
      <c r="S337" s="232"/>
      <c r="T337" s="233"/>
      <c r="AT337" s="234" t="s">
        <v>197</v>
      </c>
      <c r="AU337" s="234" t="s">
        <v>88</v>
      </c>
      <c r="AV337" s="13" t="s">
        <v>88</v>
      </c>
      <c r="AW337" s="13" t="s">
        <v>4</v>
      </c>
      <c r="AX337" s="13" t="s">
        <v>85</v>
      </c>
      <c r="AY337" s="234" t="s">
        <v>188</v>
      </c>
    </row>
    <row r="338" spans="1:65" s="2" customFormat="1" ht="16.5" customHeight="1">
      <c r="A338" s="35"/>
      <c r="B338" s="36"/>
      <c r="C338" s="267" t="s">
        <v>498</v>
      </c>
      <c r="D338" s="267" t="s">
        <v>406</v>
      </c>
      <c r="E338" s="268" t="s">
        <v>1265</v>
      </c>
      <c r="F338" s="269" t="s">
        <v>1266</v>
      </c>
      <c r="G338" s="270" t="s">
        <v>454</v>
      </c>
      <c r="H338" s="271">
        <v>1.0149999999999999</v>
      </c>
      <c r="I338" s="272"/>
      <c r="J338" s="273">
        <f>ROUND(I338*H338,2)</f>
        <v>0</v>
      </c>
      <c r="K338" s="269" t="s">
        <v>194</v>
      </c>
      <c r="L338" s="274"/>
      <c r="M338" s="275" t="s">
        <v>1</v>
      </c>
      <c r="N338" s="276" t="s">
        <v>42</v>
      </c>
      <c r="O338" s="72"/>
      <c r="P338" s="219">
        <f>O338*H338</f>
        <v>0</v>
      </c>
      <c r="Q338" s="219">
        <v>1.1999999999999999E-3</v>
      </c>
      <c r="R338" s="219">
        <f>Q338*H338</f>
        <v>1.2179999999999997E-3</v>
      </c>
      <c r="S338" s="219">
        <v>0</v>
      </c>
      <c r="T338" s="220">
        <f>S338*H338</f>
        <v>0</v>
      </c>
      <c r="U338" s="35"/>
      <c r="V338" s="35"/>
      <c r="W338" s="35"/>
      <c r="X338" s="35"/>
      <c r="Y338" s="35"/>
      <c r="Z338" s="35"/>
      <c r="AA338" s="35"/>
      <c r="AB338" s="35"/>
      <c r="AC338" s="35"/>
      <c r="AD338" s="35"/>
      <c r="AE338" s="35"/>
      <c r="AR338" s="221" t="s">
        <v>229</v>
      </c>
      <c r="AT338" s="221" t="s">
        <v>406</v>
      </c>
      <c r="AU338" s="221" t="s">
        <v>88</v>
      </c>
      <c r="AY338" s="18" t="s">
        <v>188</v>
      </c>
      <c r="BE338" s="222">
        <f>IF(N338="základní",J338,0)</f>
        <v>0</v>
      </c>
      <c r="BF338" s="222">
        <f>IF(N338="snížená",J338,0)</f>
        <v>0</v>
      </c>
      <c r="BG338" s="222">
        <f>IF(N338="zákl. přenesená",J338,0)</f>
        <v>0</v>
      </c>
      <c r="BH338" s="222">
        <f>IF(N338="sníž. přenesená",J338,0)</f>
        <v>0</v>
      </c>
      <c r="BI338" s="222">
        <f>IF(N338="nulová",J338,0)</f>
        <v>0</v>
      </c>
      <c r="BJ338" s="18" t="s">
        <v>85</v>
      </c>
      <c r="BK338" s="222">
        <f>ROUND(I338*H338,2)</f>
        <v>0</v>
      </c>
      <c r="BL338" s="18" t="s">
        <v>195</v>
      </c>
      <c r="BM338" s="221" t="s">
        <v>1267</v>
      </c>
    </row>
    <row r="339" spans="1:65" s="13" customFormat="1" ht="11.25">
      <c r="B339" s="223"/>
      <c r="C339" s="224"/>
      <c r="D339" s="225" t="s">
        <v>197</v>
      </c>
      <c r="E339" s="224"/>
      <c r="F339" s="227" t="s">
        <v>1421</v>
      </c>
      <c r="G339" s="224"/>
      <c r="H339" s="228">
        <v>1.0149999999999999</v>
      </c>
      <c r="I339" s="229"/>
      <c r="J339" s="224"/>
      <c r="K339" s="224"/>
      <c r="L339" s="230"/>
      <c r="M339" s="231"/>
      <c r="N339" s="232"/>
      <c r="O339" s="232"/>
      <c r="P339" s="232"/>
      <c r="Q339" s="232"/>
      <c r="R339" s="232"/>
      <c r="S339" s="232"/>
      <c r="T339" s="233"/>
      <c r="AT339" s="234" t="s">
        <v>197</v>
      </c>
      <c r="AU339" s="234" t="s">
        <v>88</v>
      </c>
      <c r="AV339" s="13" t="s">
        <v>88</v>
      </c>
      <c r="AW339" s="13" t="s">
        <v>4</v>
      </c>
      <c r="AX339" s="13" t="s">
        <v>85</v>
      </c>
      <c r="AY339" s="234" t="s">
        <v>188</v>
      </c>
    </row>
    <row r="340" spans="1:65" s="2" customFormat="1" ht="16.5" customHeight="1">
      <c r="A340" s="35"/>
      <c r="B340" s="36"/>
      <c r="C340" s="267" t="s">
        <v>505</v>
      </c>
      <c r="D340" s="267" t="s">
        <v>406</v>
      </c>
      <c r="E340" s="268" t="s">
        <v>1268</v>
      </c>
      <c r="F340" s="269" t="s">
        <v>1269</v>
      </c>
      <c r="G340" s="270" t="s">
        <v>454</v>
      </c>
      <c r="H340" s="271">
        <v>1.0149999999999999</v>
      </c>
      <c r="I340" s="272"/>
      <c r="J340" s="273">
        <f>ROUND(I340*H340,2)</f>
        <v>0</v>
      </c>
      <c r="K340" s="269" t="s">
        <v>194</v>
      </c>
      <c r="L340" s="274"/>
      <c r="M340" s="275" t="s">
        <v>1</v>
      </c>
      <c r="N340" s="276" t="s">
        <v>42</v>
      </c>
      <c r="O340" s="72"/>
      <c r="P340" s="219">
        <f>O340*H340</f>
        <v>0</v>
      </c>
      <c r="Q340" s="219">
        <v>1.2E-4</v>
      </c>
      <c r="R340" s="219">
        <f>Q340*H340</f>
        <v>1.2179999999999999E-4</v>
      </c>
      <c r="S340" s="219">
        <v>0</v>
      </c>
      <c r="T340" s="220">
        <f>S340*H340</f>
        <v>0</v>
      </c>
      <c r="U340" s="35"/>
      <c r="V340" s="35"/>
      <c r="W340" s="35"/>
      <c r="X340" s="35"/>
      <c r="Y340" s="35"/>
      <c r="Z340" s="35"/>
      <c r="AA340" s="35"/>
      <c r="AB340" s="35"/>
      <c r="AC340" s="35"/>
      <c r="AD340" s="35"/>
      <c r="AE340" s="35"/>
      <c r="AR340" s="221" t="s">
        <v>229</v>
      </c>
      <c r="AT340" s="221" t="s">
        <v>406</v>
      </c>
      <c r="AU340" s="221" t="s">
        <v>88</v>
      </c>
      <c r="AY340" s="18" t="s">
        <v>188</v>
      </c>
      <c r="BE340" s="222">
        <f>IF(N340="základní",J340,0)</f>
        <v>0</v>
      </c>
      <c r="BF340" s="222">
        <f>IF(N340="snížená",J340,0)</f>
        <v>0</v>
      </c>
      <c r="BG340" s="222">
        <f>IF(N340="zákl. přenesená",J340,0)</f>
        <v>0</v>
      </c>
      <c r="BH340" s="222">
        <f>IF(N340="sníž. přenesená",J340,0)</f>
        <v>0</v>
      </c>
      <c r="BI340" s="222">
        <f>IF(N340="nulová",J340,0)</f>
        <v>0</v>
      </c>
      <c r="BJ340" s="18" t="s">
        <v>85</v>
      </c>
      <c r="BK340" s="222">
        <f>ROUND(I340*H340,2)</f>
        <v>0</v>
      </c>
      <c r="BL340" s="18" t="s">
        <v>195</v>
      </c>
      <c r="BM340" s="221" t="s">
        <v>1270</v>
      </c>
    </row>
    <row r="341" spans="1:65" s="13" customFormat="1" ht="11.25">
      <c r="B341" s="223"/>
      <c r="C341" s="224"/>
      <c r="D341" s="225" t="s">
        <v>197</v>
      </c>
      <c r="E341" s="224"/>
      <c r="F341" s="227" t="s">
        <v>1421</v>
      </c>
      <c r="G341" s="224"/>
      <c r="H341" s="228">
        <v>1.0149999999999999</v>
      </c>
      <c r="I341" s="229"/>
      <c r="J341" s="224"/>
      <c r="K341" s="224"/>
      <c r="L341" s="230"/>
      <c r="M341" s="231"/>
      <c r="N341" s="232"/>
      <c r="O341" s="232"/>
      <c r="P341" s="232"/>
      <c r="Q341" s="232"/>
      <c r="R341" s="232"/>
      <c r="S341" s="232"/>
      <c r="T341" s="233"/>
      <c r="AT341" s="234" t="s">
        <v>197</v>
      </c>
      <c r="AU341" s="234" t="s">
        <v>88</v>
      </c>
      <c r="AV341" s="13" t="s">
        <v>88</v>
      </c>
      <c r="AW341" s="13" t="s">
        <v>4</v>
      </c>
      <c r="AX341" s="13" t="s">
        <v>85</v>
      </c>
      <c r="AY341" s="234" t="s">
        <v>188</v>
      </c>
    </row>
    <row r="342" spans="1:65" s="2" customFormat="1" ht="16.5" customHeight="1">
      <c r="A342" s="35"/>
      <c r="B342" s="36"/>
      <c r="C342" s="267" t="s">
        <v>509</v>
      </c>
      <c r="D342" s="267" t="s">
        <v>406</v>
      </c>
      <c r="E342" s="268" t="s">
        <v>1272</v>
      </c>
      <c r="F342" s="269" t="s">
        <v>1273</v>
      </c>
      <c r="G342" s="270" t="s">
        <v>454</v>
      </c>
      <c r="H342" s="271">
        <v>1.0149999999999999</v>
      </c>
      <c r="I342" s="272"/>
      <c r="J342" s="273">
        <f>ROUND(I342*H342,2)</f>
        <v>0</v>
      </c>
      <c r="K342" s="269" t="s">
        <v>194</v>
      </c>
      <c r="L342" s="274"/>
      <c r="M342" s="275" t="s">
        <v>1</v>
      </c>
      <c r="N342" s="276" t="s">
        <v>42</v>
      </c>
      <c r="O342" s="72"/>
      <c r="P342" s="219">
        <f>O342*H342</f>
        <v>0</v>
      </c>
      <c r="Q342" s="219">
        <v>5.0000000000000001E-4</v>
      </c>
      <c r="R342" s="219">
        <f>Q342*H342</f>
        <v>5.0749999999999992E-4</v>
      </c>
      <c r="S342" s="219">
        <v>0</v>
      </c>
      <c r="T342" s="220">
        <f>S342*H342</f>
        <v>0</v>
      </c>
      <c r="U342" s="35"/>
      <c r="V342" s="35"/>
      <c r="W342" s="35"/>
      <c r="X342" s="35"/>
      <c r="Y342" s="35"/>
      <c r="Z342" s="35"/>
      <c r="AA342" s="35"/>
      <c r="AB342" s="35"/>
      <c r="AC342" s="35"/>
      <c r="AD342" s="35"/>
      <c r="AE342" s="35"/>
      <c r="AR342" s="221" t="s">
        <v>229</v>
      </c>
      <c r="AT342" s="221" t="s">
        <v>406</v>
      </c>
      <c r="AU342" s="221" t="s">
        <v>88</v>
      </c>
      <c r="AY342" s="18" t="s">
        <v>188</v>
      </c>
      <c r="BE342" s="222">
        <f>IF(N342="základní",J342,0)</f>
        <v>0</v>
      </c>
      <c r="BF342" s="222">
        <f>IF(N342="snížená",J342,0)</f>
        <v>0</v>
      </c>
      <c r="BG342" s="222">
        <f>IF(N342="zákl. přenesená",J342,0)</f>
        <v>0</v>
      </c>
      <c r="BH342" s="222">
        <f>IF(N342="sníž. přenesená",J342,0)</f>
        <v>0</v>
      </c>
      <c r="BI342" s="222">
        <f>IF(N342="nulová",J342,0)</f>
        <v>0</v>
      </c>
      <c r="BJ342" s="18" t="s">
        <v>85</v>
      </c>
      <c r="BK342" s="222">
        <f>ROUND(I342*H342,2)</f>
        <v>0</v>
      </c>
      <c r="BL342" s="18" t="s">
        <v>195</v>
      </c>
      <c r="BM342" s="221" t="s">
        <v>1274</v>
      </c>
    </row>
    <row r="343" spans="1:65" s="13" customFormat="1" ht="11.25">
      <c r="B343" s="223"/>
      <c r="C343" s="224"/>
      <c r="D343" s="225" t="s">
        <v>197</v>
      </c>
      <c r="E343" s="224"/>
      <c r="F343" s="227" t="s">
        <v>1421</v>
      </c>
      <c r="G343" s="224"/>
      <c r="H343" s="228">
        <v>1.0149999999999999</v>
      </c>
      <c r="I343" s="229"/>
      <c r="J343" s="224"/>
      <c r="K343" s="224"/>
      <c r="L343" s="230"/>
      <c r="M343" s="231"/>
      <c r="N343" s="232"/>
      <c r="O343" s="232"/>
      <c r="P343" s="232"/>
      <c r="Q343" s="232"/>
      <c r="R343" s="232"/>
      <c r="S343" s="232"/>
      <c r="T343" s="233"/>
      <c r="AT343" s="234" t="s">
        <v>197</v>
      </c>
      <c r="AU343" s="234" t="s">
        <v>88</v>
      </c>
      <c r="AV343" s="13" t="s">
        <v>88</v>
      </c>
      <c r="AW343" s="13" t="s">
        <v>4</v>
      </c>
      <c r="AX343" s="13" t="s">
        <v>85</v>
      </c>
      <c r="AY343" s="234" t="s">
        <v>188</v>
      </c>
    </row>
    <row r="344" spans="1:65" s="2" customFormat="1" ht="24" customHeight="1">
      <c r="A344" s="35"/>
      <c r="B344" s="36"/>
      <c r="C344" s="210" t="s">
        <v>513</v>
      </c>
      <c r="D344" s="210" t="s">
        <v>190</v>
      </c>
      <c r="E344" s="211" t="s">
        <v>1275</v>
      </c>
      <c r="F344" s="212" t="s">
        <v>1276</v>
      </c>
      <c r="G344" s="213" t="s">
        <v>454</v>
      </c>
      <c r="H344" s="214">
        <v>1</v>
      </c>
      <c r="I344" s="215"/>
      <c r="J344" s="216">
        <f>ROUND(I344*H344,2)</f>
        <v>0</v>
      </c>
      <c r="K344" s="212" t="s">
        <v>194</v>
      </c>
      <c r="L344" s="40"/>
      <c r="M344" s="217" t="s">
        <v>1</v>
      </c>
      <c r="N344" s="218" t="s">
        <v>42</v>
      </c>
      <c r="O344" s="72"/>
      <c r="P344" s="219">
        <f>O344*H344</f>
        <v>0</v>
      </c>
      <c r="Q344" s="219">
        <v>0.31</v>
      </c>
      <c r="R344" s="219">
        <f>Q344*H344</f>
        <v>0.31</v>
      </c>
      <c r="S344" s="219">
        <v>0</v>
      </c>
      <c r="T344" s="220">
        <f>S344*H344</f>
        <v>0</v>
      </c>
      <c r="U344" s="35"/>
      <c r="V344" s="35"/>
      <c r="W344" s="35"/>
      <c r="X344" s="35"/>
      <c r="Y344" s="35"/>
      <c r="Z344" s="35"/>
      <c r="AA344" s="35"/>
      <c r="AB344" s="35"/>
      <c r="AC344" s="35"/>
      <c r="AD344" s="35"/>
      <c r="AE344" s="35"/>
      <c r="AR344" s="221" t="s">
        <v>195</v>
      </c>
      <c r="AT344" s="221" t="s">
        <v>190</v>
      </c>
      <c r="AU344" s="221" t="s">
        <v>88</v>
      </c>
      <c r="AY344" s="18" t="s">
        <v>188</v>
      </c>
      <c r="BE344" s="222">
        <f>IF(N344="základní",J344,0)</f>
        <v>0</v>
      </c>
      <c r="BF344" s="222">
        <f>IF(N344="snížená",J344,0)</f>
        <v>0</v>
      </c>
      <c r="BG344" s="222">
        <f>IF(N344="zákl. přenesená",J344,0)</f>
        <v>0</v>
      </c>
      <c r="BH344" s="222">
        <f>IF(N344="sníž. přenesená",J344,0)</f>
        <v>0</v>
      </c>
      <c r="BI344" s="222">
        <f>IF(N344="nulová",J344,0)</f>
        <v>0</v>
      </c>
      <c r="BJ344" s="18" t="s">
        <v>85</v>
      </c>
      <c r="BK344" s="222">
        <f>ROUND(I344*H344,2)</f>
        <v>0</v>
      </c>
      <c r="BL344" s="18" t="s">
        <v>195</v>
      </c>
      <c r="BM344" s="221" t="s">
        <v>1277</v>
      </c>
    </row>
    <row r="345" spans="1:65" s="15" customFormat="1" ht="11.25">
      <c r="B345" s="246"/>
      <c r="C345" s="247"/>
      <c r="D345" s="225" t="s">
        <v>197</v>
      </c>
      <c r="E345" s="248" t="s">
        <v>1</v>
      </c>
      <c r="F345" s="249" t="s">
        <v>1278</v>
      </c>
      <c r="G345" s="247"/>
      <c r="H345" s="248" t="s">
        <v>1</v>
      </c>
      <c r="I345" s="250"/>
      <c r="J345" s="247"/>
      <c r="K345" s="247"/>
      <c r="L345" s="251"/>
      <c r="M345" s="252"/>
      <c r="N345" s="253"/>
      <c r="O345" s="253"/>
      <c r="P345" s="253"/>
      <c r="Q345" s="253"/>
      <c r="R345" s="253"/>
      <c r="S345" s="253"/>
      <c r="T345" s="254"/>
      <c r="AT345" s="255" t="s">
        <v>197</v>
      </c>
      <c r="AU345" s="255" t="s">
        <v>88</v>
      </c>
      <c r="AV345" s="15" t="s">
        <v>85</v>
      </c>
      <c r="AW345" s="15" t="s">
        <v>32</v>
      </c>
      <c r="AX345" s="15" t="s">
        <v>77</v>
      </c>
      <c r="AY345" s="255" t="s">
        <v>188</v>
      </c>
    </row>
    <row r="346" spans="1:65" s="13" customFormat="1" ht="11.25">
      <c r="B346" s="223"/>
      <c r="C346" s="224"/>
      <c r="D346" s="225" t="s">
        <v>197</v>
      </c>
      <c r="E346" s="226" t="s">
        <v>1</v>
      </c>
      <c r="F346" s="227" t="s">
        <v>1422</v>
      </c>
      <c r="G346" s="224"/>
      <c r="H346" s="228">
        <v>1</v>
      </c>
      <c r="I346" s="229"/>
      <c r="J346" s="224"/>
      <c r="K346" s="224"/>
      <c r="L346" s="230"/>
      <c r="M346" s="231"/>
      <c r="N346" s="232"/>
      <c r="O346" s="232"/>
      <c r="P346" s="232"/>
      <c r="Q346" s="232"/>
      <c r="R346" s="232"/>
      <c r="S346" s="232"/>
      <c r="T346" s="233"/>
      <c r="AT346" s="234" t="s">
        <v>197</v>
      </c>
      <c r="AU346" s="234" t="s">
        <v>88</v>
      </c>
      <c r="AV346" s="13" t="s">
        <v>88</v>
      </c>
      <c r="AW346" s="13" t="s">
        <v>32</v>
      </c>
      <c r="AX346" s="13" t="s">
        <v>85</v>
      </c>
      <c r="AY346" s="234" t="s">
        <v>188</v>
      </c>
    </row>
    <row r="347" spans="1:65" s="2" customFormat="1" ht="16.5" customHeight="1">
      <c r="A347" s="35"/>
      <c r="B347" s="36"/>
      <c r="C347" s="210" t="s">
        <v>517</v>
      </c>
      <c r="D347" s="210" t="s">
        <v>190</v>
      </c>
      <c r="E347" s="211" t="s">
        <v>1285</v>
      </c>
      <c r="F347" s="212" t="s">
        <v>1286</v>
      </c>
      <c r="G347" s="213" t="s">
        <v>454</v>
      </c>
      <c r="H347" s="214">
        <v>1</v>
      </c>
      <c r="I347" s="215"/>
      <c r="J347" s="216">
        <f>ROUND(I347*H347,2)</f>
        <v>0</v>
      </c>
      <c r="K347" s="212" t="s">
        <v>194</v>
      </c>
      <c r="L347" s="40"/>
      <c r="M347" s="217" t="s">
        <v>1</v>
      </c>
      <c r="N347" s="218" t="s">
        <v>42</v>
      </c>
      <c r="O347" s="72"/>
      <c r="P347" s="219">
        <f>O347*H347</f>
        <v>0</v>
      </c>
      <c r="Q347" s="219">
        <v>0</v>
      </c>
      <c r="R347" s="219">
        <f>Q347*H347</f>
        <v>0</v>
      </c>
      <c r="S347" s="219">
        <v>0</v>
      </c>
      <c r="T347" s="220">
        <f>S347*H347</f>
        <v>0</v>
      </c>
      <c r="U347" s="35"/>
      <c r="V347" s="35"/>
      <c r="W347" s="35"/>
      <c r="X347" s="35"/>
      <c r="Y347" s="35"/>
      <c r="Z347" s="35"/>
      <c r="AA347" s="35"/>
      <c r="AB347" s="35"/>
      <c r="AC347" s="35"/>
      <c r="AD347" s="35"/>
      <c r="AE347" s="35"/>
      <c r="AR347" s="221" t="s">
        <v>195</v>
      </c>
      <c r="AT347" s="221" t="s">
        <v>190</v>
      </c>
      <c r="AU347" s="221" t="s">
        <v>88</v>
      </c>
      <c r="AY347" s="18" t="s">
        <v>188</v>
      </c>
      <c r="BE347" s="222">
        <f>IF(N347="základní",J347,0)</f>
        <v>0</v>
      </c>
      <c r="BF347" s="222">
        <f>IF(N347="snížená",J347,0)</f>
        <v>0</v>
      </c>
      <c r="BG347" s="222">
        <f>IF(N347="zákl. přenesená",J347,0)</f>
        <v>0</v>
      </c>
      <c r="BH347" s="222">
        <f>IF(N347="sníž. přenesená",J347,0)</f>
        <v>0</v>
      </c>
      <c r="BI347" s="222">
        <f>IF(N347="nulová",J347,0)</f>
        <v>0</v>
      </c>
      <c r="BJ347" s="18" t="s">
        <v>85</v>
      </c>
      <c r="BK347" s="222">
        <f>ROUND(I347*H347,2)</f>
        <v>0</v>
      </c>
      <c r="BL347" s="18" t="s">
        <v>195</v>
      </c>
      <c r="BM347" s="221" t="s">
        <v>1287</v>
      </c>
    </row>
    <row r="348" spans="1:65" s="13" customFormat="1" ht="11.25">
      <c r="B348" s="223"/>
      <c r="C348" s="224"/>
      <c r="D348" s="225" t="s">
        <v>197</v>
      </c>
      <c r="E348" s="226" t="s">
        <v>1</v>
      </c>
      <c r="F348" s="227" t="s">
        <v>1422</v>
      </c>
      <c r="G348" s="224"/>
      <c r="H348" s="228">
        <v>1</v>
      </c>
      <c r="I348" s="229"/>
      <c r="J348" s="224"/>
      <c r="K348" s="224"/>
      <c r="L348" s="230"/>
      <c r="M348" s="231"/>
      <c r="N348" s="232"/>
      <c r="O348" s="232"/>
      <c r="P348" s="232"/>
      <c r="Q348" s="232"/>
      <c r="R348" s="232"/>
      <c r="S348" s="232"/>
      <c r="T348" s="233"/>
      <c r="AT348" s="234" t="s">
        <v>197</v>
      </c>
      <c r="AU348" s="234" t="s">
        <v>88</v>
      </c>
      <c r="AV348" s="13" t="s">
        <v>88</v>
      </c>
      <c r="AW348" s="13" t="s">
        <v>32</v>
      </c>
      <c r="AX348" s="13" t="s">
        <v>85</v>
      </c>
      <c r="AY348" s="234" t="s">
        <v>188</v>
      </c>
    </row>
    <row r="349" spans="1:65" s="12" customFormat="1" ht="22.9" customHeight="1">
      <c r="B349" s="194"/>
      <c r="C349" s="195"/>
      <c r="D349" s="196" t="s">
        <v>76</v>
      </c>
      <c r="E349" s="208" t="s">
        <v>236</v>
      </c>
      <c r="F349" s="208" t="s">
        <v>1289</v>
      </c>
      <c r="G349" s="195"/>
      <c r="H349" s="195"/>
      <c r="I349" s="198"/>
      <c r="J349" s="209">
        <f>BK349</f>
        <v>0</v>
      </c>
      <c r="K349" s="195"/>
      <c r="L349" s="200"/>
      <c r="M349" s="201"/>
      <c r="N349" s="202"/>
      <c r="O349" s="202"/>
      <c r="P349" s="203">
        <f>SUM(P350:P358)</f>
        <v>0</v>
      </c>
      <c r="Q349" s="202"/>
      <c r="R349" s="203">
        <f>SUM(R350:R358)</f>
        <v>0.89652609999999999</v>
      </c>
      <c r="S349" s="202"/>
      <c r="T349" s="204">
        <f>SUM(T350:T358)</f>
        <v>0</v>
      </c>
      <c r="AR349" s="205" t="s">
        <v>85</v>
      </c>
      <c r="AT349" s="206" t="s">
        <v>76</v>
      </c>
      <c r="AU349" s="206" t="s">
        <v>85</v>
      </c>
      <c r="AY349" s="205" t="s">
        <v>188</v>
      </c>
      <c r="BK349" s="207">
        <f>SUM(BK350:BK358)</f>
        <v>0</v>
      </c>
    </row>
    <row r="350" spans="1:65" s="2" customFormat="1" ht="16.5" customHeight="1">
      <c r="A350" s="35"/>
      <c r="B350" s="36"/>
      <c r="C350" s="210" t="s">
        <v>521</v>
      </c>
      <c r="D350" s="210" t="s">
        <v>190</v>
      </c>
      <c r="E350" s="211" t="s">
        <v>1290</v>
      </c>
      <c r="F350" s="212" t="s">
        <v>1291</v>
      </c>
      <c r="G350" s="213" t="s">
        <v>193</v>
      </c>
      <c r="H350" s="214">
        <v>2.1989999999999998</v>
      </c>
      <c r="I350" s="215"/>
      <c r="J350" s="216">
        <f>ROUND(I350*H350,2)</f>
        <v>0</v>
      </c>
      <c r="K350" s="212" t="s">
        <v>202</v>
      </c>
      <c r="L350" s="40"/>
      <c r="M350" s="217" t="s">
        <v>1</v>
      </c>
      <c r="N350" s="218" t="s">
        <v>42</v>
      </c>
      <c r="O350" s="72"/>
      <c r="P350" s="219">
        <f>O350*H350</f>
        <v>0</v>
      </c>
      <c r="Q350" s="219">
        <v>7.1900000000000006E-2</v>
      </c>
      <c r="R350" s="219">
        <f>Q350*H350</f>
        <v>0.1581081</v>
      </c>
      <c r="S350" s="219">
        <v>0</v>
      </c>
      <c r="T350" s="220">
        <f>S350*H350</f>
        <v>0</v>
      </c>
      <c r="U350" s="35"/>
      <c r="V350" s="35"/>
      <c r="W350" s="35"/>
      <c r="X350" s="35"/>
      <c r="Y350" s="35"/>
      <c r="Z350" s="35"/>
      <c r="AA350" s="35"/>
      <c r="AB350" s="35"/>
      <c r="AC350" s="35"/>
      <c r="AD350" s="35"/>
      <c r="AE350" s="35"/>
      <c r="AR350" s="221" t="s">
        <v>195</v>
      </c>
      <c r="AT350" s="221" t="s">
        <v>190</v>
      </c>
      <c r="AU350" s="221" t="s">
        <v>88</v>
      </c>
      <c r="AY350" s="18" t="s">
        <v>188</v>
      </c>
      <c r="BE350" s="222">
        <f>IF(N350="základní",J350,0)</f>
        <v>0</v>
      </c>
      <c r="BF350" s="222">
        <f>IF(N350="snížená",J350,0)</f>
        <v>0</v>
      </c>
      <c r="BG350" s="222">
        <f>IF(N350="zákl. přenesená",J350,0)</f>
        <v>0</v>
      </c>
      <c r="BH350" s="222">
        <f>IF(N350="sníž. přenesená",J350,0)</f>
        <v>0</v>
      </c>
      <c r="BI350" s="222">
        <f>IF(N350="nulová",J350,0)</f>
        <v>0</v>
      </c>
      <c r="BJ350" s="18" t="s">
        <v>85</v>
      </c>
      <c r="BK350" s="222">
        <f>ROUND(I350*H350,2)</f>
        <v>0</v>
      </c>
      <c r="BL350" s="18" t="s">
        <v>195</v>
      </c>
      <c r="BM350" s="221" t="s">
        <v>1292</v>
      </c>
    </row>
    <row r="351" spans="1:65" s="15" customFormat="1" ht="11.25">
      <c r="B351" s="246"/>
      <c r="C351" s="247"/>
      <c r="D351" s="225" t="s">
        <v>197</v>
      </c>
      <c r="E351" s="248" t="s">
        <v>1</v>
      </c>
      <c r="F351" s="249" t="s">
        <v>1293</v>
      </c>
      <c r="G351" s="247"/>
      <c r="H351" s="248" t="s">
        <v>1</v>
      </c>
      <c r="I351" s="250"/>
      <c r="J351" s="247"/>
      <c r="K351" s="247"/>
      <c r="L351" s="251"/>
      <c r="M351" s="252"/>
      <c r="N351" s="253"/>
      <c r="O351" s="253"/>
      <c r="P351" s="253"/>
      <c r="Q351" s="253"/>
      <c r="R351" s="253"/>
      <c r="S351" s="253"/>
      <c r="T351" s="254"/>
      <c r="AT351" s="255" t="s">
        <v>197</v>
      </c>
      <c r="AU351" s="255" t="s">
        <v>88</v>
      </c>
      <c r="AV351" s="15" t="s">
        <v>85</v>
      </c>
      <c r="AW351" s="15" t="s">
        <v>32</v>
      </c>
      <c r="AX351" s="15" t="s">
        <v>77</v>
      </c>
      <c r="AY351" s="255" t="s">
        <v>188</v>
      </c>
    </row>
    <row r="352" spans="1:65" s="13" customFormat="1" ht="11.25">
      <c r="B352" s="223"/>
      <c r="C352" s="224"/>
      <c r="D352" s="225" t="s">
        <v>197</v>
      </c>
      <c r="E352" s="226" t="s">
        <v>1</v>
      </c>
      <c r="F352" s="227" t="s">
        <v>1423</v>
      </c>
      <c r="G352" s="224"/>
      <c r="H352" s="228">
        <v>2.1989999999999998</v>
      </c>
      <c r="I352" s="229"/>
      <c r="J352" s="224"/>
      <c r="K352" s="224"/>
      <c r="L352" s="230"/>
      <c r="M352" s="231"/>
      <c r="N352" s="232"/>
      <c r="O352" s="232"/>
      <c r="P352" s="232"/>
      <c r="Q352" s="232"/>
      <c r="R352" s="232"/>
      <c r="S352" s="232"/>
      <c r="T352" s="233"/>
      <c r="AT352" s="234" t="s">
        <v>197</v>
      </c>
      <c r="AU352" s="234" t="s">
        <v>88</v>
      </c>
      <c r="AV352" s="13" t="s">
        <v>88</v>
      </c>
      <c r="AW352" s="13" t="s">
        <v>32</v>
      </c>
      <c r="AX352" s="13" t="s">
        <v>77</v>
      </c>
      <c r="AY352" s="234" t="s">
        <v>188</v>
      </c>
    </row>
    <row r="353" spans="1:65" s="14" customFormat="1" ht="11.25">
      <c r="B353" s="235"/>
      <c r="C353" s="236"/>
      <c r="D353" s="225" t="s">
        <v>197</v>
      </c>
      <c r="E353" s="237" t="s">
        <v>712</v>
      </c>
      <c r="F353" s="238" t="s">
        <v>199</v>
      </c>
      <c r="G353" s="236"/>
      <c r="H353" s="239">
        <v>2.1989999999999998</v>
      </c>
      <c r="I353" s="240"/>
      <c r="J353" s="236"/>
      <c r="K353" s="236"/>
      <c r="L353" s="241"/>
      <c r="M353" s="242"/>
      <c r="N353" s="243"/>
      <c r="O353" s="243"/>
      <c r="P353" s="243"/>
      <c r="Q353" s="243"/>
      <c r="R353" s="243"/>
      <c r="S353" s="243"/>
      <c r="T353" s="244"/>
      <c r="AT353" s="245" t="s">
        <v>197</v>
      </c>
      <c r="AU353" s="245" t="s">
        <v>88</v>
      </c>
      <c r="AV353" s="14" t="s">
        <v>195</v>
      </c>
      <c r="AW353" s="14" t="s">
        <v>32</v>
      </c>
      <c r="AX353" s="14" t="s">
        <v>85</v>
      </c>
      <c r="AY353" s="245" t="s">
        <v>188</v>
      </c>
    </row>
    <row r="354" spans="1:65" s="2" customFormat="1" ht="16.5" customHeight="1">
      <c r="A354" s="35"/>
      <c r="B354" s="36"/>
      <c r="C354" s="267" t="s">
        <v>526</v>
      </c>
      <c r="D354" s="267" t="s">
        <v>406</v>
      </c>
      <c r="E354" s="268" t="s">
        <v>1295</v>
      </c>
      <c r="F354" s="269" t="s">
        <v>1296</v>
      </c>
      <c r="G354" s="270" t="s">
        <v>207</v>
      </c>
      <c r="H354" s="271">
        <v>0.24399999999999999</v>
      </c>
      <c r="I354" s="272"/>
      <c r="J354" s="273">
        <f>ROUND(I354*H354,2)</f>
        <v>0</v>
      </c>
      <c r="K354" s="269" t="s">
        <v>202</v>
      </c>
      <c r="L354" s="274"/>
      <c r="M354" s="275" t="s">
        <v>1</v>
      </c>
      <c r="N354" s="276" t="s">
        <v>42</v>
      </c>
      <c r="O354" s="72"/>
      <c r="P354" s="219">
        <f>O354*H354</f>
        <v>0</v>
      </c>
      <c r="Q354" s="219">
        <v>0.222</v>
      </c>
      <c r="R354" s="219">
        <f>Q354*H354</f>
        <v>5.4168000000000001E-2</v>
      </c>
      <c r="S354" s="219">
        <v>0</v>
      </c>
      <c r="T354" s="220">
        <f>S354*H354</f>
        <v>0</v>
      </c>
      <c r="U354" s="35"/>
      <c r="V354" s="35"/>
      <c r="W354" s="35"/>
      <c r="X354" s="35"/>
      <c r="Y354" s="35"/>
      <c r="Z354" s="35"/>
      <c r="AA354" s="35"/>
      <c r="AB354" s="35"/>
      <c r="AC354" s="35"/>
      <c r="AD354" s="35"/>
      <c r="AE354" s="35"/>
      <c r="AR354" s="221" t="s">
        <v>229</v>
      </c>
      <c r="AT354" s="221" t="s">
        <v>406</v>
      </c>
      <c r="AU354" s="221" t="s">
        <v>88</v>
      </c>
      <c r="AY354" s="18" t="s">
        <v>188</v>
      </c>
      <c r="BE354" s="222">
        <f>IF(N354="základní",J354,0)</f>
        <v>0</v>
      </c>
      <c r="BF354" s="222">
        <f>IF(N354="snížená",J354,0)</f>
        <v>0</v>
      </c>
      <c r="BG354" s="222">
        <f>IF(N354="zákl. přenesená",J354,0)</f>
        <v>0</v>
      </c>
      <c r="BH354" s="222">
        <f>IF(N354="sníž. přenesená",J354,0)</f>
        <v>0</v>
      </c>
      <c r="BI354" s="222">
        <f>IF(N354="nulová",J354,0)</f>
        <v>0</v>
      </c>
      <c r="BJ354" s="18" t="s">
        <v>85</v>
      </c>
      <c r="BK354" s="222">
        <f>ROUND(I354*H354,2)</f>
        <v>0</v>
      </c>
      <c r="BL354" s="18" t="s">
        <v>195</v>
      </c>
      <c r="BM354" s="221" t="s">
        <v>1297</v>
      </c>
    </row>
    <row r="355" spans="1:65" s="13" customFormat="1" ht="11.25">
      <c r="B355" s="223"/>
      <c r="C355" s="224"/>
      <c r="D355" s="225" t="s">
        <v>197</v>
      </c>
      <c r="E355" s="226" t="s">
        <v>1</v>
      </c>
      <c r="F355" s="227" t="s">
        <v>1298</v>
      </c>
      <c r="G355" s="224"/>
      <c r="H355" s="228">
        <v>0.24399999999999999</v>
      </c>
      <c r="I355" s="229"/>
      <c r="J355" s="224"/>
      <c r="K355" s="224"/>
      <c r="L355" s="230"/>
      <c r="M355" s="231"/>
      <c r="N355" s="232"/>
      <c r="O355" s="232"/>
      <c r="P355" s="232"/>
      <c r="Q355" s="232"/>
      <c r="R355" s="232"/>
      <c r="S355" s="232"/>
      <c r="T355" s="233"/>
      <c r="AT355" s="234" t="s">
        <v>197</v>
      </c>
      <c r="AU355" s="234" t="s">
        <v>88</v>
      </c>
      <c r="AV355" s="13" t="s">
        <v>88</v>
      </c>
      <c r="AW355" s="13" t="s">
        <v>32</v>
      </c>
      <c r="AX355" s="13" t="s">
        <v>85</v>
      </c>
      <c r="AY355" s="234" t="s">
        <v>188</v>
      </c>
    </row>
    <row r="356" spans="1:65" s="2" customFormat="1" ht="24" customHeight="1">
      <c r="A356" s="35"/>
      <c r="B356" s="36"/>
      <c r="C356" s="210" t="s">
        <v>534</v>
      </c>
      <c r="D356" s="210" t="s">
        <v>190</v>
      </c>
      <c r="E356" s="211" t="s">
        <v>1310</v>
      </c>
      <c r="F356" s="212" t="s">
        <v>1311</v>
      </c>
      <c r="G356" s="213" t="s">
        <v>193</v>
      </c>
      <c r="H356" s="214">
        <v>35</v>
      </c>
      <c r="I356" s="215"/>
      <c r="J356" s="216">
        <f>ROUND(I356*H356,2)</f>
        <v>0</v>
      </c>
      <c r="K356" s="212" t="s">
        <v>194</v>
      </c>
      <c r="L356" s="40"/>
      <c r="M356" s="217" t="s">
        <v>1</v>
      </c>
      <c r="N356" s="218" t="s">
        <v>42</v>
      </c>
      <c r="O356" s="72"/>
      <c r="P356" s="219">
        <f>O356*H356</f>
        <v>0</v>
      </c>
      <c r="Q356" s="219">
        <v>1.9550000000000001E-2</v>
      </c>
      <c r="R356" s="219">
        <f>Q356*H356</f>
        <v>0.68425000000000002</v>
      </c>
      <c r="S356" s="219">
        <v>0</v>
      </c>
      <c r="T356" s="220">
        <f>S356*H356</f>
        <v>0</v>
      </c>
      <c r="U356" s="35"/>
      <c r="V356" s="35"/>
      <c r="W356" s="35"/>
      <c r="X356" s="35"/>
      <c r="Y356" s="35"/>
      <c r="Z356" s="35"/>
      <c r="AA356" s="35"/>
      <c r="AB356" s="35"/>
      <c r="AC356" s="35"/>
      <c r="AD356" s="35"/>
      <c r="AE356" s="35"/>
      <c r="AR356" s="221" t="s">
        <v>195</v>
      </c>
      <c r="AT356" s="221" t="s">
        <v>190</v>
      </c>
      <c r="AU356" s="221" t="s">
        <v>88</v>
      </c>
      <c r="AY356" s="18" t="s">
        <v>188</v>
      </c>
      <c r="BE356" s="222">
        <f>IF(N356="základní",J356,0)</f>
        <v>0</v>
      </c>
      <c r="BF356" s="222">
        <f>IF(N356="snížená",J356,0)</f>
        <v>0</v>
      </c>
      <c r="BG356" s="222">
        <f>IF(N356="zákl. přenesená",J356,0)</f>
        <v>0</v>
      </c>
      <c r="BH356" s="222">
        <f>IF(N356="sníž. přenesená",J356,0)</f>
        <v>0</v>
      </c>
      <c r="BI356" s="222">
        <f>IF(N356="nulová",J356,0)</f>
        <v>0</v>
      </c>
      <c r="BJ356" s="18" t="s">
        <v>85</v>
      </c>
      <c r="BK356" s="222">
        <f>ROUND(I356*H356,2)</f>
        <v>0</v>
      </c>
      <c r="BL356" s="18" t="s">
        <v>195</v>
      </c>
      <c r="BM356" s="221" t="s">
        <v>1312</v>
      </c>
    </row>
    <row r="357" spans="1:65" s="15" customFormat="1" ht="11.25">
      <c r="B357" s="246"/>
      <c r="C357" s="247"/>
      <c r="D357" s="225" t="s">
        <v>197</v>
      </c>
      <c r="E357" s="248" t="s">
        <v>1</v>
      </c>
      <c r="F357" s="249" t="s">
        <v>1313</v>
      </c>
      <c r="G357" s="247"/>
      <c r="H357" s="248" t="s">
        <v>1</v>
      </c>
      <c r="I357" s="250"/>
      <c r="J357" s="247"/>
      <c r="K357" s="247"/>
      <c r="L357" s="251"/>
      <c r="M357" s="252"/>
      <c r="N357" s="253"/>
      <c r="O357" s="253"/>
      <c r="P357" s="253"/>
      <c r="Q357" s="253"/>
      <c r="R357" s="253"/>
      <c r="S357" s="253"/>
      <c r="T357" s="254"/>
      <c r="AT357" s="255" t="s">
        <v>197</v>
      </c>
      <c r="AU357" s="255" t="s">
        <v>88</v>
      </c>
      <c r="AV357" s="15" t="s">
        <v>85</v>
      </c>
      <c r="AW357" s="15" t="s">
        <v>32</v>
      </c>
      <c r="AX357" s="15" t="s">
        <v>77</v>
      </c>
      <c r="AY357" s="255" t="s">
        <v>188</v>
      </c>
    </row>
    <row r="358" spans="1:65" s="13" customFormat="1" ht="11.25">
      <c r="B358" s="223"/>
      <c r="C358" s="224"/>
      <c r="D358" s="225" t="s">
        <v>197</v>
      </c>
      <c r="E358" s="226" t="s">
        <v>1</v>
      </c>
      <c r="F358" s="227" t="s">
        <v>1424</v>
      </c>
      <c r="G358" s="224"/>
      <c r="H358" s="228">
        <v>35</v>
      </c>
      <c r="I358" s="229"/>
      <c r="J358" s="224"/>
      <c r="K358" s="224"/>
      <c r="L358" s="230"/>
      <c r="M358" s="231"/>
      <c r="N358" s="232"/>
      <c r="O358" s="232"/>
      <c r="P358" s="232"/>
      <c r="Q358" s="232"/>
      <c r="R358" s="232"/>
      <c r="S358" s="232"/>
      <c r="T358" s="233"/>
      <c r="AT358" s="234" t="s">
        <v>197</v>
      </c>
      <c r="AU358" s="234" t="s">
        <v>88</v>
      </c>
      <c r="AV358" s="13" t="s">
        <v>88</v>
      </c>
      <c r="AW358" s="13" t="s">
        <v>32</v>
      </c>
      <c r="AX358" s="13" t="s">
        <v>85</v>
      </c>
      <c r="AY358" s="234" t="s">
        <v>188</v>
      </c>
    </row>
    <row r="359" spans="1:65" s="12" customFormat="1" ht="22.9" customHeight="1">
      <c r="B359" s="194"/>
      <c r="C359" s="195"/>
      <c r="D359" s="196" t="s">
        <v>76</v>
      </c>
      <c r="E359" s="208" t="s">
        <v>587</v>
      </c>
      <c r="F359" s="208" t="s">
        <v>588</v>
      </c>
      <c r="G359" s="195"/>
      <c r="H359" s="195"/>
      <c r="I359" s="198"/>
      <c r="J359" s="209">
        <f>BK359</f>
        <v>0</v>
      </c>
      <c r="K359" s="195"/>
      <c r="L359" s="200"/>
      <c r="M359" s="201"/>
      <c r="N359" s="202"/>
      <c r="O359" s="202"/>
      <c r="P359" s="203">
        <f>P360</f>
        <v>0</v>
      </c>
      <c r="Q359" s="202"/>
      <c r="R359" s="203">
        <f>R360</f>
        <v>0</v>
      </c>
      <c r="S359" s="202"/>
      <c r="T359" s="204">
        <f>T360</f>
        <v>0</v>
      </c>
      <c r="AR359" s="205" t="s">
        <v>85</v>
      </c>
      <c r="AT359" s="206" t="s">
        <v>76</v>
      </c>
      <c r="AU359" s="206" t="s">
        <v>85</v>
      </c>
      <c r="AY359" s="205" t="s">
        <v>188</v>
      </c>
      <c r="BK359" s="207">
        <f>BK360</f>
        <v>0</v>
      </c>
    </row>
    <row r="360" spans="1:65" s="2" customFormat="1" ht="16.5" customHeight="1">
      <c r="A360" s="35"/>
      <c r="B360" s="36"/>
      <c r="C360" s="210" t="s">
        <v>539</v>
      </c>
      <c r="D360" s="210" t="s">
        <v>190</v>
      </c>
      <c r="E360" s="211" t="s">
        <v>1425</v>
      </c>
      <c r="F360" s="212" t="s">
        <v>1426</v>
      </c>
      <c r="G360" s="213" t="s">
        <v>246</v>
      </c>
      <c r="H360" s="214">
        <v>2.3439999999999999</v>
      </c>
      <c r="I360" s="215"/>
      <c r="J360" s="216">
        <f>ROUND(I360*H360,2)</f>
        <v>0</v>
      </c>
      <c r="K360" s="212" t="s">
        <v>194</v>
      </c>
      <c r="L360" s="40"/>
      <c r="M360" s="277" t="s">
        <v>1</v>
      </c>
      <c r="N360" s="278" t="s">
        <v>42</v>
      </c>
      <c r="O360" s="279"/>
      <c r="P360" s="280">
        <f>O360*H360</f>
        <v>0</v>
      </c>
      <c r="Q360" s="280">
        <v>0</v>
      </c>
      <c r="R360" s="280">
        <f>Q360*H360</f>
        <v>0</v>
      </c>
      <c r="S360" s="280">
        <v>0</v>
      </c>
      <c r="T360" s="281">
        <f>S360*H360</f>
        <v>0</v>
      </c>
      <c r="U360" s="35"/>
      <c r="V360" s="35"/>
      <c r="W360" s="35"/>
      <c r="X360" s="35"/>
      <c r="Y360" s="35"/>
      <c r="Z360" s="35"/>
      <c r="AA360" s="35"/>
      <c r="AB360" s="35"/>
      <c r="AC360" s="35"/>
      <c r="AD360" s="35"/>
      <c r="AE360" s="35"/>
      <c r="AR360" s="221" t="s">
        <v>195</v>
      </c>
      <c r="AT360" s="221" t="s">
        <v>190</v>
      </c>
      <c r="AU360" s="221" t="s">
        <v>88</v>
      </c>
      <c r="AY360" s="18" t="s">
        <v>188</v>
      </c>
      <c r="BE360" s="222">
        <f>IF(N360="základní",J360,0)</f>
        <v>0</v>
      </c>
      <c r="BF360" s="222">
        <f>IF(N360="snížená",J360,0)</f>
        <v>0</v>
      </c>
      <c r="BG360" s="222">
        <f>IF(N360="zákl. přenesená",J360,0)</f>
        <v>0</v>
      </c>
      <c r="BH360" s="222">
        <f>IF(N360="sníž. přenesená",J360,0)</f>
        <v>0</v>
      </c>
      <c r="BI360" s="222">
        <f>IF(N360="nulová",J360,0)</f>
        <v>0</v>
      </c>
      <c r="BJ360" s="18" t="s">
        <v>85</v>
      </c>
      <c r="BK360" s="222">
        <f>ROUND(I360*H360,2)</f>
        <v>0</v>
      </c>
      <c r="BL360" s="18" t="s">
        <v>195</v>
      </c>
      <c r="BM360" s="221" t="s">
        <v>1324</v>
      </c>
    </row>
    <row r="361" spans="1:65" s="2" customFormat="1" ht="6.95" customHeight="1">
      <c r="A361" s="35"/>
      <c r="B361" s="55"/>
      <c r="C361" s="56"/>
      <c r="D361" s="56"/>
      <c r="E361" s="56"/>
      <c r="F361" s="56"/>
      <c r="G361" s="56"/>
      <c r="H361" s="56"/>
      <c r="I361" s="160"/>
      <c r="J361" s="56"/>
      <c r="K361" s="56"/>
      <c r="L361" s="40"/>
      <c r="M361" s="35"/>
      <c r="O361" s="35"/>
      <c r="P361" s="35"/>
      <c r="Q361" s="35"/>
      <c r="R361" s="35"/>
      <c r="S361" s="35"/>
      <c r="T361" s="35"/>
      <c r="U361" s="35"/>
      <c r="V361" s="35"/>
      <c r="W361" s="35"/>
      <c r="X361" s="35"/>
      <c r="Y361" s="35"/>
      <c r="Z361" s="35"/>
      <c r="AA361" s="35"/>
      <c r="AB361" s="35"/>
      <c r="AC361" s="35"/>
      <c r="AD361" s="35"/>
      <c r="AE361" s="35"/>
    </row>
  </sheetData>
  <sheetProtection algorithmName="SHA-512" hashValue="NLUZjLtx3ezkOX0h4yUOVpUDuOvqVr1SInua9KbFBERvFSCMFvB52VuE+4Rr7S9UIHy4/DkLNcIsbPh+XPcqYQ==" saltValue="VhTqF4kasbo1/FqUBsf7Bx+sP1azCCGto7yNb6rLtnOB6V+gpoJ20m/tvrB3+NegEt7jP9P1Vq+WLoiVMxoeKQ==" spinCount="100000" sheet="1" objects="1" scenarios="1" formatColumns="0" formatRows="0" autoFilter="0"/>
  <autoFilter ref="C128:K360"/>
  <mergeCells count="12">
    <mergeCell ref="E121:H121"/>
    <mergeCell ref="L2:V2"/>
    <mergeCell ref="E85:H85"/>
    <mergeCell ref="E87:H87"/>
    <mergeCell ref="E89:H89"/>
    <mergeCell ref="E117:H117"/>
    <mergeCell ref="E119:H119"/>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56"/>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104</v>
      </c>
      <c r="AZ2" s="117" t="s">
        <v>1427</v>
      </c>
      <c r="BA2" s="117" t="s">
        <v>1</v>
      </c>
      <c r="BB2" s="117" t="s">
        <v>1</v>
      </c>
      <c r="BC2" s="117" t="s">
        <v>1428</v>
      </c>
      <c r="BD2" s="117" t="s">
        <v>88</v>
      </c>
    </row>
    <row r="3" spans="1:56" s="1" customFormat="1" ht="6.95" customHeight="1">
      <c r="B3" s="118"/>
      <c r="C3" s="119"/>
      <c r="D3" s="119"/>
      <c r="E3" s="119"/>
      <c r="F3" s="119"/>
      <c r="G3" s="119"/>
      <c r="H3" s="119"/>
      <c r="I3" s="120"/>
      <c r="J3" s="119"/>
      <c r="K3" s="119"/>
      <c r="L3" s="21"/>
      <c r="AT3" s="18" t="s">
        <v>88</v>
      </c>
      <c r="AZ3" s="117" t="s">
        <v>1429</v>
      </c>
      <c r="BA3" s="117" t="s">
        <v>1</v>
      </c>
      <c r="BB3" s="117" t="s">
        <v>1</v>
      </c>
      <c r="BC3" s="117" t="s">
        <v>1430</v>
      </c>
      <c r="BD3" s="117" t="s">
        <v>88</v>
      </c>
    </row>
    <row r="4" spans="1:56" s="1" customFormat="1" ht="24.95" customHeight="1">
      <c r="B4" s="21"/>
      <c r="D4" s="121" t="s">
        <v>133</v>
      </c>
      <c r="I4" s="116"/>
      <c r="L4" s="21"/>
      <c r="M4" s="122" t="s">
        <v>10</v>
      </c>
      <c r="AT4" s="18" t="s">
        <v>4</v>
      </c>
      <c r="AZ4" s="117" t="s">
        <v>1431</v>
      </c>
      <c r="BA4" s="117" t="s">
        <v>1</v>
      </c>
      <c r="BB4" s="117" t="s">
        <v>1</v>
      </c>
      <c r="BC4" s="117" t="s">
        <v>1432</v>
      </c>
      <c r="BD4" s="117" t="s">
        <v>88</v>
      </c>
    </row>
    <row r="5" spans="1:56" s="1" customFormat="1" ht="6.95" customHeight="1">
      <c r="B5" s="21"/>
      <c r="I5" s="116"/>
      <c r="L5" s="21"/>
      <c r="AZ5" s="117" t="s">
        <v>1433</v>
      </c>
      <c r="BA5" s="117" t="s">
        <v>1</v>
      </c>
      <c r="BB5" s="117" t="s">
        <v>1</v>
      </c>
      <c r="BC5" s="117" t="s">
        <v>1434</v>
      </c>
      <c r="BD5" s="117" t="s">
        <v>88</v>
      </c>
    </row>
    <row r="6" spans="1:56" s="1" customFormat="1" ht="12" customHeight="1">
      <c r="B6" s="21"/>
      <c r="D6" s="123" t="s">
        <v>16</v>
      </c>
      <c r="I6" s="116"/>
      <c r="L6" s="21"/>
      <c r="AZ6" s="117" t="s">
        <v>136</v>
      </c>
      <c r="BA6" s="117" t="s">
        <v>1</v>
      </c>
      <c r="BB6" s="117" t="s">
        <v>1</v>
      </c>
      <c r="BC6" s="117" t="s">
        <v>1435</v>
      </c>
      <c r="BD6" s="117" t="s">
        <v>88</v>
      </c>
    </row>
    <row r="7" spans="1:56" s="1" customFormat="1" ht="16.5" customHeight="1">
      <c r="B7" s="21"/>
      <c r="E7" s="333" t="str">
        <f>'Rekapitulace stavby'!K6</f>
        <v>HOSPODAŘENÍ SE SRÁŽKOVÝMI VODAMI - ZŠ NA VÝSLUNÍ Č.P. 2047</v>
      </c>
      <c r="F7" s="334"/>
      <c r="G7" s="334"/>
      <c r="H7" s="334"/>
      <c r="I7" s="116"/>
      <c r="L7" s="21"/>
      <c r="AZ7" s="117" t="s">
        <v>1436</v>
      </c>
      <c r="BA7" s="117" t="s">
        <v>1</v>
      </c>
      <c r="BB7" s="117" t="s">
        <v>1</v>
      </c>
      <c r="BC7" s="117" t="s">
        <v>1437</v>
      </c>
      <c r="BD7" s="117" t="s">
        <v>88</v>
      </c>
    </row>
    <row r="8" spans="1:56" s="1" customFormat="1" ht="12" customHeight="1">
      <c r="B8" s="21"/>
      <c r="D8" s="123" t="s">
        <v>141</v>
      </c>
      <c r="I8" s="116"/>
      <c r="L8" s="21"/>
      <c r="AZ8" s="117" t="s">
        <v>1438</v>
      </c>
      <c r="BA8" s="117" t="s">
        <v>1</v>
      </c>
      <c r="BB8" s="117" t="s">
        <v>1</v>
      </c>
      <c r="BC8" s="117" t="s">
        <v>1437</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139</v>
      </c>
      <c r="BA9" s="117" t="s">
        <v>1</v>
      </c>
      <c r="BB9" s="117" t="s">
        <v>1</v>
      </c>
      <c r="BC9" s="117" t="s">
        <v>1439</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716</v>
      </c>
      <c r="BA10" s="117" t="s">
        <v>1</v>
      </c>
      <c r="BB10" s="117" t="s">
        <v>1</v>
      </c>
      <c r="BC10" s="117" t="s">
        <v>1440</v>
      </c>
      <c r="BD10" s="117" t="s">
        <v>88</v>
      </c>
    </row>
    <row r="11" spans="1:56" s="2" customFormat="1" ht="16.5" customHeight="1">
      <c r="A11" s="35"/>
      <c r="B11" s="40"/>
      <c r="C11" s="35"/>
      <c r="D11" s="35"/>
      <c r="E11" s="335" t="s">
        <v>1441</v>
      </c>
      <c r="F11" s="336"/>
      <c r="G11" s="336"/>
      <c r="H11" s="336"/>
      <c r="I11" s="124"/>
      <c r="J11" s="35"/>
      <c r="K11" s="35"/>
      <c r="L11" s="52"/>
      <c r="S11" s="35"/>
      <c r="T11" s="35"/>
      <c r="U11" s="35"/>
      <c r="V11" s="35"/>
      <c r="W11" s="35"/>
      <c r="X11" s="35"/>
      <c r="Y11" s="35"/>
      <c r="Z11" s="35"/>
      <c r="AA11" s="35"/>
      <c r="AB11" s="35"/>
      <c r="AC11" s="35"/>
      <c r="AD11" s="35"/>
      <c r="AE11" s="35"/>
      <c r="AZ11" s="117" t="s">
        <v>603</v>
      </c>
      <c r="BA11" s="117" t="s">
        <v>1</v>
      </c>
      <c r="BB11" s="117" t="s">
        <v>1</v>
      </c>
      <c r="BC11" s="117" t="s">
        <v>1437</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723</v>
      </c>
      <c r="BA12" s="117" t="s">
        <v>1</v>
      </c>
      <c r="BB12" s="117" t="s">
        <v>1</v>
      </c>
      <c r="BC12" s="117" t="s">
        <v>1437</v>
      </c>
      <c r="BD12" s="117" t="s">
        <v>88</v>
      </c>
    </row>
    <row r="13" spans="1:56" s="2" customFormat="1" ht="12" customHeight="1">
      <c r="A13" s="35"/>
      <c r="B13" s="40"/>
      <c r="C13" s="35"/>
      <c r="D13" s="123" t="s">
        <v>18</v>
      </c>
      <c r="E13" s="35"/>
      <c r="F13" s="111" t="s">
        <v>87</v>
      </c>
      <c r="G13" s="35"/>
      <c r="H13" s="35"/>
      <c r="I13" s="125" t="s">
        <v>19</v>
      </c>
      <c r="J13" s="111" t="s">
        <v>1</v>
      </c>
      <c r="K13" s="35"/>
      <c r="L13" s="52"/>
      <c r="S13" s="35"/>
      <c r="T13" s="35"/>
      <c r="U13" s="35"/>
      <c r="V13" s="35"/>
      <c r="W13" s="35"/>
      <c r="X13" s="35"/>
      <c r="Y13" s="35"/>
      <c r="Z13" s="35"/>
      <c r="AA13" s="35"/>
      <c r="AB13" s="35"/>
      <c r="AC13" s="35"/>
      <c r="AD13" s="35"/>
      <c r="AE13" s="35"/>
      <c r="AZ13" s="117" t="s">
        <v>846</v>
      </c>
      <c r="BA13" s="117" t="s">
        <v>1</v>
      </c>
      <c r="BB13" s="117" t="s">
        <v>1</v>
      </c>
      <c r="BC13" s="117" t="s">
        <v>1442</v>
      </c>
      <c r="BD13" s="117" t="s">
        <v>88</v>
      </c>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c r="AZ14" s="117" t="s">
        <v>1443</v>
      </c>
      <c r="BA14" s="117" t="s">
        <v>1</v>
      </c>
      <c r="BB14" s="117" t="s">
        <v>1</v>
      </c>
      <c r="BC14" s="117" t="s">
        <v>1444</v>
      </c>
      <c r="BD14" s="117" t="s">
        <v>88</v>
      </c>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c r="AZ15" s="117" t="s">
        <v>1445</v>
      </c>
      <c r="BA15" s="117" t="s">
        <v>1</v>
      </c>
      <c r="BB15" s="117" t="s">
        <v>1</v>
      </c>
      <c r="BC15" s="117" t="s">
        <v>1446</v>
      </c>
      <c r="BD15" s="117" t="s">
        <v>88</v>
      </c>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c r="AZ16" s="117" t="s">
        <v>1447</v>
      </c>
      <c r="BA16" s="117" t="s">
        <v>1</v>
      </c>
      <c r="BB16" s="117" t="s">
        <v>1</v>
      </c>
      <c r="BC16" s="117" t="s">
        <v>1448</v>
      </c>
      <c r="BD16" s="117" t="s">
        <v>88</v>
      </c>
    </row>
    <row r="17" spans="1:56"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c r="AZ17" s="117" t="s">
        <v>1449</v>
      </c>
      <c r="BA17" s="117" t="s">
        <v>1</v>
      </c>
      <c r="BB17" s="117" t="s">
        <v>1</v>
      </c>
      <c r="BC17" s="117" t="s">
        <v>1450</v>
      </c>
      <c r="BD17" s="117" t="s">
        <v>88</v>
      </c>
    </row>
    <row r="18" spans="1:56"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c r="AZ18" s="117" t="s">
        <v>1451</v>
      </c>
      <c r="BA18" s="117" t="s">
        <v>1</v>
      </c>
      <c r="BB18" s="117" t="s">
        <v>1</v>
      </c>
      <c r="BC18" s="117" t="s">
        <v>1452</v>
      </c>
      <c r="BD18" s="117" t="s">
        <v>88</v>
      </c>
    </row>
    <row r="19" spans="1:56"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c r="AZ19" s="117" t="s">
        <v>1453</v>
      </c>
      <c r="BA19" s="117" t="s">
        <v>1</v>
      </c>
      <c r="BB19" s="117" t="s">
        <v>1</v>
      </c>
      <c r="BC19" s="117" t="s">
        <v>1454</v>
      </c>
      <c r="BD19" s="117" t="s">
        <v>88</v>
      </c>
    </row>
    <row r="20" spans="1:56"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c r="AZ20" s="117" t="s">
        <v>731</v>
      </c>
      <c r="BA20" s="117" t="s">
        <v>1</v>
      </c>
      <c r="BB20" s="117" t="s">
        <v>1</v>
      </c>
      <c r="BC20" s="117" t="s">
        <v>1455</v>
      </c>
      <c r="BD20" s="117" t="s">
        <v>88</v>
      </c>
    </row>
    <row r="21" spans="1:56"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c r="AZ21" s="117" t="s">
        <v>1456</v>
      </c>
      <c r="BA21" s="117" t="s">
        <v>1</v>
      </c>
      <c r="BB21" s="117" t="s">
        <v>1</v>
      </c>
      <c r="BC21" s="117" t="s">
        <v>1457</v>
      </c>
      <c r="BD21" s="117" t="s">
        <v>88</v>
      </c>
    </row>
    <row r="22" spans="1:56"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c r="AZ22" s="117" t="s">
        <v>612</v>
      </c>
      <c r="BA22" s="117" t="s">
        <v>1</v>
      </c>
      <c r="BB22" s="117" t="s">
        <v>1</v>
      </c>
      <c r="BC22" s="117" t="s">
        <v>1458</v>
      </c>
      <c r="BD22" s="117" t="s">
        <v>88</v>
      </c>
    </row>
    <row r="23" spans="1:56"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c r="AZ23" s="117" t="s">
        <v>1459</v>
      </c>
      <c r="BA23" s="117" t="s">
        <v>1</v>
      </c>
      <c r="BB23" s="117" t="s">
        <v>1</v>
      </c>
      <c r="BC23" s="117" t="s">
        <v>1460</v>
      </c>
      <c r="BD23" s="117" t="s">
        <v>88</v>
      </c>
    </row>
    <row r="24" spans="1:56"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c r="AZ24" s="117" t="s">
        <v>1461</v>
      </c>
      <c r="BA24" s="117" t="s">
        <v>1</v>
      </c>
      <c r="BB24" s="117" t="s">
        <v>1</v>
      </c>
      <c r="BC24" s="117" t="s">
        <v>1462</v>
      </c>
      <c r="BD24" s="117" t="s">
        <v>88</v>
      </c>
    </row>
    <row r="25" spans="1:56"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c r="AZ25" s="117" t="s">
        <v>1463</v>
      </c>
      <c r="BA25" s="117" t="s">
        <v>1</v>
      </c>
      <c r="BB25" s="117" t="s">
        <v>1</v>
      </c>
      <c r="BC25" s="117" t="s">
        <v>1464</v>
      </c>
      <c r="BD25" s="117" t="s">
        <v>88</v>
      </c>
    </row>
    <row r="26" spans="1:56"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c r="AZ26" s="117" t="s">
        <v>1465</v>
      </c>
      <c r="BA26" s="117" t="s">
        <v>1</v>
      </c>
      <c r="BB26" s="117" t="s">
        <v>1</v>
      </c>
      <c r="BC26" s="117" t="s">
        <v>1466</v>
      </c>
      <c r="BD26" s="117" t="s">
        <v>88</v>
      </c>
    </row>
    <row r="27" spans="1:56"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c r="AZ27" s="117" t="s">
        <v>1467</v>
      </c>
      <c r="BA27" s="117" t="s">
        <v>1</v>
      </c>
      <c r="BB27" s="117" t="s">
        <v>1</v>
      </c>
      <c r="BC27" s="117" t="s">
        <v>1468</v>
      </c>
      <c r="BD27" s="117" t="s">
        <v>88</v>
      </c>
    </row>
    <row r="28" spans="1:56"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c r="AZ28" s="117" t="s">
        <v>1469</v>
      </c>
      <c r="BA28" s="117" t="s">
        <v>1</v>
      </c>
      <c r="BB28" s="117" t="s">
        <v>1</v>
      </c>
      <c r="BC28" s="117" t="s">
        <v>1470</v>
      </c>
      <c r="BD28" s="117" t="s">
        <v>88</v>
      </c>
    </row>
    <row r="29" spans="1:56"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c r="AZ29" s="282" t="s">
        <v>1471</v>
      </c>
      <c r="BA29" s="282" t="s">
        <v>1</v>
      </c>
      <c r="BB29" s="282" t="s">
        <v>1</v>
      </c>
      <c r="BC29" s="282" t="s">
        <v>1446</v>
      </c>
      <c r="BD29" s="282" t="s">
        <v>88</v>
      </c>
    </row>
    <row r="30" spans="1:56"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56" s="2" customFormat="1" ht="25.35" customHeight="1">
      <c r="A32" s="35"/>
      <c r="B32" s="40"/>
      <c r="C32" s="35"/>
      <c r="D32" s="133" t="s">
        <v>37</v>
      </c>
      <c r="E32" s="35"/>
      <c r="F32" s="35"/>
      <c r="G32" s="35"/>
      <c r="H32" s="35"/>
      <c r="I32" s="124"/>
      <c r="J32" s="134">
        <f>ROUND(J127,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row>
    <row r="35" spans="1:31" s="2" customFormat="1" ht="14.45" customHeight="1">
      <c r="A35" s="35"/>
      <c r="B35" s="40"/>
      <c r="C35" s="35"/>
      <c r="D35" s="137" t="s">
        <v>41</v>
      </c>
      <c r="E35" s="123" t="s">
        <v>42</v>
      </c>
      <c r="F35" s="138">
        <f>ROUND((SUM(BE127:BE355)),  2)</f>
        <v>0</v>
      </c>
      <c r="G35" s="35"/>
      <c r="H35" s="35"/>
      <c r="I35" s="139">
        <v>0.21</v>
      </c>
      <c r="J35" s="138">
        <f>ROUND(((SUM(BE127:BE355))*I35),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3" t="s">
        <v>43</v>
      </c>
      <c r="F36" s="138">
        <f>ROUND((SUM(BF127:BF355)),  2)</f>
        <v>0</v>
      </c>
      <c r="G36" s="35"/>
      <c r="H36" s="35"/>
      <c r="I36" s="139">
        <v>0.15</v>
      </c>
      <c r="J36" s="138">
        <f>ROUND(((SUM(BF127:BF355))*I36),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44</v>
      </c>
      <c r="F37" s="138">
        <f>ROUND((SUM(BG127:BG355)),  2)</f>
        <v>0</v>
      </c>
      <c r="G37" s="35"/>
      <c r="H37" s="35"/>
      <c r="I37" s="139">
        <v>0.21</v>
      </c>
      <c r="J37" s="138">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3" t="s">
        <v>45</v>
      </c>
      <c r="F38" s="138">
        <f>ROUND((SUM(BH127:BH355)),  2)</f>
        <v>0</v>
      </c>
      <c r="G38" s="35"/>
      <c r="H38" s="35"/>
      <c r="I38" s="139">
        <v>0.15</v>
      </c>
      <c r="J38" s="138">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3" t="s">
        <v>46</v>
      </c>
      <c r="F39" s="138">
        <f>ROUND((SUM(BI127:BI355)),  2)</f>
        <v>0</v>
      </c>
      <c r="G39" s="35"/>
      <c r="H39" s="35"/>
      <c r="I39" s="139">
        <v>0</v>
      </c>
      <c r="J39" s="138">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03.2 - akumulační a retenční nádrže</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J127</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J128</f>
        <v>0</v>
      </c>
      <c r="K99" s="170"/>
      <c r="L99" s="175"/>
    </row>
    <row r="100" spans="1:47" s="10" customFormat="1" ht="19.899999999999999" customHeight="1">
      <c r="B100" s="176"/>
      <c r="C100" s="105"/>
      <c r="D100" s="177" t="s">
        <v>168</v>
      </c>
      <c r="E100" s="178"/>
      <c r="F100" s="178"/>
      <c r="G100" s="178"/>
      <c r="H100" s="178"/>
      <c r="I100" s="179"/>
      <c r="J100" s="180">
        <f>J129</f>
        <v>0</v>
      </c>
      <c r="K100" s="105"/>
      <c r="L100" s="181"/>
    </row>
    <row r="101" spans="1:47" s="10" customFormat="1" ht="19.899999999999999" customHeight="1">
      <c r="B101" s="176"/>
      <c r="C101" s="105"/>
      <c r="D101" s="177" t="s">
        <v>169</v>
      </c>
      <c r="E101" s="178"/>
      <c r="F101" s="178"/>
      <c r="G101" s="178"/>
      <c r="H101" s="178"/>
      <c r="I101" s="179"/>
      <c r="J101" s="180">
        <f>J255</f>
        <v>0</v>
      </c>
      <c r="K101" s="105"/>
      <c r="L101" s="181"/>
    </row>
    <row r="102" spans="1:47" s="10" customFormat="1" ht="19.899999999999999" customHeight="1">
      <c r="B102" s="176"/>
      <c r="C102" s="105"/>
      <c r="D102" s="177" t="s">
        <v>171</v>
      </c>
      <c r="E102" s="178"/>
      <c r="F102" s="178"/>
      <c r="G102" s="178"/>
      <c r="H102" s="178"/>
      <c r="I102" s="179"/>
      <c r="J102" s="180">
        <f>J269</f>
        <v>0</v>
      </c>
      <c r="K102" s="105"/>
      <c r="L102" s="181"/>
    </row>
    <row r="103" spans="1:47" s="10" customFormat="1" ht="19.899999999999999" customHeight="1">
      <c r="B103" s="176"/>
      <c r="C103" s="105"/>
      <c r="D103" s="177" t="s">
        <v>172</v>
      </c>
      <c r="E103" s="178"/>
      <c r="F103" s="178"/>
      <c r="G103" s="178"/>
      <c r="H103" s="178"/>
      <c r="I103" s="179"/>
      <c r="J103" s="180">
        <f>J291</f>
        <v>0</v>
      </c>
      <c r="K103" s="105"/>
      <c r="L103" s="181"/>
    </row>
    <row r="104" spans="1:47" s="9" customFormat="1" ht="24.95" customHeight="1">
      <c r="B104" s="169"/>
      <c r="C104" s="170"/>
      <c r="D104" s="171" t="s">
        <v>1472</v>
      </c>
      <c r="E104" s="172"/>
      <c r="F104" s="172"/>
      <c r="G104" s="172"/>
      <c r="H104" s="172"/>
      <c r="I104" s="173"/>
      <c r="J104" s="174">
        <f>J293</f>
        <v>0</v>
      </c>
      <c r="K104" s="170"/>
      <c r="L104" s="175"/>
    </row>
    <row r="105" spans="1:47" s="10" customFormat="1" ht="19.899999999999999" customHeight="1">
      <c r="B105" s="176"/>
      <c r="C105" s="105"/>
      <c r="D105" s="177" t="s">
        <v>1473</v>
      </c>
      <c r="E105" s="178"/>
      <c r="F105" s="178"/>
      <c r="G105" s="178"/>
      <c r="H105" s="178"/>
      <c r="I105" s="179"/>
      <c r="J105" s="180">
        <f>J294</f>
        <v>0</v>
      </c>
      <c r="K105" s="105"/>
      <c r="L105" s="181"/>
    </row>
    <row r="106" spans="1:47" s="2" customFormat="1" ht="21.75" customHeight="1">
      <c r="A106" s="35"/>
      <c r="B106" s="36"/>
      <c r="C106" s="37"/>
      <c r="D106" s="37"/>
      <c r="E106" s="37"/>
      <c r="F106" s="37"/>
      <c r="G106" s="37"/>
      <c r="H106" s="37"/>
      <c r="I106" s="124"/>
      <c r="J106" s="37"/>
      <c r="K106" s="37"/>
      <c r="L106" s="52"/>
      <c r="S106" s="35"/>
      <c r="T106" s="35"/>
      <c r="U106" s="35"/>
      <c r="V106" s="35"/>
      <c r="W106" s="35"/>
      <c r="X106" s="35"/>
      <c r="Y106" s="35"/>
      <c r="Z106" s="35"/>
      <c r="AA106" s="35"/>
      <c r="AB106" s="35"/>
      <c r="AC106" s="35"/>
      <c r="AD106" s="35"/>
      <c r="AE106" s="35"/>
    </row>
    <row r="107" spans="1:47" s="2" customFormat="1" ht="6.95" customHeight="1">
      <c r="A107" s="35"/>
      <c r="B107" s="55"/>
      <c r="C107" s="56"/>
      <c r="D107" s="56"/>
      <c r="E107" s="56"/>
      <c r="F107" s="56"/>
      <c r="G107" s="56"/>
      <c r="H107" s="56"/>
      <c r="I107" s="160"/>
      <c r="J107" s="56"/>
      <c r="K107" s="56"/>
      <c r="L107" s="52"/>
      <c r="S107" s="35"/>
      <c r="T107" s="35"/>
      <c r="U107" s="35"/>
      <c r="V107" s="35"/>
      <c r="W107" s="35"/>
      <c r="X107" s="35"/>
      <c r="Y107" s="35"/>
      <c r="Z107" s="35"/>
      <c r="AA107" s="35"/>
      <c r="AB107" s="35"/>
      <c r="AC107" s="35"/>
      <c r="AD107" s="35"/>
      <c r="AE107" s="35"/>
    </row>
    <row r="111" spans="1:47" s="2" customFormat="1" ht="6.95" customHeight="1">
      <c r="A111" s="35"/>
      <c r="B111" s="57"/>
      <c r="C111" s="58"/>
      <c r="D111" s="58"/>
      <c r="E111" s="58"/>
      <c r="F111" s="58"/>
      <c r="G111" s="58"/>
      <c r="H111" s="58"/>
      <c r="I111" s="163"/>
      <c r="J111" s="58"/>
      <c r="K111" s="58"/>
      <c r="L111" s="52"/>
      <c r="S111" s="35"/>
      <c r="T111" s="35"/>
      <c r="U111" s="35"/>
      <c r="V111" s="35"/>
      <c r="W111" s="35"/>
      <c r="X111" s="35"/>
      <c r="Y111" s="35"/>
      <c r="Z111" s="35"/>
      <c r="AA111" s="35"/>
      <c r="AB111" s="35"/>
      <c r="AC111" s="35"/>
      <c r="AD111" s="35"/>
      <c r="AE111" s="35"/>
    </row>
    <row r="112" spans="1:47" s="2" customFormat="1" ht="24.95" customHeight="1">
      <c r="A112" s="35"/>
      <c r="B112" s="36"/>
      <c r="C112" s="24" t="s">
        <v>173</v>
      </c>
      <c r="D112" s="37"/>
      <c r="E112" s="37"/>
      <c r="F112" s="37"/>
      <c r="G112" s="37"/>
      <c r="H112" s="37"/>
      <c r="I112" s="124"/>
      <c r="J112" s="37"/>
      <c r="K112" s="37"/>
      <c r="L112" s="52"/>
      <c r="S112" s="35"/>
      <c r="T112" s="35"/>
      <c r="U112" s="35"/>
      <c r="V112" s="35"/>
      <c r="W112" s="35"/>
      <c r="X112" s="35"/>
      <c r="Y112" s="35"/>
      <c r="Z112" s="35"/>
      <c r="AA112" s="35"/>
      <c r="AB112" s="35"/>
      <c r="AC112" s="35"/>
      <c r="AD112" s="35"/>
      <c r="AE112" s="35"/>
    </row>
    <row r="113" spans="1:63" s="2" customFormat="1" ht="6.95" customHeight="1">
      <c r="A113" s="35"/>
      <c r="B113" s="36"/>
      <c r="C113" s="37"/>
      <c r="D113" s="37"/>
      <c r="E113" s="37"/>
      <c r="F113" s="37"/>
      <c r="G113" s="37"/>
      <c r="H113" s="37"/>
      <c r="I113" s="124"/>
      <c r="J113" s="37"/>
      <c r="K113" s="37"/>
      <c r="L113" s="52"/>
      <c r="S113" s="35"/>
      <c r="T113" s="35"/>
      <c r="U113" s="35"/>
      <c r="V113" s="35"/>
      <c r="W113" s="35"/>
      <c r="X113" s="35"/>
      <c r="Y113" s="35"/>
      <c r="Z113" s="35"/>
      <c r="AA113" s="35"/>
      <c r="AB113" s="35"/>
      <c r="AC113" s="35"/>
      <c r="AD113" s="35"/>
      <c r="AE113" s="35"/>
    </row>
    <row r="114" spans="1:63" s="2" customFormat="1" ht="12" customHeight="1">
      <c r="A114" s="35"/>
      <c r="B114" s="36"/>
      <c r="C114" s="30" t="s">
        <v>16</v>
      </c>
      <c r="D114" s="37"/>
      <c r="E114" s="37"/>
      <c r="F114" s="37"/>
      <c r="G114" s="37"/>
      <c r="H114" s="37"/>
      <c r="I114" s="124"/>
      <c r="J114" s="37"/>
      <c r="K114" s="37"/>
      <c r="L114" s="52"/>
      <c r="S114" s="35"/>
      <c r="T114" s="35"/>
      <c r="U114" s="35"/>
      <c r="V114" s="35"/>
      <c r="W114" s="35"/>
      <c r="X114" s="35"/>
      <c r="Y114" s="35"/>
      <c r="Z114" s="35"/>
      <c r="AA114" s="35"/>
      <c r="AB114" s="35"/>
      <c r="AC114" s="35"/>
      <c r="AD114" s="35"/>
      <c r="AE114" s="35"/>
    </row>
    <row r="115" spans="1:63" s="2" customFormat="1" ht="16.5" customHeight="1">
      <c r="A115" s="35"/>
      <c r="B115" s="36"/>
      <c r="C115" s="37"/>
      <c r="D115" s="37"/>
      <c r="E115" s="340" t="str">
        <f>E7</f>
        <v>HOSPODAŘENÍ SE SRÁŽKOVÝMI VODAMI - ZŠ NA VÝSLUNÍ Č.P. 2047</v>
      </c>
      <c r="F115" s="341"/>
      <c r="G115" s="341"/>
      <c r="H115" s="341"/>
      <c r="I115" s="124"/>
      <c r="J115" s="37"/>
      <c r="K115" s="37"/>
      <c r="L115" s="52"/>
      <c r="S115" s="35"/>
      <c r="T115" s="35"/>
      <c r="U115" s="35"/>
      <c r="V115" s="35"/>
      <c r="W115" s="35"/>
      <c r="X115" s="35"/>
      <c r="Y115" s="35"/>
      <c r="Z115" s="35"/>
      <c r="AA115" s="35"/>
      <c r="AB115" s="35"/>
      <c r="AC115" s="35"/>
      <c r="AD115" s="35"/>
      <c r="AE115" s="35"/>
    </row>
    <row r="116" spans="1:63" s="1" customFormat="1" ht="12" customHeight="1">
      <c r="B116" s="22"/>
      <c r="C116" s="30" t="s">
        <v>141</v>
      </c>
      <c r="D116" s="23"/>
      <c r="E116" s="23"/>
      <c r="F116" s="23"/>
      <c r="G116" s="23"/>
      <c r="H116" s="23"/>
      <c r="I116" s="116"/>
      <c r="J116" s="23"/>
      <c r="K116" s="23"/>
      <c r="L116" s="21"/>
    </row>
    <row r="117" spans="1:63" s="2" customFormat="1" ht="16.5" customHeight="1">
      <c r="A117" s="35"/>
      <c r="B117" s="36"/>
      <c r="C117" s="37"/>
      <c r="D117" s="37"/>
      <c r="E117" s="340" t="s">
        <v>720</v>
      </c>
      <c r="F117" s="342"/>
      <c r="G117" s="342"/>
      <c r="H117" s="342"/>
      <c r="I117" s="124"/>
      <c r="J117" s="37"/>
      <c r="K117" s="37"/>
      <c r="L117" s="52"/>
      <c r="S117" s="35"/>
      <c r="T117" s="35"/>
      <c r="U117" s="35"/>
      <c r="V117" s="35"/>
      <c r="W117" s="35"/>
      <c r="X117" s="35"/>
      <c r="Y117" s="35"/>
      <c r="Z117" s="35"/>
      <c r="AA117" s="35"/>
      <c r="AB117" s="35"/>
      <c r="AC117" s="35"/>
      <c r="AD117" s="35"/>
      <c r="AE117" s="35"/>
    </row>
    <row r="118" spans="1:63" s="2" customFormat="1" ht="12" customHeight="1">
      <c r="A118" s="35"/>
      <c r="B118" s="36"/>
      <c r="C118" s="30" t="s">
        <v>722</v>
      </c>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63" s="2" customFormat="1" ht="16.5" customHeight="1">
      <c r="A119" s="35"/>
      <c r="B119" s="36"/>
      <c r="C119" s="37"/>
      <c r="D119" s="37"/>
      <c r="E119" s="308" t="str">
        <f>E11</f>
        <v>SO 03.2 - akumulační a retenční nádrže</v>
      </c>
      <c r="F119" s="342"/>
      <c r="G119" s="342"/>
      <c r="H119" s="342"/>
      <c r="I119" s="124"/>
      <c r="J119" s="37"/>
      <c r="K119" s="37"/>
      <c r="L119" s="52"/>
      <c r="S119" s="35"/>
      <c r="T119" s="35"/>
      <c r="U119" s="35"/>
      <c r="V119" s="35"/>
      <c r="W119" s="35"/>
      <c r="X119" s="35"/>
      <c r="Y119" s="35"/>
      <c r="Z119" s="35"/>
      <c r="AA119" s="35"/>
      <c r="AB119" s="35"/>
      <c r="AC119" s="35"/>
      <c r="AD119" s="35"/>
      <c r="AE119" s="35"/>
    </row>
    <row r="120" spans="1:63" s="2" customFormat="1" ht="6.95" customHeight="1">
      <c r="A120" s="35"/>
      <c r="B120" s="36"/>
      <c r="C120" s="37"/>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63" s="2" customFormat="1" ht="12" customHeight="1">
      <c r="A121" s="35"/>
      <c r="B121" s="36"/>
      <c r="C121" s="30" t="s">
        <v>20</v>
      </c>
      <c r="D121" s="37"/>
      <c r="E121" s="37"/>
      <c r="F121" s="28" t="str">
        <f>F14</f>
        <v>UHERSKÝ BROD</v>
      </c>
      <c r="G121" s="37"/>
      <c r="H121" s="37"/>
      <c r="I121" s="125" t="s">
        <v>22</v>
      </c>
      <c r="J121" s="67" t="str">
        <f>IF(J14="","",J14)</f>
        <v>23. 7. 2019</v>
      </c>
      <c r="K121" s="37"/>
      <c r="L121" s="52"/>
      <c r="S121" s="35"/>
      <c r="T121" s="35"/>
      <c r="U121" s="35"/>
      <c r="V121" s="35"/>
      <c r="W121" s="35"/>
      <c r="X121" s="35"/>
      <c r="Y121" s="35"/>
      <c r="Z121" s="35"/>
      <c r="AA121" s="35"/>
      <c r="AB121" s="35"/>
      <c r="AC121" s="35"/>
      <c r="AD121" s="35"/>
      <c r="AE121" s="35"/>
    </row>
    <row r="122" spans="1:63" s="2" customFormat="1" ht="6.95" customHeight="1">
      <c r="A122" s="35"/>
      <c r="B122" s="36"/>
      <c r="C122" s="37"/>
      <c r="D122" s="37"/>
      <c r="E122" s="37"/>
      <c r="F122" s="37"/>
      <c r="G122" s="37"/>
      <c r="H122" s="37"/>
      <c r="I122" s="124"/>
      <c r="J122" s="37"/>
      <c r="K122" s="37"/>
      <c r="L122" s="52"/>
      <c r="S122" s="35"/>
      <c r="T122" s="35"/>
      <c r="U122" s="35"/>
      <c r="V122" s="35"/>
      <c r="W122" s="35"/>
      <c r="X122" s="35"/>
      <c r="Y122" s="35"/>
      <c r="Z122" s="35"/>
      <c r="AA122" s="35"/>
      <c r="AB122" s="35"/>
      <c r="AC122" s="35"/>
      <c r="AD122" s="35"/>
      <c r="AE122" s="35"/>
    </row>
    <row r="123" spans="1:63" s="2" customFormat="1" ht="27.95" customHeight="1">
      <c r="A123" s="35"/>
      <c r="B123" s="36"/>
      <c r="C123" s="30" t="s">
        <v>24</v>
      </c>
      <c r="D123" s="37"/>
      <c r="E123" s="37"/>
      <c r="F123" s="28" t="str">
        <f>E17</f>
        <v>MĚSTO UHERSKÝ BROD</v>
      </c>
      <c r="G123" s="37"/>
      <c r="H123" s="37"/>
      <c r="I123" s="125" t="s">
        <v>30</v>
      </c>
      <c r="J123" s="33" t="str">
        <f>E23</f>
        <v>JV PROJEKT V.H. s.r.o.   Brno</v>
      </c>
      <c r="K123" s="37"/>
      <c r="L123" s="52"/>
      <c r="S123" s="35"/>
      <c r="T123" s="35"/>
      <c r="U123" s="35"/>
      <c r="V123" s="35"/>
      <c r="W123" s="35"/>
      <c r="X123" s="35"/>
      <c r="Y123" s="35"/>
      <c r="Z123" s="35"/>
      <c r="AA123" s="35"/>
      <c r="AB123" s="35"/>
      <c r="AC123" s="35"/>
      <c r="AD123" s="35"/>
      <c r="AE123" s="35"/>
    </row>
    <row r="124" spans="1:63" s="2" customFormat="1" ht="15.2" customHeight="1">
      <c r="A124" s="35"/>
      <c r="B124" s="36"/>
      <c r="C124" s="30" t="s">
        <v>28</v>
      </c>
      <c r="D124" s="37"/>
      <c r="E124" s="37"/>
      <c r="F124" s="28" t="str">
        <f>IF(E20="","",E20)</f>
        <v>Vyplň údaj</v>
      </c>
      <c r="G124" s="37"/>
      <c r="H124" s="37"/>
      <c r="I124" s="125" t="s">
        <v>33</v>
      </c>
      <c r="J124" s="33" t="str">
        <f>E26</f>
        <v>Obrtel M.</v>
      </c>
      <c r="K124" s="37"/>
      <c r="L124" s="52"/>
      <c r="S124" s="35"/>
      <c r="T124" s="35"/>
      <c r="U124" s="35"/>
      <c r="V124" s="35"/>
      <c r="W124" s="35"/>
      <c r="X124" s="35"/>
      <c r="Y124" s="35"/>
      <c r="Z124" s="35"/>
      <c r="AA124" s="35"/>
      <c r="AB124" s="35"/>
      <c r="AC124" s="35"/>
      <c r="AD124" s="35"/>
      <c r="AE124" s="35"/>
    </row>
    <row r="125" spans="1:63" s="2" customFormat="1" ht="10.35" customHeight="1">
      <c r="A125" s="35"/>
      <c r="B125" s="36"/>
      <c r="C125" s="37"/>
      <c r="D125" s="37"/>
      <c r="E125" s="37"/>
      <c r="F125" s="37"/>
      <c r="G125" s="37"/>
      <c r="H125" s="37"/>
      <c r="I125" s="124"/>
      <c r="J125" s="37"/>
      <c r="K125" s="37"/>
      <c r="L125" s="52"/>
      <c r="S125" s="35"/>
      <c r="T125" s="35"/>
      <c r="U125" s="35"/>
      <c r="V125" s="35"/>
      <c r="W125" s="35"/>
      <c r="X125" s="35"/>
      <c r="Y125" s="35"/>
      <c r="Z125" s="35"/>
      <c r="AA125" s="35"/>
      <c r="AB125" s="35"/>
      <c r="AC125" s="35"/>
      <c r="AD125" s="35"/>
      <c r="AE125" s="35"/>
    </row>
    <row r="126" spans="1:63" s="11" customFormat="1" ht="29.25" customHeight="1">
      <c r="A126" s="182"/>
      <c r="B126" s="183"/>
      <c r="C126" s="184" t="s">
        <v>174</v>
      </c>
      <c r="D126" s="185" t="s">
        <v>62</v>
      </c>
      <c r="E126" s="185" t="s">
        <v>58</v>
      </c>
      <c r="F126" s="185" t="s">
        <v>59</v>
      </c>
      <c r="G126" s="185" t="s">
        <v>175</v>
      </c>
      <c r="H126" s="185" t="s">
        <v>176</v>
      </c>
      <c r="I126" s="186" t="s">
        <v>177</v>
      </c>
      <c r="J126" s="185" t="s">
        <v>164</v>
      </c>
      <c r="K126" s="187" t="s">
        <v>178</v>
      </c>
      <c r="L126" s="188"/>
      <c r="M126" s="76" t="s">
        <v>1</v>
      </c>
      <c r="N126" s="77" t="s">
        <v>41</v>
      </c>
      <c r="O126" s="77" t="s">
        <v>179</v>
      </c>
      <c r="P126" s="77" t="s">
        <v>180</v>
      </c>
      <c r="Q126" s="77" t="s">
        <v>181</v>
      </c>
      <c r="R126" s="77" t="s">
        <v>182</v>
      </c>
      <c r="S126" s="77" t="s">
        <v>183</v>
      </c>
      <c r="T126" s="78" t="s">
        <v>184</v>
      </c>
      <c r="U126" s="182"/>
      <c r="V126" s="182"/>
      <c r="W126" s="182"/>
      <c r="X126" s="182"/>
      <c r="Y126" s="182"/>
      <c r="Z126" s="182"/>
      <c r="AA126" s="182"/>
      <c r="AB126" s="182"/>
      <c r="AC126" s="182"/>
      <c r="AD126" s="182"/>
      <c r="AE126" s="182"/>
    </row>
    <row r="127" spans="1:63" s="2" customFormat="1" ht="22.9" customHeight="1">
      <c r="A127" s="35"/>
      <c r="B127" s="36"/>
      <c r="C127" s="83" t="s">
        <v>185</v>
      </c>
      <c r="D127" s="37"/>
      <c r="E127" s="37"/>
      <c r="F127" s="37"/>
      <c r="G127" s="37"/>
      <c r="H127" s="37"/>
      <c r="I127" s="124"/>
      <c r="J127" s="189">
        <f>BK127</f>
        <v>0</v>
      </c>
      <c r="K127" s="37"/>
      <c r="L127" s="40"/>
      <c r="M127" s="79"/>
      <c r="N127" s="190"/>
      <c r="O127" s="80"/>
      <c r="P127" s="191">
        <f>P128+P293</f>
        <v>0</v>
      </c>
      <c r="Q127" s="80"/>
      <c r="R127" s="191">
        <f>R128+R293</f>
        <v>10.704443550000001</v>
      </c>
      <c r="S127" s="80"/>
      <c r="T127" s="192">
        <f>T128+T293</f>
        <v>0</v>
      </c>
      <c r="U127" s="35"/>
      <c r="V127" s="35"/>
      <c r="W127" s="35"/>
      <c r="X127" s="35"/>
      <c r="Y127" s="35"/>
      <c r="Z127" s="35"/>
      <c r="AA127" s="35"/>
      <c r="AB127" s="35"/>
      <c r="AC127" s="35"/>
      <c r="AD127" s="35"/>
      <c r="AE127" s="35"/>
      <c r="AT127" s="18" t="s">
        <v>76</v>
      </c>
      <c r="AU127" s="18" t="s">
        <v>166</v>
      </c>
      <c r="BK127" s="193">
        <f>BK128+BK293</f>
        <v>0</v>
      </c>
    </row>
    <row r="128" spans="1:63" s="12" customFormat="1" ht="25.9" customHeight="1">
      <c r="B128" s="194"/>
      <c r="C128" s="195"/>
      <c r="D128" s="196" t="s">
        <v>76</v>
      </c>
      <c r="E128" s="197" t="s">
        <v>186</v>
      </c>
      <c r="F128" s="197" t="s">
        <v>187</v>
      </c>
      <c r="G128" s="195"/>
      <c r="H128" s="195"/>
      <c r="I128" s="198"/>
      <c r="J128" s="199">
        <f>BK128</f>
        <v>0</v>
      </c>
      <c r="K128" s="195"/>
      <c r="L128" s="200"/>
      <c r="M128" s="201"/>
      <c r="N128" s="202"/>
      <c r="O128" s="202"/>
      <c r="P128" s="203">
        <f>P129+P255+P269+P291</f>
        <v>0</v>
      </c>
      <c r="Q128" s="202"/>
      <c r="R128" s="203">
        <f>R129+R255+R269+R291</f>
        <v>10.128273500000001</v>
      </c>
      <c r="S128" s="202"/>
      <c r="T128" s="204">
        <f>T129+T255+T269+T291</f>
        <v>0</v>
      </c>
      <c r="AR128" s="205" t="s">
        <v>85</v>
      </c>
      <c r="AT128" s="206" t="s">
        <v>76</v>
      </c>
      <c r="AU128" s="206" t="s">
        <v>77</v>
      </c>
      <c r="AY128" s="205" t="s">
        <v>188</v>
      </c>
      <c r="BK128" s="207">
        <f>BK129+BK255+BK269+BK291</f>
        <v>0</v>
      </c>
    </row>
    <row r="129" spans="1:65" s="12" customFormat="1" ht="22.9" customHeight="1">
      <c r="B129" s="194"/>
      <c r="C129" s="195"/>
      <c r="D129" s="196" t="s">
        <v>76</v>
      </c>
      <c r="E129" s="208" t="s">
        <v>85</v>
      </c>
      <c r="F129" s="208" t="s">
        <v>189</v>
      </c>
      <c r="G129" s="195"/>
      <c r="H129" s="195"/>
      <c r="I129" s="198"/>
      <c r="J129" s="209">
        <f>BK129</f>
        <v>0</v>
      </c>
      <c r="K129" s="195"/>
      <c r="L129" s="200"/>
      <c r="M129" s="201"/>
      <c r="N129" s="202"/>
      <c r="O129" s="202"/>
      <c r="P129" s="203">
        <f>SUM(P130:P254)</f>
        <v>0</v>
      </c>
      <c r="Q129" s="202"/>
      <c r="R129" s="203">
        <f>SUM(R130:R254)</f>
        <v>0.87736077999999995</v>
      </c>
      <c r="S129" s="202"/>
      <c r="T129" s="204">
        <f>SUM(T130:T254)</f>
        <v>0</v>
      </c>
      <c r="AR129" s="205" t="s">
        <v>85</v>
      </c>
      <c r="AT129" s="206" t="s">
        <v>76</v>
      </c>
      <c r="AU129" s="206" t="s">
        <v>85</v>
      </c>
      <c r="AY129" s="205" t="s">
        <v>188</v>
      </c>
      <c r="BK129" s="207">
        <f>SUM(BK130:BK254)</f>
        <v>0</v>
      </c>
    </row>
    <row r="130" spans="1:65" s="2" customFormat="1" ht="16.5" customHeight="1">
      <c r="A130" s="35"/>
      <c r="B130" s="36"/>
      <c r="C130" s="210" t="s">
        <v>85</v>
      </c>
      <c r="D130" s="210" t="s">
        <v>190</v>
      </c>
      <c r="E130" s="211" t="s">
        <v>632</v>
      </c>
      <c r="F130" s="212" t="s">
        <v>633</v>
      </c>
      <c r="G130" s="213" t="s">
        <v>285</v>
      </c>
      <c r="H130" s="214">
        <v>36.043999999999997</v>
      </c>
      <c r="I130" s="215"/>
      <c r="J130" s="216">
        <f>ROUND(I130*H130,2)</f>
        <v>0</v>
      </c>
      <c r="K130" s="212" t="s">
        <v>202</v>
      </c>
      <c r="L130" s="40"/>
      <c r="M130" s="217" t="s">
        <v>1</v>
      </c>
      <c r="N130" s="218" t="s">
        <v>42</v>
      </c>
      <c r="O130" s="72"/>
      <c r="P130" s="219">
        <f>O130*H130</f>
        <v>0</v>
      </c>
      <c r="Q130" s="219">
        <v>0</v>
      </c>
      <c r="R130" s="219">
        <f>Q130*H130</f>
        <v>0</v>
      </c>
      <c r="S130" s="219">
        <v>0</v>
      </c>
      <c r="T130" s="220">
        <f>S130*H130</f>
        <v>0</v>
      </c>
      <c r="U130" s="35"/>
      <c r="V130" s="35"/>
      <c r="W130" s="35"/>
      <c r="X130" s="35"/>
      <c r="Y130" s="35"/>
      <c r="Z130" s="35"/>
      <c r="AA130" s="35"/>
      <c r="AB130" s="35"/>
      <c r="AC130" s="35"/>
      <c r="AD130" s="35"/>
      <c r="AE130" s="35"/>
      <c r="AR130" s="221" t="s">
        <v>195</v>
      </c>
      <c r="AT130" s="221" t="s">
        <v>190</v>
      </c>
      <c r="AU130" s="221" t="s">
        <v>88</v>
      </c>
      <c r="AY130" s="18" t="s">
        <v>188</v>
      </c>
      <c r="BE130" s="222">
        <f>IF(N130="základní",J130,0)</f>
        <v>0</v>
      </c>
      <c r="BF130" s="222">
        <f>IF(N130="snížená",J130,0)</f>
        <v>0</v>
      </c>
      <c r="BG130" s="222">
        <f>IF(N130="zákl. přenesená",J130,0)</f>
        <v>0</v>
      </c>
      <c r="BH130" s="222">
        <f>IF(N130="sníž. přenesená",J130,0)</f>
        <v>0</v>
      </c>
      <c r="BI130" s="222">
        <f>IF(N130="nulová",J130,0)</f>
        <v>0</v>
      </c>
      <c r="BJ130" s="18" t="s">
        <v>85</v>
      </c>
      <c r="BK130" s="222">
        <f>ROUND(I130*H130,2)</f>
        <v>0</v>
      </c>
      <c r="BL130" s="18" t="s">
        <v>195</v>
      </c>
      <c r="BM130" s="221" t="s">
        <v>1474</v>
      </c>
    </row>
    <row r="131" spans="1:65" s="13" customFormat="1" ht="11.25">
      <c r="B131" s="223"/>
      <c r="C131" s="224"/>
      <c r="D131" s="225" t="s">
        <v>197</v>
      </c>
      <c r="E131" s="226" t="s">
        <v>1429</v>
      </c>
      <c r="F131" s="227" t="s">
        <v>1475</v>
      </c>
      <c r="G131" s="224"/>
      <c r="H131" s="228">
        <v>65.8</v>
      </c>
      <c r="I131" s="229"/>
      <c r="J131" s="224"/>
      <c r="K131" s="224"/>
      <c r="L131" s="230"/>
      <c r="M131" s="231"/>
      <c r="N131" s="232"/>
      <c r="O131" s="232"/>
      <c r="P131" s="232"/>
      <c r="Q131" s="232"/>
      <c r="R131" s="232"/>
      <c r="S131" s="232"/>
      <c r="T131" s="233"/>
      <c r="AT131" s="234" t="s">
        <v>197</v>
      </c>
      <c r="AU131" s="234" t="s">
        <v>88</v>
      </c>
      <c r="AV131" s="13" t="s">
        <v>88</v>
      </c>
      <c r="AW131" s="13" t="s">
        <v>32</v>
      </c>
      <c r="AX131" s="13" t="s">
        <v>77</v>
      </c>
      <c r="AY131" s="234" t="s">
        <v>188</v>
      </c>
    </row>
    <row r="132" spans="1:65" s="13" customFormat="1" ht="11.25">
      <c r="B132" s="223"/>
      <c r="C132" s="224"/>
      <c r="D132" s="225" t="s">
        <v>197</v>
      </c>
      <c r="E132" s="226" t="s">
        <v>1433</v>
      </c>
      <c r="F132" s="227" t="s">
        <v>1476</v>
      </c>
      <c r="G132" s="224"/>
      <c r="H132" s="228">
        <v>119.88</v>
      </c>
      <c r="I132" s="229"/>
      <c r="J132" s="224"/>
      <c r="K132" s="224"/>
      <c r="L132" s="230"/>
      <c r="M132" s="231"/>
      <c r="N132" s="232"/>
      <c r="O132" s="232"/>
      <c r="P132" s="232"/>
      <c r="Q132" s="232"/>
      <c r="R132" s="232"/>
      <c r="S132" s="232"/>
      <c r="T132" s="233"/>
      <c r="AT132" s="234" t="s">
        <v>197</v>
      </c>
      <c r="AU132" s="234" t="s">
        <v>88</v>
      </c>
      <c r="AV132" s="13" t="s">
        <v>88</v>
      </c>
      <c r="AW132" s="13" t="s">
        <v>32</v>
      </c>
      <c r="AX132" s="13" t="s">
        <v>77</v>
      </c>
      <c r="AY132" s="234" t="s">
        <v>188</v>
      </c>
    </row>
    <row r="133" spans="1:65" s="13" customFormat="1" ht="11.25">
      <c r="B133" s="223"/>
      <c r="C133" s="224"/>
      <c r="D133" s="225" t="s">
        <v>197</v>
      </c>
      <c r="E133" s="226" t="s">
        <v>1449</v>
      </c>
      <c r="F133" s="227" t="s">
        <v>1477</v>
      </c>
      <c r="G133" s="224"/>
      <c r="H133" s="228">
        <v>174.76</v>
      </c>
      <c r="I133" s="229"/>
      <c r="J133" s="224"/>
      <c r="K133" s="224"/>
      <c r="L133" s="230"/>
      <c r="M133" s="231"/>
      <c r="N133" s="232"/>
      <c r="O133" s="232"/>
      <c r="P133" s="232"/>
      <c r="Q133" s="232"/>
      <c r="R133" s="232"/>
      <c r="S133" s="232"/>
      <c r="T133" s="233"/>
      <c r="AT133" s="234" t="s">
        <v>197</v>
      </c>
      <c r="AU133" s="234" t="s">
        <v>88</v>
      </c>
      <c r="AV133" s="13" t="s">
        <v>88</v>
      </c>
      <c r="AW133" s="13" t="s">
        <v>32</v>
      </c>
      <c r="AX133" s="13" t="s">
        <v>77</v>
      </c>
      <c r="AY133" s="234" t="s">
        <v>188</v>
      </c>
    </row>
    <row r="134" spans="1:65" s="16" customFormat="1" ht="11.25">
      <c r="B134" s="256"/>
      <c r="C134" s="257"/>
      <c r="D134" s="225" t="s">
        <v>197</v>
      </c>
      <c r="E134" s="258" t="s">
        <v>1438</v>
      </c>
      <c r="F134" s="259" t="s">
        <v>212</v>
      </c>
      <c r="G134" s="257"/>
      <c r="H134" s="260">
        <v>360.44</v>
      </c>
      <c r="I134" s="261"/>
      <c r="J134" s="257"/>
      <c r="K134" s="257"/>
      <c r="L134" s="262"/>
      <c r="M134" s="263"/>
      <c r="N134" s="264"/>
      <c r="O134" s="264"/>
      <c r="P134" s="264"/>
      <c r="Q134" s="264"/>
      <c r="R134" s="264"/>
      <c r="S134" s="264"/>
      <c r="T134" s="265"/>
      <c r="AT134" s="266" t="s">
        <v>197</v>
      </c>
      <c r="AU134" s="266" t="s">
        <v>88</v>
      </c>
      <c r="AV134" s="16" t="s">
        <v>204</v>
      </c>
      <c r="AW134" s="16" t="s">
        <v>32</v>
      </c>
      <c r="AX134" s="16" t="s">
        <v>77</v>
      </c>
      <c r="AY134" s="266" t="s">
        <v>188</v>
      </c>
    </row>
    <row r="135" spans="1:65" s="14" customFormat="1" ht="11.25">
      <c r="B135" s="235"/>
      <c r="C135" s="236"/>
      <c r="D135" s="225" t="s">
        <v>197</v>
      </c>
      <c r="E135" s="237" t="s">
        <v>723</v>
      </c>
      <c r="F135" s="238" t="s">
        <v>199</v>
      </c>
      <c r="G135" s="236"/>
      <c r="H135" s="239">
        <v>360.44</v>
      </c>
      <c r="I135" s="240"/>
      <c r="J135" s="236"/>
      <c r="K135" s="236"/>
      <c r="L135" s="241"/>
      <c r="M135" s="242"/>
      <c r="N135" s="243"/>
      <c r="O135" s="243"/>
      <c r="P135" s="243"/>
      <c r="Q135" s="243"/>
      <c r="R135" s="243"/>
      <c r="S135" s="243"/>
      <c r="T135" s="244"/>
      <c r="AT135" s="245" t="s">
        <v>197</v>
      </c>
      <c r="AU135" s="245" t="s">
        <v>88</v>
      </c>
      <c r="AV135" s="14" t="s">
        <v>195</v>
      </c>
      <c r="AW135" s="14" t="s">
        <v>32</v>
      </c>
      <c r="AX135" s="14" t="s">
        <v>77</v>
      </c>
      <c r="AY135" s="245" t="s">
        <v>188</v>
      </c>
    </row>
    <row r="136" spans="1:65" s="13" customFormat="1" ht="11.25">
      <c r="B136" s="223"/>
      <c r="C136" s="224"/>
      <c r="D136" s="225" t="s">
        <v>197</v>
      </c>
      <c r="E136" s="226" t="s">
        <v>1</v>
      </c>
      <c r="F136" s="227" t="s">
        <v>845</v>
      </c>
      <c r="G136" s="224"/>
      <c r="H136" s="228">
        <v>36.043999999999997</v>
      </c>
      <c r="I136" s="229"/>
      <c r="J136" s="224"/>
      <c r="K136" s="224"/>
      <c r="L136" s="230"/>
      <c r="M136" s="231"/>
      <c r="N136" s="232"/>
      <c r="O136" s="232"/>
      <c r="P136" s="232"/>
      <c r="Q136" s="232"/>
      <c r="R136" s="232"/>
      <c r="S136" s="232"/>
      <c r="T136" s="233"/>
      <c r="AT136" s="234" t="s">
        <v>197</v>
      </c>
      <c r="AU136" s="234" t="s">
        <v>88</v>
      </c>
      <c r="AV136" s="13" t="s">
        <v>88</v>
      </c>
      <c r="AW136" s="13" t="s">
        <v>32</v>
      </c>
      <c r="AX136" s="13" t="s">
        <v>77</v>
      </c>
      <c r="AY136" s="234" t="s">
        <v>188</v>
      </c>
    </row>
    <row r="137" spans="1:65" s="14" customFormat="1" ht="11.25">
      <c r="B137" s="235"/>
      <c r="C137" s="236"/>
      <c r="D137" s="225" t="s">
        <v>197</v>
      </c>
      <c r="E137" s="237" t="s">
        <v>846</v>
      </c>
      <c r="F137" s="238" t="s">
        <v>199</v>
      </c>
      <c r="G137" s="236"/>
      <c r="H137" s="239">
        <v>36.043999999999997</v>
      </c>
      <c r="I137" s="240"/>
      <c r="J137" s="236"/>
      <c r="K137" s="236"/>
      <c r="L137" s="241"/>
      <c r="M137" s="242"/>
      <c r="N137" s="243"/>
      <c r="O137" s="243"/>
      <c r="P137" s="243"/>
      <c r="Q137" s="243"/>
      <c r="R137" s="243"/>
      <c r="S137" s="243"/>
      <c r="T137" s="244"/>
      <c r="AT137" s="245" t="s">
        <v>197</v>
      </c>
      <c r="AU137" s="245" t="s">
        <v>88</v>
      </c>
      <c r="AV137" s="14" t="s">
        <v>195</v>
      </c>
      <c r="AW137" s="14" t="s">
        <v>32</v>
      </c>
      <c r="AX137" s="14" t="s">
        <v>85</v>
      </c>
      <c r="AY137" s="245" t="s">
        <v>188</v>
      </c>
    </row>
    <row r="138" spans="1:65" s="2" customFormat="1" ht="16.5" customHeight="1">
      <c r="A138" s="35"/>
      <c r="B138" s="36"/>
      <c r="C138" s="210" t="s">
        <v>88</v>
      </c>
      <c r="D138" s="210" t="s">
        <v>190</v>
      </c>
      <c r="E138" s="211" t="s">
        <v>1478</v>
      </c>
      <c r="F138" s="212" t="s">
        <v>1479</v>
      </c>
      <c r="G138" s="213" t="s">
        <v>285</v>
      </c>
      <c r="H138" s="214">
        <v>521.149</v>
      </c>
      <c r="I138" s="215"/>
      <c r="J138" s="216">
        <f>ROUND(I138*H138,2)</f>
        <v>0</v>
      </c>
      <c r="K138" s="212" t="s">
        <v>202</v>
      </c>
      <c r="L138" s="40"/>
      <c r="M138" s="217" t="s">
        <v>1</v>
      </c>
      <c r="N138" s="218" t="s">
        <v>42</v>
      </c>
      <c r="O138" s="72"/>
      <c r="P138" s="219">
        <f>O138*H138</f>
        <v>0</v>
      </c>
      <c r="Q138" s="219">
        <v>0</v>
      </c>
      <c r="R138" s="219">
        <f>Q138*H138</f>
        <v>0</v>
      </c>
      <c r="S138" s="219">
        <v>0</v>
      </c>
      <c r="T138" s="220">
        <f>S138*H138</f>
        <v>0</v>
      </c>
      <c r="U138" s="35"/>
      <c r="V138" s="35"/>
      <c r="W138" s="35"/>
      <c r="X138" s="35"/>
      <c r="Y138" s="35"/>
      <c r="Z138" s="35"/>
      <c r="AA138" s="35"/>
      <c r="AB138" s="35"/>
      <c r="AC138" s="35"/>
      <c r="AD138" s="35"/>
      <c r="AE138" s="35"/>
      <c r="AR138" s="221" t="s">
        <v>195</v>
      </c>
      <c r="AT138" s="221" t="s">
        <v>190</v>
      </c>
      <c r="AU138" s="221" t="s">
        <v>88</v>
      </c>
      <c r="AY138" s="18" t="s">
        <v>188</v>
      </c>
      <c r="BE138" s="222">
        <f>IF(N138="základní",J138,0)</f>
        <v>0</v>
      </c>
      <c r="BF138" s="222">
        <f>IF(N138="snížená",J138,0)</f>
        <v>0</v>
      </c>
      <c r="BG138" s="222">
        <f>IF(N138="zákl. přenesená",J138,0)</f>
        <v>0</v>
      </c>
      <c r="BH138" s="222">
        <f>IF(N138="sníž. přenesená",J138,0)</f>
        <v>0</v>
      </c>
      <c r="BI138" s="222">
        <f>IF(N138="nulová",J138,0)</f>
        <v>0</v>
      </c>
      <c r="BJ138" s="18" t="s">
        <v>85</v>
      </c>
      <c r="BK138" s="222">
        <f>ROUND(I138*H138,2)</f>
        <v>0</v>
      </c>
      <c r="BL138" s="18" t="s">
        <v>195</v>
      </c>
      <c r="BM138" s="221" t="s">
        <v>1480</v>
      </c>
    </row>
    <row r="139" spans="1:65" s="13" customFormat="1" ht="11.25">
      <c r="B139" s="223"/>
      <c r="C139" s="224"/>
      <c r="D139" s="225" t="s">
        <v>197</v>
      </c>
      <c r="E139" s="226" t="s">
        <v>1</v>
      </c>
      <c r="F139" s="227" t="s">
        <v>1481</v>
      </c>
      <c r="G139" s="224"/>
      <c r="H139" s="228">
        <v>115.542</v>
      </c>
      <c r="I139" s="229"/>
      <c r="J139" s="224"/>
      <c r="K139" s="224"/>
      <c r="L139" s="230"/>
      <c r="M139" s="231"/>
      <c r="N139" s="232"/>
      <c r="O139" s="232"/>
      <c r="P139" s="232"/>
      <c r="Q139" s="232"/>
      <c r="R139" s="232"/>
      <c r="S139" s="232"/>
      <c r="T139" s="233"/>
      <c r="AT139" s="234" t="s">
        <v>197</v>
      </c>
      <c r="AU139" s="234" t="s">
        <v>88</v>
      </c>
      <c r="AV139" s="13" t="s">
        <v>88</v>
      </c>
      <c r="AW139" s="13" t="s">
        <v>32</v>
      </c>
      <c r="AX139" s="13" t="s">
        <v>77</v>
      </c>
      <c r="AY139" s="234" t="s">
        <v>188</v>
      </c>
    </row>
    <row r="140" spans="1:65" s="13" customFormat="1" ht="11.25">
      <c r="B140" s="223"/>
      <c r="C140" s="224"/>
      <c r="D140" s="225" t="s">
        <v>197</v>
      </c>
      <c r="E140" s="226" t="s">
        <v>1</v>
      </c>
      <c r="F140" s="227" t="s">
        <v>1482</v>
      </c>
      <c r="G140" s="224"/>
      <c r="H140" s="228">
        <v>307.48399999999998</v>
      </c>
      <c r="I140" s="229"/>
      <c r="J140" s="224"/>
      <c r="K140" s="224"/>
      <c r="L140" s="230"/>
      <c r="M140" s="231"/>
      <c r="N140" s="232"/>
      <c r="O140" s="232"/>
      <c r="P140" s="232"/>
      <c r="Q140" s="232"/>
      <c r="R140" s="232"/>
      <c r="S140" s="232"/>
      <c r="T140" s="233"/>
      <c r="AT140" s="234" t="s">
        <v>197</v>
      </c>
      <c r="AU140" s="234" t="s">
        <v>88</v>
      </c>
      <c r="AV140" s="13" t="s">
        <v>88</v>
      </c>
      <c r="AW140" s="13" t="s">
        <v>32</v>
      </c>
      <c r="AX140" s="13" t="s">
        <v>77</v>
      </c>
      <c r="AY140" s="234" t="s">
        <v>188</v>
      </c>
    </row>
    <row r="141" spans="1:65" s="13" customFormat="1" ht="11.25">
      <c r="B141" s="223"/>
      <c r="C141" s="224"/>
      <c r="D141" s="225" t="s">
        <v>197</v>
      </c>
      <c r="E141" s="226" t="s">
        <v>1</v>
      </c>
      <c r="F141" s="227" t="s">
        <v>1483</v>
      </c>
      <c r="G141" s="224"/>
      <c r="H141" s="228">
        <v>357.517</v>
      </c>
      <c r="I141" s="229"/>
      <c r="J141" s="224"/>
      <c r="K141" s="224"/>
      <c r="L141" s="230"/>
      <c r="M141" s="231"/>
      <c r="N141" s="232"/>
      <c r="O141" s="232"/>
      <c r="P141" s="232"/>
      <c r="Q141" s="232"/>
      <c r="R141" s="232"/>
      <c r="S141" s="232"/>
      <c r="T141" s="233"/>
      <c r="AT141" s="234" t="s">
        <v>197</v>
      </c>
      <c r="AU141" s="234" t="s">
        <v>88</v>
      </c>
      <c r="AV141" s="13" t="s">
        <v>88</v>
      </c>
      <c r="AW141" s="13" t="s">
        <v>32</v>
      </c>
      <c r="AX141" s="13" t="s">
        <v>77</v>
      </c>
      <c r="AY141" s="234" t="s">
        <v>188</v>
      </c>
    </row>
    <row r="142" spans="1:65" s="16" customFormat="1" ht="11.25">
      <c r="B142" s="256"/>
      <c r="C142" s="257"/>
      <c r="D142" s="225" t="s">
        <v>197</v>
      </c>
      <c r="E142" s="258" t="s">
        <v>1465</v>
      </c>
      <c r="F142" s="259" t="s">
        <v>212</v>
      </c>
      <c r="G142" s="257"/>
      <c r="H142" s="260">
        <v>780.54300000000001</v>
      </c>
      <c r="I142" s="261"/>
      <c r="J142" s="257"/>
      <c r="K142" s="257"/>
      <c r="L142" s="262"/>
      <c r="M142" s="263"/>
      <c r="N142" s="264"/>
      <c r="O142" s="264"/>
      <c r="P142" s="264"/>
      <c r="Q142" s="264"/>
      <c r="R142" s="264"/>
      <c r="S142" s="264"/>
      <c r="T142" s="265"/>
      <c r="AT142" s="266" t="s">
        <v>197</v>
      </c>
      <c r="AU142" s="266" t="s">
        <v>88</v>
      </c>
      <c r="AV142" s="16" t="s">
        <v>204</v>
      </c>
      <c r="AW142" s="16" t="s">
        <v>32</v>
      </c>
      <c r="AX142" s="16" t="s">
        <v>77</v>
      </c>
      <c r="AY142" s="266" t="s">
        <v>188</v>
      </c>
    </row>
    <row r="143" spans="1:65" s="15" customFormat="1" ht="11.25">
      <c r="B143" s="246"/>
      <c r="C143" s="247"/>
      <c r="D143" s="225" t="s">
        <v>197</v>
      </c>
      <c r="E143" s="248" t="s">
        <v>1</v>
      </c>
      <c r="F143" s="249" t="s">
        <v>1484</v>
      </c>
      <c r="G143" s="247"/>
      <c r="H143" s="248" t="s">
        <v>1</v>
      </c>
      <c r="I143" s="250"/>
      <c r="J143" s="247"/>
      <c r="K143" s="247"/>
      <c r="L143" s="251"/>
      <c r="M143" s="252"/>
      <c r="N143" s="253"/>
      <c r="O143" s="253"/>
      <c r="P143" s="253"/>
      <c r="Q143" s="253"/>
      <c r="R143" s="253"/>
      <c r="S143" s="253"/>
      <c r="T143" s="254"/>
      <c r="AT143" s="255" t="s">
        <v>197</v>
      </c>
      <c r="AU143" s="255" t="s">
        <v>88</v>
      </c>
      <c r="AV143" s="15" t="s">
        <v>85</v>
      </c>
      <c r="AW143" s="15" t="s">
        <v>32</v>
      </c>
      <c r="AX143" s="15" t="s">
        <v>77</v>
      </c>
      <c r="AY143" s="255" t="s">
        <v>188</v>
      </c>
    </row>
    <row r="144" spans="1:65" s="13" customFormat="1" ht="11.25">
      <c r="B144" s="223"/>
      <c r="C144" s="224"/>
      <c r="D144" s="225" t="s">
        <v>197</v>
      </c>
      <c r="E144" s="226" t="s">
        <v>1</v>
      </c>
      <c r="F144" s="227" t="s">
        <v>1485</v>
      </c>
      <c r="G144" s="224"/>
      <c r="H144" s="228">
        <v>-36.043999999999997</v>
      </c>
      <c r="I144" s="229"/>
      <c r="J144" s="224"/>
      <c r="K144" s="224"/>
      <c r="L144" s="230"/>
      <c r="M144" s="231"/>
      <c r="N144" s="232"/>
      <c r="O144" s="232"/>
      <c r="P144" s="232"/>
      <c r="Q144" s="232"/>
      <c r="R144" s="232"/>
      <c r="S144" s="232"/>
      <c r="T144" s="233"/>
      <c r="AT144" s="234" t="s">
        <v>197</v>
      </c>
      <c r="AU144" s="234" t="s">
        <v>88</v>
      </c>
      <c r="AV144" s="13" t="s">
        <v>88</v>
      </c>
      <c r="AW144" s="13" t="s">
        <v>32</v>
      </c>
      <c r="AX144" s="13" t="s">
        <v>77</v>
      </c>
      <c r="AY144" s="234" t="s">
        <v>188</v>
      </c>
    </row>
    <row r="145" spans="1:65" s="14" customFormat="1" ht="11.25">
      <c r="B145" s="235"/>
      <c r="C145" s="236"/>
      <c r="D145" s="225" t="s">
        <v>197</v>
      </c>
      <c r="E145" s="237" t="s">
        <v>1463</v>
      </c>
      <c r="F145" s="238" t="s">
        <v>199</v>
      </c>
      <c r="G145" s="236"/>
      <c r="H145" s="239">
        <v>744.49900000000002</v>
      </c>
      <c r="I145" s="240"/>
      <c r="J145" s="236"/>
      <c r="K145" s="236"/>
      <c r="L145" s="241"/>
      <c r="M145" s="242"/>
      <c r="N145" s="243"/>
      <c r="O145" s="243"/>
      <c r="P145" s="243"/>
      <c r="Q145" s="243"/>
      <c r="R145" s="243"/>
      <c r="S145" s="243"/>
      <c r="T145" s="244"/>
      <c r="AT145" s="245" t="s">
        <v>197</v>
      </c>
      <c r="AU145" s="245" t="s">
        <v>88</v>
      </c>
      <c r="AV145" s="14" t="s">
        <v>195</v>
      </c>
      <c r="AW145" s="14" t="s">
        <v>32</v>
      </c>
      <c r="AX145" s="14" t="s">
        <v>77</v>
      </c>
      <c r="AY145" s="245" t="s">
        <v>188</v>
      </c>
    </row>
    <row r="146" spans="1:65" s="13" customFormat="1" ht="11.25">
      <c r="B146" s="223"/>
      <c r="C146" s="224"/>
      <c r="D146" s="225" t="s">
        <v>197</v>
      </c>
      <c r="E146" s="226" t="s">
        <v>1</v>
      </c>
      <c r="F146" s="227" t="s">
        <v>1486</v>
      </c>
      <c r="G146" s="224"/>
      <c r="H146" s="228">
        <v>521.149</v>
      </c>
      <c r="I146" s="229"/>
      <c r="J146" s="224"/>
      <c r="K146" s="224"/>
      <c r="L146" s="230"/>
      <c r="M146" s="231"/>
      <c r="N146" s="232"/>
      <c r="O146" s="232"/>
      <c r="P146" s="232"/>
      <c r="Q146" s="232"/>
      <c r="R146" s="232"/>
      <c r="S146" s="232"/>
      <c r="T146" s="233"/>
      <c r="AT146" s="234" t="s">
        <v>197</v>
      </c>
      <c r="AU146" s="234" t="s">
        <v>88</v>
      </c>
      <c r="AV146" s="13" t="s">
        <v>88</v>
      </c>
      <c r="AW146" s="13" t="s">
        <v>32</v>
      </c>
      <c r="AX146" s="13" t="s">
        <v>85</v>
      </c>
      <c r="AY146" s="234" t="s">
        <v>188</v>
      </c>
    </row>
    <row r="147" spans="1:65" s="2" customFormat="1" ht="16.5" customHeight="1">
      <c r="A147" s="35"/>
      <c r="B147" s="36"/>
      <c r="C147" s="210" t="s">
        <v>204</v>
      </c>
      <c r="D147" s="210" t="s">
        <v>190</v>
      </c>
      <c r="E147" s="211" t="s">
        <v>1487</v>
      </c>
      <c r="F147" s="212" t="s">
        <v>1488</v>
      </c>
      <c r="G147" s="213" t="s">
        <v>285</v>
      </c>
      <c r="H147" s="214">
        <v>234.517</v>
      </c>
      <c r="I147" s="215"/>
      <c r="J147" s="216">
        <f>ROUND(I147*H147,2)</f>
        <v>0</v>
      </c>
      <c r="K147" s="212" t="s">
        <v>202</v>
      </c>
      <c r="L147" s="40"/>
      <c r="M147" s="217" t="s">
        <v>1</v>
      </c>
      <c r="N147" s="218" t="s">
        <v>42</v>
      </c>
      <c r="O147" s="72"/>
      <c r="P147" s="219">
        <f>O147*H147</f>
        <v>0</v>
      </c>
      <c r="Q147" s="219">
        <v>0</v>
      </c>
      <c r="R147" s="219">
        <f>Q147*H147</f>
        <v>0</v>
      </c>
      <c r="S147" s="219">
        <v>0</v>
      </c>
      <c r="T147" s="220">
        <f>S147*H147</f>
        <v>0</v>
      </c>
      <c r="U147" s="35"/>
      <c r="V147" s="35"/>
      <c r="W147" s="35"/>
      <c r="X147" s="35"/>
      <c r="Y147" s="35"/>
      <c r="Z147" s="35"/>
      <c r="AA147" s="35"/>
      <c r="AB147" s="35"/>
      <c r="AC147" s="35"/>
      <c r="AD147" s="35"/>
      <c r="AE147" s="35"/>
      <c r="AR147" s="221" t="s">
        <v>195</v>
      </c>
      <c r="AT147" s="221" t="s">
        <v>190</v>
      </c>
      <c r="AU147" s="221" t="s">
        <v>88</v>
      </c>
      <c r="AY147" s="18" t="s">
        <v>188</v>
      </c>
      <c r="BE147" s="222">
        <f>IF(N147="základní",J147,0)</f>
        <v>0</v>
      </c>
      <c r="BF147" s="222">
        <f>IF(N147="snížená",J147,0)</f>
        <v>0</v>
      </c>
      <c r="BG147" s="222">
        <f>IF(N147="zákl. přenesená",J147,0)</f>
        <v>0</v>
      </c>
      <c r="BH147" s="222">
        <f>IF(N147="sníž. přenesená",J147,0)</f>
        <v>0</v>
      </c>
      <c r="BI147" s="222">
        <f>IF(N147="nulová",J147,0)</f>
        <v>0</v>
      </c>
      <c r="BJ147" s="18" t="s">
        <v>85</v>
      </c>
      <c r="BK147" s="222">
        <f>ROUND(I147*H147,2)</f>
        <v>0</v>
      </c>
      <c r="BL147" s="18" t="s">
        <v>195</v>
      </c>
      <c r="BM147" s="221" t="s">
        <v>1489</v>
      </c>
    </row>
    <row r="148" spans="1:65" s="13" customFormat="1" ht="11.25">
      <c r="B148" s="223"/>
      <c r="C148" s="224"/>
      <c r="D148" s="225" t="s">
        <v>197</v>
      </c>
      <c r="E148" s="226" t="s">
        <v>1</v>
      </c>
      <c r="F148" s="227" t="s">
        <v>1490</v>
      </c>
      <c r="G148" s="224"/>
      <c r="H148" s="228">
        <v>234.517</v>
      </c>
      <c r="I148" s="229"/>
      <c r="J148" s="224"/>
      <c r="K148" s="224"/>
      <c r="L148" s="230"/>
      <c r="M148" s="231"/>
      <c r="N148" s="232"/>
      <c r="O148" s="232"/>
      <c r="P148" s="232"/>
      <c r="Q148" s="232"/>
      <c r="R148" s="232"/>
      <c r="S148" s="232"/>
      <c r="T148" s="233"/>
      <c r="AT148" s="234" t="s">
        <v>197</v>
      </c>
      <c r="AU148" s="234" t="s">
        <v>88</v>
      </c>
      <c r="AV148" s="13" t="s">
        <v>88</v>
      </c>
      <c r="AW148" s="13" t="s">
        <v>32</v>
      </c>
      <c r="AX148" s="13" t="s">
        <v>85</v>
      </c>
      <c r="AY148" s="234" t="s">
        <v>188</v>
      </c>
    </row>
    <row r="149" spans="1:65" s="2" customFormat="1" ht="16.5" customHeight="1">
      <c r="A149" s="35"/>
      <c r="B149" s="36"/>
      <c r="C149" s="210" t="s">
        <v>195</v>
      </c>
      <c r="D149" s="210" t="s">
        <v>190</v>
      </c>
      <c r="E149" s="211" t="s">
        <v>1491</v>
      </c>
      <c r="F149" s="212" t="s">
        <v>1492</v>
      </c>
      <c r="G149" s="213" t="s">
        <v>285</v>
      </c>
      <c r="H149" s="214">
        <v>186.125</v>
      </c>
      <c r="I149" s="215"/>
      <c r="J149" s="216">
        <f>ROUND(I149*H149,2)</f>
        <v>0</v>
      </c>
      <c r="K149" s="212" t="s">
        <v>202</v>
      </c>
      <c r="L149" s="40"/>
      <c r="M149" s="217" t="s">
        <v>1</v>
      </c>
      <c r="N149" s="218" t="s">
        <v>42</v>
      </c>
      <c r="O149" s="72"/>
      <c r="P149" s="219">
        <f>O149*H149</f>
        <v>0</v>
      </c>
      <c r="Q149" s="219">
        <v>0</v>
      </c>
      <c r="R149" s="219">
        <f>Q149*H149</f>
        <v>0</v>
      </c>
      <c r="S149" s="219">
        <v>0</v>
      </c>
      <c r="T149" s="220">
        <f>S149*H149</f>
        <v>0</v>
      </c>
      <c r="U149" s="35"/>
      <c r="V149" s="35"/>
      <c r="W149" s="35"/>
      <c r="X149" s="35"/>
      <c r="Y149" s="35"/>
      <c r="Z149" s="35"/>
      <c r="AA149" s="35"/>
      <c r="AB149" s="35"/>
      <c r="AC149" s="35"/>
      <c r="AD149" s="35"/>
      <c r="AE149" s="35"/>
      <c r="AR149" s="221" t="s">
        <v>195</v>
      </c>
      <c r="AT149" s="221" t="s">
        <v>190</v>
      </c>
      <c r="AU149" s="221" t="s">
        <v>88</v>
      </c>
      <c r="AY149" s="18" t="s">
        <v>188</v>
      </c>
      <c r="BE149" s="222">
        <f>IF(N149="základní",J149,0)</f>
        <v>0</v>
      </c>
      <c r="BF149" s="222">
        <f>IF(N149="snížená",J149,0)</f>
        <v>0</v>
      </c>
      <c r="BG149" s="222">
        <f>IF(N149="zákl. přenesená",J149,0)</f>
        <v>0</v>
      </c>
      <c r="BH149" s="222">
        <f>IF(N149="sníž. přenesená",J149,0)</f>
        <v>0</v>
      </c>
      <c r="BI149" s="222">
        <f>IF(N149="nulová",J149,0)</f>
        <v>0</v>
      </c>
      <c r="BJ149" s="18" t="s">
        <v>85</v>
      </c>
      <c r="BK149" s="222">
        <f>ROUND(I149*H149,2)</f>
        <v>0</v>
      </c>
      <c r="BL149" s="18" t="s">
        <v>195</v>
      </c>
      <c r="BM149" s="221" t="s">
        <v>1493</v>
      </c>
    </row>
    <row r="150" spans="1:65" s="13" customFormat="1" ht="11.25">
      <c r="B150" s="223"/>
      <c r="C150" s="224"/>
      <c r="D150" s="225" t="s">
        <v>197</v>
      </c>
      <c r="E150" s="226" t="s">
        <v>1</v>
      </c>
      <c r="F150" s="227" t="s">
        <v>1494</v>
      </c>
      <c r="G150" s="224"/>
      <c r="H150" s="228">
        <v>186.125</v>
      </c>
      <c r="I150" s="229"/>
      <c r="J150" s="224"/>
      <c r="K150" s="224"/>
      <c r="L150" s="230"/>
      <c r="M150" s="231"/>
      <c r="N150" s="232"/>
      <c r="O150" s="232"/>
      <c r="P150" s="232"/>
      <c r="Q150" s="232"/>
      <c r="R150" s="232"/>
      <c r="S150" s="232"/>
      <c r="T150" s="233"/>
      <c r="AT150" s="234" t="s">
        <v>197</v>
      </c>
      <c r="AU150" s="234" t="s">
        <v>88</v>
      </c>
      <c r="AV150" s="13" t="s">
        <v>88</v>
      </c>
      <c r="AW150" s="13" t="s">
        <v>32</v>
      </c>
      <c r="AX150" s="13" t="s">
        <v>85</v>
      </c>
      <c r="AY150" s="234" t="s">
        <v>188</v>
      </c>
    </row>
    <row r="151" spans="1:65" s="2" customFormat="1" ht="16.5" customHeight="1">
      <c r="A151" s="35"/>
      <c r="B151" s="36"/>
      <c r="C151" s="210" t="s">
        <v>216</v>
      </c>
      <c r="D151" s="210" t="s">
        <v>190</v>
      </c>
      <c r="E151" s="211" t="s">
        <v>1495</v>
      </c>
      <c r="F151" s="212" t="s">
        <v>1496</v>
      </c>
      <c r="G151" s="213" t="s">
        <v>285</v>
      </c>
      <c r="H151" s="214">
        <v>83.756</v>
      </c>
      <c r="I151" s="215"/>
      <c r="J151" s="216">
        <f>ROUND(I151*H151,2)</f>
        <v>0</v>
      </c>
      <c r="K151" s="212" t="s">
        <v>202</v>
      </c>
      <c r="L151" s="40"/>
      <c r="M151" s="217" t="s">
        <v>1</v>
      </c>
      <c r="N151" s="218" t="s">
        <v>42</v>
      </c>
      <c r="O151" s="72"/>
      <c r="P151" s="219">
        <f>O151*H151</f>
        <v>0</v>
      </c>
      <c r="Q151" s="219">
        <v>0</v>
      </c>
      <c r="R151" s="219">
        <f>Q151*H151</f>
        <v>0</v>
      </c>
      <c r="S151" s="219">
        <v>0</v>
      </c>
      <c r="T151" s="220">
        <f>S151*H151</f>
        <v>0</v>
      </c>
      <c r="U151" s="35"/>
      <c r="V151" s="35"/>
      <c r="W151" s="35"/>
      <c r="X151" s="35"/>
      <c r="Y151" s="35"/>
      <c r="Z151" s="35"/>
      <c r="AA151" s="35"/>
      <c r="AB151" s="35"/>
      <c r="AC151" s="35"/>
      <c r="AD151" s="35"/>
      <c r="AE151" s="35"/>
      <c r="AR151" s="221" t="s">
        <v>195</v>
      </c>
      <c r="AT151" s="221" t="s">
        <v>190</v>
      </c>
      <c r="AU151" s="221" t="s">
        <v>88</v>
      </c>
      <c r="AY151" s="18" t="s">
        <v>188</v>
      </c>
      <c r="BE151" s="222">
        <f>IF(N151="základní",J151,0)</f>
        <v>0</v>
      </c>
      <c r="BF151" s="222">
        <f>IF(N151="snížená",J151,0)</f>
        <v>0</v>
      </c>
      <c r="BG151" s="222">
        <f>IF(N151="zákl. přenesená",J151,0)</f>
        <v>0</v>
      </c>
      <c r="BH151" s="222">
        <f>IF(N151="sníž. přenesená",J151,0)</f>
        <v>0</v>
      </c>
      <c r="BI151" s="222">
        <f>IF(N151="nulová",J151,0)</f>
        <v>0</v>
      </c>
      <c r="BJ151" s="18" t="s">
        <v>85</v>
      </c>
      <c r="BK151" s="222">
        <f>ROUND(I151*H151,2)</f>
        <v>0</v>
      </c>
      <c r="BL151" s="18" t="s">
        <v>195</v>
      </c>
      <c r="BM151" s="221" t="s">
        <v>1497</v>
      </c>
    </row>
    <row r="152" spans="1:65" s="13" customFormat="1" ht="11.25">
      <c r="B152" s="223"/>
      <c r="C152" s="224"/>
      <c r="D152" s="225" t="s">
        <v>197</v>
      </c>
      <c r="E152" s="226" t="s">
        <v>1</v>
      </c>
      <c r="F152" s="227" t="s">
        <v>1498</v>
      </c>
      <c r="G152" s="224"/>
      <c r="H152" s="228">
        <v>83.756</v>
      </c>
      <c r="I152" s="229"/>
      <c r="J152" s="224"/>
      <c r="K152" s="224"/>
      <c r="L152" s="230"/>
      <c r="M152" s="231"/>
      <c r="N152" s="232"/>
      <c r="O152" s="232"/>
      <c r="P152" s="232"/>
      <c r="Q152" s="232"/>
      <c r="R152" s="232"/>
      <c r="S152" s="232"/>
      <c r="T152" s="233"/>
      <c r="AT152" s="234" t="s">
        <v>197</v>
      </c>
      <c r="AU152" s="234" t="s">
        <v>88</v>
      </c>
      <c r="AV152" s="13" t="s">
        <v>88</v>
      </c>
      <c r="AW152" s="13" t="s">
        <v>32</v>
      </c>
      <c r="AX152" s="13" t="s">
        <v>85</v>
      </c>
      <c r="AY152" s="234" t="s">
        <v>188</v>
      </c>
    </row>
    <row r="153" spans="1:65" s="2" customFormat="1" ht="16.5" customHeight="1">
      <c r="A153" s="35"/>
      <c r="B153" s="36"/>
      <c r="C153" s="210" t="s">
        <v>221</v>
      </c>
      <c r="D153" s="210" t="s">
        <v>190</v>
      </c>
      <c r="E153" s="211" t="s">
        <v>1499</v>
      </c>
      <c r="F153" s="212" t="s">
        <v>1500</v>
      </c>
      <c r="G153" s="213" t="s">
        <v>285</v>
      </c>
      <c r="H153" s="214">
        <v>37.225000000000001</v>
      </c>
      <c r="I153" s="215"/>
      <c r="J153" s="216">
        <f>ROUND(I153*H153,2)</f>
        <v>0</v>
      </c>
      <c r="K153" s="212" t="s">
        <v>202</v>
      </c>
      <c r="L153" s="40"/>
      <c r="M153" s="217" t="s">
        <v>1</v>
      </c>
      <c r="N153" s="218" t="s">
        <v>42</v>
      </c>
      <c r="O153" s="72"/>
      <c r="P153" s="219">
        <f>O153*H153</f>
        <v>0</v>
      </c>
      <c r="Q153" s="219">
        <v>8.3000000000000001E-3</v>
      </c>
      <c r="R153" s="219">
        <f>Q153*H153</f>
        <v>0.30896750000000001</v>
      </c>
      <c r="S153" s="219">
        <v>0</v>
      </c>
      <c r="T153" s="220">
        <f>S153*H153</f>
        <v>0</v>
      </c>
      <c r="U153" s="35"/>
      <c r="V153" s="35"/>
      <c r="W153" s="35"/>
      <c r="X153" s="35"/>
      <c r="Y153" s="35"/>
      <c r="Z153" s="35"/>
      <c r="AA153" s="35"/>
      <c r="AB153" s="35"/>
      <c r="AC153" s="35"/>
      <c r="AD153" s="35"/>
      <c r="AE153" s="35"/>
      <c r="AR153" s="221" t="s">
        <v>195</v>
      </c>
      <c r="AT153" s="221" t="s">
        <v>190</v>
      </c>
      <c r="AU153" s="221" t="s">
        <v>88</v>
      </c>
      <c r="AY153" s="18" t="s">
        <v>188</v>
      </c>
      <c r="BE153" s="222">
        <f>IF(N153="základní",J153,0)</f>
        <v>0</v>
      </c>
      <c r="BF153" s="222">
        <f>IF(N153="snížená",J153,0)</f>
        <v>0</v>
      </c>
      <c r="BG153" s="222">
        <f>IF(N153="zákl. přenesená",J153,0)</f>
        <v>0</v>
      </c>
      <c r="BH153" s="222">
        <f>IF(N153="sníž. přenesená",J153,0)</f>
        <v>0</v>
      </c>
      <c r="BI153" s="222">
        <f>IF(N153="nulová",J153,0)</f>
        <v>0</v>
      </c>
      <c r="BJ153" s="18" t="s">
        <v>85</v>
      </c>
      <c r="BK153" s="222">
        <f>ROUND(I153*H153,2)</f>
        <v>0</v>
      </c>
      <c r="BL153" s="18" t="s">
        <v>195</v>
      </c>
      <c r="BM153" s="221" t="s">
        <v>1501</v>
      </c>
    </row>
    <row r="154" spans="1:65" s="13" customFormat="1" ht="11.25">
      <c r="B154" s="223"/>
      <c r="C154" s="224"/>
      <c r="D154" s="225" t="s">
        <v>197</v>
      </c>
      <c r="E154" s="226" t="s">
        <v>1</v>
      </c>
      <c r="F154" s="227" t="s">
        <v>1502</v>
      </c>
      <c r="G154" s="224"/>
      <c r="H154" s="228">
        <v>37.225000000000001</v>
      </c>
      <c r="I154" s="229"/>
      <c r="J154" s="224"/>
      <c r="K154" s="224"/>
      <c r="L154" s="230"/>
      <c r="M154" s="231"/>
      <c r="N154" s="232"/>
      <c r="O154" s="232"/>
      <c r="P154" s="232"/>
      <c r="Q154" s="232"/>
      <c r="R154" s="232"/>
      <c r="S154" s="232"/>
      <c r="T154" s="233"/>
      <c r="AT154" s="234" t="s">
        <v>197</v>
      </c>
      <c r="AU154" s="234" t="s">
        <v>88</v>
      </c>
      <c r="AV154" s="13" t="s">
        <v>88</v>
      </c>
      <c r="AW154" s="13" t="s">
        <v>32</v>
      </c>
      <c r="AX154" s="13" t="s">
        <v>85</v>
      </c>
      <c r="AY154" s="234" t="s">
        <v>188</v>
      </c>
    </row>
    <row r="155" spans="1:65" s="2" customFormat="1" ht="16.5" customHeight="1">
      <c r="A155" s="35"/>
      <c r="B155" s="36"/>
      <c r="C155" s="210" t="s">
        <v>225</v>
      </c>
      <c r="D155" s="210" t="s">
        <v>190</v>
      </c>
      <c r="E155" s="211" t="s">
        <v>1503</v>
      </c>
      <c r="F155" s="212" t="s">
        <v>1504</v>
      </c>
      <c r="G155" s="213" t="s">
        <v>285</v>
      </c>
      <c r="H155" s="214">
        <v>10.92</v>
      </c>
      <c r="I155" s="215"/>
      <c r="J155" s="216">
        <f>ROUND(I155*H155,2)</f>
        <v>0</v>
      </c>
      <c r="K155" s="212" t="s">
        <v>202</v>
      </c>
      <c r="L155" s="40"/>
      <c r="M155" s="217" t="s">
        <v>1</v>
      </c>
      <c r="N155" s="218" t="s">
        <v>42</v>
      </c>
      <c r="O155" s="72"/>
      <c r="P155" s="219">
        <f>O155*H155</f>
        <v>0</v>
      </c>
      <c r="Q155" s="219">
        <v>0</v>
      </c>
      <c r="R155" s="219">
        <f>Q155*H155</f>
        <v>0</v>
      </c>
      <c r="S155" s="219">
        <v>0</v>
      </c>
      <c r="T155" s="220">
        <f>S155*H155</f>
        <v>0</v>
      </c>
      <c r="U155" s="35"/>
      <c r="V155" s="35"/>
      <c r="W155" s="35"/>
      <c r="X155" s="35"/>
      <c r="Y155" s="35"/>
      <c r="Z155" s="35"/>
      <c r="AA155" s="35"/>
      <c r="AB155" s="35"/>
      <c r="AC155" s="35"/>
      <c r="AD155" s="35"/>
      <c r="AE155" s="35"/>
      <c r="AR155" s="221" t="s">
        <v>195</v>
      </c>
      <c r="AT155" s="221" t="s">
        <v>190</v>
      </c>
      <c r="AU155" s="221" t="s">
        <v>88</v>
      </c>
      <c r="AY155" s="18" t="s">
        <v>188</v>
      </c>
      <c r="BE155" s="222">
        <f>IF(N155="základní",J155,0)</f>
        <v>0</v>
      </c>
      <c r="BF155" s="222">
        <f>IF(N155="snížená",J155,0)</f>
        <v>0</v>
      </c>
      <c r="BG155" s="222">
        <f>IF(N155="zákl. přenesená",J155,0)</f>
        <v>0</v>
      </c>
      <c r="BH155" s="222">
        <f>IF(N155="sníž. přenesená",J155,0)</f>
        <v>0</v>
      </c>
      <c r="BI155" s="222">
        <f>IF(N155="nulová",J155,0)</f>
        <v>0</v>
      </c>
      <c r="BJ155" s="18" t="s">
        <v>85</v>
      </c>
      <c r="BK155" s="222">
        <f>ROUND(I155*H155,2)</f>
        <v>0</v>
      </c>
      <c r="BL155" s="18" t="s">
        <v>195</v>
      </c>
      <c r="BM155" s="221" t="s">
        <v>1505</v>
      </c>
    </row>
    <row r="156" spans="1:65" s="15" customFormat="1" ht="11.25">
      <c r="B156" s="246"/>
      <c r="C156" s="247"/>
      <c r="D156" s="225" t="s">
        <v>197</v>
      </c>
      <c r="E156" s="248" t="s">
        <v>1</v>
      </c>
      <c r="F156" s="249" t="s">
        <v>1506</v>
      </c>
      <c r="G156" s="247"/>
      <c r="H156" s="248" t="s">
        <v>1</v>
      </c>
      <c r="I156" s="250"/>
      <c r="J156" s="247"/>
      <c r="K156" s="247"/>
      <c r="L156" s="251"/>
      <c r="M156" s="252"/>
      <c r="N156" s="253"/>
      <c r="O156" s="253"/>
      <c r="P156" s="253"/>
      <c r="Q156" s="253"/>
      <c r="R156" s="253"/>
      <c r="S156" s="253"/>
      <c r="T156" s="254"/>
      <c r="AT156" s="255" t="s">
        <v>197</v>
      </c>
      <c r="AU156" s="255" t="s">
        <v>88</v>
      </c>
      <c r="AV156" s="15" t="s">
        <v>85</v>
      </c>
      <c r="AW156" s="15" t="s">
        <v>32</v>
      </c>
      <c r="AX156" s="15" t="s">
        <v>77</v>
      </c>
      <c r="AY156" s="255" t="s">
        <v>188</v>
      </c>
    </row>
    <row r="157" spans="1:65" s="13" customFormat="1" ht="11.25">
      <c r="B157" s="223"/>
      <c r="C157" s="224"/>
      <c r="D157" s="225" t="s">
        <v>197</v>
      </c>
      <c r="E157" s="226" t="s">
        <v>1</v>
      </c>
      <c r="F157" s="227" t="s">
        <v>1507</v>
      </c>
      <c r="G157" s="224"/>
      <c r="H157" s="228">
        <v>10.92</v>
      </c>
      <c r="I157" s="229"/>
      <c r="J157" s="224"/>
      <c r="K157" s="224"/>
      <c r="L157" s="230"/>
      <c r="M157" s="231"/>
      <c r="N157" s="232"/>
      <c r="O157" s="232"/>
      <c r="P157" s="232"/>
      <c r="Q157" s="232"/>
      <c r="R157" s="232"/>
      <c r="S157" s="232"/>
      <c r="T157" s="233"/>
      <c r="AT157" s="234" t="s">
        <v>197</v>
      </c>
      <c r="AU157" s="234" t="s">
        <v>88</v>
      </c>
      <c r="AV157" s="13" t="s">
        <v>88</v>
      </c>
      <c r="AW157" s="13" t="s">
        <v>32</v>
      </c>
      <c r="AX157" s="13" t="s">
        <v>77</v>
      </c>
      <c r="AY157" s="234" t="s">
        <v>188</v>
      </c>
    </row>
    <row r="158" spans="1:65" s="14" customFormat="1" ht="11.25">
      <c r="B158" s="235"/>
      <c r="C158" s="236"/>
      <c r="D158" s="225" t="s">
        <v>197</v>
      </c>
      <c r="E158" s="237" t="s">
        <v>1467</v>
      </c>
      <c r="F158" s="238" t="s">
        <v>199</v>
      </c>
      <c r="G158" s="236"/>
      <c r="H158" s="239">
        <v>10.92</v>
      </c>
      <c r="I158" s="240"/>
      <c r="J158" s="236"/>
      <c r="K158" s="236"/>
      <c r="L158" s="241"/>
      <c r="M158" s="242"/>
      <c r="N158" s="243"/>
      <c r="O158" s="243"/>
      <c r="P158" s="243"/>
      <c r="Q158" s="243"/>
      <c r="R158" s="243"/>
      <c r="S158" s="243"/>
      <c r="T158" s="244"/>
      <c r="AT158" s="245" t="s">
        <v>197</v>
      </c>
      <c r="AU158" s="245" t="s">
        <v>88</v>
      </c>
      <c r="AV158" s="14" t="s">
        <v>195</v>
      </c>
      <c r="AW158" s="14" t="s">
        <v>32</v>
      </c>
      <c r="AX158" s="14" t="s">
        <v>85</v>
      </c>
      <c r="AY158" s="245" t="s">
        <v>188</v>
      </c>
    </row>
    <row r="159" spans="1:65" s="2" customFormat="1" ht="16.5" customHeight="1">
      <c r="A159" s="35"/>
      <c r="B159" s="36"/>
      <c r="C159" s="210" t="s">
        <v>229</v>
      </c>
      <c r="D159" s="210" t="s">
        <v>190</v>
      </c>
      <c r="E159" s="211" t="s">
        <v>1508</v>
      </c>
      <c r="F159" s="212" t="s">
        <v>1509</v>
      </c>
      <c r="G159" s="213" t="s">
        <v>207</v>
      </c>
      <c r="H159" s="214">
        <v>381.47199999999998</v>
      </c>
      <c r="I159" s="215"/>
      <c r="J159" s="216">
        <f>ROUND(I159*H159,2)</f>
        <v>0</v>
      </c>
      <c r="K159" s="212" t="s">
        <v>202</v>
      </c>
      <c r="L159" s="40"/>
      <c r="M159" s="217" t="s">
        <v>1</v>
      </c>
      <c r="N159" s="218" t="s">
        <v>42</v>
      </c>
      <c r="O159" s="72"/>
      <c r="P159" s="219">
        <f>O159*H159</f>
        <v>0</v>
      </c>
      <c r="Q159" s="219">
        <v>6.9999999999999999E-4</v>
      </c>
      <c r="R159" s="219">
        <f>Q159*H159</f>
        <v>0.2670304</v>
      </c>
      <c r="S159" s="219">
        <v>0</v>
      </c>
      <c r="T159" s="220">
        <f>S159*H159</f>
        <v>0</v>
      </c>
      <c r="U159" s="35"/>
      <c r="V159" s="35"/>
      <c r="W159" s="35"/>
      <c r="X159" s="35"/>
      <c r="Y159" s="35"/>
      <c r="Z159" s="35"/>
      <c r="AA159" s="35"/>
      <c r="AB159" s="35"/>
      <c r="AC159" s="35"/>
      <c r="AD159" s="35"/>
      <c r="AE159" s="35"/>
      <c r="AR159" s="221" t="s">
        <v>195</v>
      </c>
      <c r="AT159" s="221" t="s">
        <v>190</v>
      </c>
      <c r="AU159" s="221" t="s">
        <v>88</v>
      </c>
      <c r="AY159" s="18" t="s">
        <v>188</v>
      </c>
      <c r="BE159" s="222">
        <f>IF(N159="základní",J159,0)</f>
        <v>0</v>
      </c>
      <c r="BF159" s="222">
        <f>IF(N159="snížená",J159,0)</f>
        <v>0</v>
      </c>
      <c r="BG159" s="222">
        <f>IF(N159="zákl. přenesená",J159,0)</f>
        <v>0</v>
      </c>
      <c r="BH159" s="222">
        <f>IF(N159="sníž. přenesená",J159,0)</f>
        <v>0</v>
      </c>
      <c r="BI159" s="222">
        <f>IF(N159="nulová",J159,0)</f>
        <v>0</v>
      </c>
      <c r="BJ159" s="18" t="s">
        <v>85</v>
      </c>
      <c r="BK159" s="222">
        <f>ROUND(I159*H159,2)</f>
        <v>0</v>
      </c>
      <c r="BL159" s="18" t="s">
        <v>195</v>
      </c>
      <c r="BM159" s="221" t="s">
        <v>1510</v>
      </c>
    </row>
    <row r="160" spans="1:65" s="13" customFormat="1" ht="11.25">
      <c r="B160" s="223"/>
      <c r="C160" s="224"/>
      <c r="D160" s="225" t="s">
        <v>197</v>
      </c>
      <c r="E160" s="226" t="s">
        <v>1</v>
      </c>
      <c r="F160" s="227" t="s">
        <v>1511</v>
      </c>
      <c r="G160" s="224"/>
      <c r="H160" s="228">
        <v>65.951999999999998</v>
      </c>
      <c r="I160" s="229"/>
      <c r="J160" s="224"/>
      <c r="K160" s="224"/>
      <c r="L160" s="230"/>
      <c r="M160" s="231"/>
      <c r="N160" s="232"/>
      <c r="O160" s="232"/>
      <c r="P160" s="232"/>
      <c r="Q160" s="232"/>
      <c r="R160" s="232"/>
      <c r="S160" s="232"/>
      <c r="T160" s="233"/>
      <c r="AT160" s="234" t="s">
        <v>197</v>
      </c>
      <c r="AU160" s="234" t="s">
        <v>88</v>
      </c>
      <c r="AV160" s="13" t="s">
        <v>88</v>
      </c>
      <c r="AW160" s="13" t="s">
        <v>32</v>
      </c>
      <c r="AX160" s="13" t="s">
        <v>77</v>
      </c>
      <c r="AY160" s="234" t="s">
        <v>188</v>
      </c>
    </row>
    <row r="161" spans="1:65" s="13" customFormat="1" ht="11.25">
      <c r="B161" s="223"/>
      <c r="C161" s="224"/>
      <c r="D161" s="225" t="s">
        <v>197</v>
      </c>
      <c r="E161" s="226" t="s">
        <v>1</v>
      </c>
      <c r="F161" s="227" t="s">
        <v>1512</v>
      </c>
      <c r="G161" s="224"/>
      <c r="H161" s="228">
        <v>168.70400000000001</v>
      </c>
      <c r="I161" s="229"/>
      <c r="J161" s="224"/>
      <c r="K161" s="224"/>
      <c r="L161" s="230"/>
      <c r="M161" s="231"/>
      <c r="N161" s="232"/>
      <c r="O161" s="232"/>
      <c r="P161" s="232"/>
      <c r="Q161" s="232"/>
      <c r="R161" s="232"/>
      <c r="S161" s="232"/>
      <c r="T161" s="233"/>
      <c r="AT161" s="234" t="s">
        <v>197</v>
      </c>
      <c r="AU161" s="234" t="s">
        <v>88</v>
      </c>
      <c r="AV161" s="13" t="s">
        <v>88</v>
      </c>
      <c r="AW161" s="13" t="s">
        <v>32</v>
      </c>
      <c r="AX161" s="13" t="s">
        <v>77</v>
      </c>
      <c r="AY161" s="234" t="s">
        <v>188</v>
      </c>
    </row>
    <row r="162" spans="1:65" s="13" customFormat="1" ht="11.25">
      <c r="B162" s="223"/>
      <c r="C162" s="224"/>
      <c r="D162" s="225" t="s">
        <v>197</v>
      </c>
      <c r="E162" s="226" t="s">
        <v>1</v>
      </c>
      <c r="F162" s="227" t="s">
        <v>1513</v>
      </c>
      <c r="G162" s="224"/>
      <c r="H162" s="228">
        <v>146.816</v>
      </c>
      <c r="I162" s="229"/>
      <c r="J162" s="224"/>
      <c r="K162" s="224"/>
      <c r="L162" s="230"/>
      <c r="M162" s="231"/>
      <c r="N162" s="232"/>
      <c r="O162" s="232"/>
      <c r="P162" s="232"/>
      <c r="Q162" s="232"/>
      <c r="R162" s="232"/>
      <c r="S162" s="232"/>
      <c r="T162" s="233"/>
      <c r="AT162" s="234" t="s">
        <v>197</v>
      </c>
      <c r="AU162" s="234" t="s">
        <v>88</v>
      </c>
      <c r="AV162" s="13" t="s">
        <v>88</v>
      </c>
      <c r="AW162" s="13" t="s">
        <v>32</v>
      </c>
      <c r="AX162" s="13" t="s">
        <v>77</v>
      </c>
      <c r="AY162" s="234" t="s">
        <v>188</v>
      </c>
    </row>
    <row r="163" spans="1:65" s="14" customFormat="1" ht="11.25">
      <c r="B163" s="235"/>
      <c r="C163" s="236"/>
      <c r="D163" s="225" t="s">
        <v>197</v>
      </c>
      <c r="E163" s="237" t="s">
        <v>1443</v>
      </c>
      <c r="F163" s="238" t="s">
        <v>199</v>
      </c>
      <c r="G163" s="236"/>
      <c r="H163" s="239">
        <v>381.47199999999998</v>
      </c>
      <c r="I163" s="240"/>
      <c r="J163" s="236"/>
      <c r="K163" s="236"/>
      <c r="L163" s="241"/>
      <c r="M163" s="242"/>
      <c r="N163" s="243"/>
      <c r="O163" s="243"/>
      <c r="P163" s="243"/>
      <c r="Q163" s="243"/>
      <c r="R163" s="243"/>
      <c r="S163" s="243"/>
      <c r="T163" s="244"/>
      <c r="AT163" s="245" t="s">
        <v>197</v>
      </c>
      <c r="AU163" s="245" t="s">
        <v>88</v>
      </c>
      <c r="AV163" s="14" t="s">
        <v>195</v>
      </c>
      <c r="AW163" s="14" t="s">
        <v>32</v>
      </c>
      <c r="AX163" s="14" t="s">
        <v>85</v>
      </c>
      <c r="AY163" s="245" t="s">
        <v>188</v>
      </c>
    </row>
    <row r="164" spans="1:65" s="2" customFormat="1" ht="16.5" customHeight="1">
      <c r="A164" s="35"/>
      <c r="B164" s="36"/>
      <c r="C164" s="210" t="s">
        <v>236</v>
      </c>
      <c r="D164" s="210" t="s">
        <v>190</v>
      </c>
      <c r="E164" s="211" t="s">
        <v>1514</v>
      </c>
      <c r="F164" s="212" t="s">
        <v>1515</v>
      </c>
      <c r="G164" s="213" t="s">
        <v>207</v>
      </c>
      <c r="H164" s="214">
        <v>381.47199999999998</v>
      </c>
      <c r="I164" s="215"/>
      <c r="J164" s="216">
        <f>ROUND(I164*H164,2)</f>
        <v>0</v>
      </c>
      <c r="K164" s="212" t="s">
        <v>202</v>
      </c>
      <c r="L164" s="40"/>
      <c r="M164" s="217" t="s">
        <v>1</v>
      </c>
      <c r="N164" s="218" t="s">
        <v>42</v>
      </c>
      <c r="O164" s="72"/>
      <c r="P164" s="219">
        <f>O164*H164</f>
        <v>0</v>
      </c>
      <c r="Q164" s="219">
        <v>0</v>
      </c>
      <c r="R164" s="219">
        <f>Q164*H164</f>
        <v>0</v>
      </c>
      <c r="S164" s="219">
        <v>0</v>
      </c>
      <c r="T164" s="220">
        <f>S164*H164</f>
        <v>0</v>
      </c>
      <c r="U164" s="35"/>
      <c r="V164" s="35"/>
      <c r="W164" s="35"/>
      <c r="X164" s="35"/>
      <c r="Y164" s="35"/>
      <c r="Z164" s="35"/>
      <c r="AA164" s="35"/>
      <c r="AB164" s="35"/>
      <c r="AC164" s="35"/>
      <c r="AD164" s="35"/>
      <c r="AE164" s="35"/>
      <c r="AR164" s="221" t="s">
        <v>195</v>
      </c>
      <c r="AT164" s="221" t="s">
        <v>190</v>
      </c>
      <c r="AU164" s="221" t="s">
        <v>88</v>
      </c>
      <c r="AY164" s="18" t="s">
        <v>188</v>
      </c>
      <c r="BE164" s="222">
        <f>IF(N164="základní",J164,0)</f>
        <v>0</v>
      </c>
      <c r="BF164" s="222">
        <f>IF(N164="snížená",J164,0)</f>
        <v>0</v>
      </c>
      <c r="BG164" s="222">
        <f>IF(N164="zákl. přenesená",J164,0)</f>
        <v>0</v>
      </c>
      <c r="BH164" s="222">
        <f>IF(N164="sníž. přenesená",J164,0)</f>
        <v>0</v>
      </c>
      <c r="BI164" s="222">
        <f>IF(N164="nulová",J164,0)</f>
        <v>0</v>
      </c>
      <c r="BJ164" s="18" t="s">
        <v>85</v>
      </c>
      <c r="BK164" s="222">
        <f>ROUND(I164*H164,2)</f>
        <v>0</v>
      </c>
      <c r="BL164" s="18" t="s">
        <v>195</v>
      </c>
      <c r="BM164" s="221" t="s">
        <v>1516</v>
      </c>
    </row>
    <row r="165" spans="1:65" s="2" customFormat="1" ht="16.5" customHeight="1">
      <c r="A165" s="35"/>
      <c r="B165" s="36"/>
      <c r="C165" s="210" t="s">
        <v>243</v>
      </c>
      <c r="D165" s="210" t="s">
        <v>190</v>
      </c>
      <c r="E165" s="211" t="s">
        <v>1517</v>
      </c>
      <c r="F165" s="212" t="s">
        <v>1518</v>
      </c>
      <c r="G165" s="213" t="s">
        <v>207</v>
      </c>
      <c r="H165" s="214">
        <v>381.47199999999998</v>
      </c>
      <c r="I165" s="215"/>
      <c r="J165" s="216">
        <f>ROUND(I165*H165,2)</f>
        <v>0</v>
      </c>
      <c r="K165" s="212" t="s">
        <v>202</v>
      </c>
      <c r="L165" s="40"/>
      <c r="M165" s="217" t="s">
        <v>1</v>
      </c>
      <c r="N165" s="218" t="s">
        <v>42</v>
      </c>
      <c r="O165" s="72"/>
      <c r="P165" s="219">
        <f>O165*H165</f>
        <v>0</v>
      </c>
      <c r="Q165" s="219">
        <v>7.9000000000000001E-4</v>
      </c>
      <c r="R165" s="219">
        <f>Q165*H165</f>
        <v>0.30136288</v>
      </c>
      <c r="S165" s="219">
        <v>0</v>
      </c>
      <c r="T165" s="220">
        <f>S165*H165</f>
        <v>0</v>
      </c>
      <c r="U165" s="35"/>
      <c r="V165" s="35"/>
      <c r="W165" s="35"/>
      <c r="X165" s="35"/>
      <c r="Y165" s="35"/>
      <c r="Z165" s="35"/>
      <c r="AA165" s="35"/>
      <c r="AB165" s="35"/>
      <c r="AC165" s="35"/>
      <c r="AD165" s="35"/>
      <c r="AE165" s="35"/>
      <c r="AR165" s="221" t="s">
        <v>195</v>
      </c>
      <c r="AT165" s="221" t="s">
        <v>190</v>
      </c>
      <c r="AU165" s="221" t="s">
        <v>88</v>
      </c>
      <c r="AY165" s="18" t="s">
        <v>188</v>
      </c>
      <c r="BE165" s="222">
        <f>IF(N165="základní",J165,0)</f>
        <v>0</v>
      </c>
      <c r="BF165" s="222">
        <f>IF(N165="snížená",J165,0)</f>
        <v>0</v>
      </c>
      <c r="BG165" s="222">
        <f>IF(N165="zákl. přenesená",J165,0)</f>
        <v>0</v>
      </c>
      <c r="BH165" s="222">
        <f>IF(N165="sníž. přenesená",J165,0)</f>
        <v>0</v>
      </c>
      <c r="BI165" s="222">
        <f>IF(N165="nulová",J165,0)</f>
        <v>0</v>
      </c>
      <c r="BJ165" s="18" t="s">
        <v>85</v>
      </c>
      <c r="BK165" s="222">
        <f>ROUND(I165*H165,2)</f>
        <v>0</v>
      </c>
      <c r="BL165" s="18" t="s">
        <v>195</v>
      </c>
      <c r="BM165" s="221" t="s">
        <v>1519</v>
      </c>
    </row>
    <row r="166" spans="1:65" s="13" customFormat="1" ht="11.25">
      <c r="B166" s="223"/>
      <c r="C166" s="224"/>
      <c r="D166" s="225" t="s">
        <v>197</v>
      </c>
      <c r="E166" s="226" t="s">
        <v>1</v>
      </c>
      <c r="F166" s="227" t="s">
        <v>1443</v>
      </c>
      <c r="G166" s="224"/>
      <c r="H166" s="228">
        <v>381.47199999999998</v>
      </c>
      <c r="I166" s="229"/>
      <c r="J166" s="224"/>
      <c r="K166" s="224"/>
      <c r="L166" s="230"/>
      <c r="M166" s="231"/>
      <c r="N166" s="232"/>
      <c r="O166" s="232"/>
      <c r="P166" s="232"/>
      <c r="Q166" s="232"/>
      <c r="R166" s="232"/>
      <c r="S166" s="232"/>
      <c r="T166" s="233"/>
      <c r="AT166" s="234" t="s">
        <v>197</v>
      </c>
      <c r="AU166" s="234" t="s">
        <v>88</v>
      </c>
      <c r="AV166" s="13" t="s">
        <v>88</v>
      </c>
      <c r="AW166" s="13" t="s">
        <v>32</v>
      </c>
      <c r="AX166" s="13" t="s">
        <v>85</v>
      </c>
      <c r="AY166" s="234" t="s">
        <v>188</v>
      </c>
    </row>
    <row r="167" spans="1:65" s="2" customFormat="1" ht="16.5" customHeight="1">
      <c r="A167" s="35"/>
      <c r="B167" s="36"/>
      <c r="C167" s="210" t="s">
        <v>248</v>
      </c>
      <c r="D167" s="210" t="s">
        <v>190</v>
      </c>
      <c r="E167" s="211" t="s">
        <v>1520</v>
      </c>
      <c r="F167" s="212" t="s">
        <v>1521</v>
      </c>
      <c r="G167" s="213" t="s">
        <v>207</v>
      </c>
      <c r="H167" s="214">
        <v>381.47199999999998</v>
      </c>
      <c r="I167" s="215"/>
      <c r="J167" s="216">
        <f>ROUND(I167*H167,2)</f>
        <v>0</v>
      </c>
      <c r="K167" s="212" t="s">
        <v>202</v>
      </c>
      <c r="L167" s="40"/>
      <c r="M167" s="217" t="s">
        <v>1</v>
      </c>
      <c r="N167" s="218" t="s">
        <v>42</v>
      </c>
      <c r="O167" s="72"/>
      <c r="P167" s="219">
        <f>O167*H167</f>
        <v>0</v>
      </c>
      <c r="Q167" s="219">
        <v>0</v>
      </c>
      <c r="R167" s="219">
        <f>Q167*H167</f>
        <v>0</v>
      </c>
      <c r="S167" s="219">
        <v>0</v>
      </c>
      <c r="T167" s="220">
        <f>S167*H167</f>
        <v>0</v>
      </c>
      <c r="U167" s="35"/>
      <c r="V167" s="35"/>
      <c r="W167" s="35"/>
      <c r="X167" s="35"/>
      <c r="Y167" s="35"/>
      <c r="Z167" s="35"/>
      <c r="AA167" s="35"/>
      <c r="AB167" s="35"/>
      <c r="AC167" s="35"/>
      <c r="AD167" s="35"/>
      <c r="AE167" s="35"/>
      <c r="AR167" s="221" t="s">
        <v>195</v>
      </c>
      <c r="AT167" s="221" t="s">
        <v>190</v>
      </c>
      <c r="AU167" s="221" t="s">
        <v>88</v>
      </c>
      <c r="AY167" s="18" t="s">
        <v>188</v>
      </c>
      <c r="BE167" s="222">
        <f>IF(N167="základní",J167,0)</f>
        <v>0</v>
      </c>
      <c r="BF167" s="222">
        <f>IF(N167="snížená",J167,0)</f>
        <v>0</v>
      </c>
      <c r="BG167" s="222">
        <f>IF(N167="zákl. přenesená",J167,0)</f>
        <v>0</v>
      </c>
      <c r="BH167" s="222">
        <f>IF(N167="sníž. přenesená",J167,0)</f>
        <v>0</v>
      </c>
      <c r="BI167" s="222">
        <f>IF(N167="nulová",J167,0)</f>
        <v>0</v>
      </c>
      <c r="BJ167" s="18" t="s">
        <v>85</v>
      </c>
      <c r="BK167" s="222">
        <f>ROUND(I167*H167,2)</f>
        <v>0</v>
      </c>
      <c r="BL167" s="18" t="s">
        <v>195</v>
      </c>
      <c r="BM167" s="221" t="s">
        <v>1522</v>
      </c>
    </row>
    <row r="168" spans="1:65" s="2" customFormat="1" ht="16.5" customHeight="1">
      <c r="A168" s="35"/>
      <c r="B168" s="36"/>
      <c r="C168" s="210" t="s">
        <v>253</v>
      </c>
      <c r="D168" s="210" t="s">
        <v>190</v>
      </c>
      <c r="E168" s="211" t="s">
        <v>1523</v>
      </c>
      <c r="F168" s="212" t="s">
        <v>968</v>
      </c>
      <c r="G168" s="213" t="s">
        <v>285</v>
      </c>
      <c r="H168" s="214">
        <v>46.863</v>
      </c>
      <c r="I168" s="215"/>
      <c r="J168" s="216">
        <f>ROUND(I168*H168,2)</f>
        <v>0</v>
      </c>
      <c r="K168" s="212" t="s">
        <v>202</v>
      </c>
      <c r="L168" s="40"/>
      <c r="M168" s="217" t="s">
        <v>1</v>
      </c>
      <c r="N168" s="218" t="s">
        <v>42</v>
      </c>
      <c r="O168" s="72"/>
      <c r="P168" s="219">
        <f>O168*H168</f>
        <v>0</v>
      </c>
      <c r="Q168" s="219">
        <v>0</v>
      </c>
      <c r="R168" s="219">
        <f>Q168*H168</f>
        <v>0</v>
      </c>
      <c r="S168" s="219">
        <v>0</v>
      </c>
      <c r="T168" s="220">
        <f>S168*H168</f>
        <v>0</v>
      </c>
      <c r="U168" s="35"/>
      <c r="V168" s="35"/>
      <c r="W168" s="35"/>
      <c r="X168" s="35"/>
      <c r="Y168" s="35"/>
      <c r="Z168" s="35"/>
      <c r="AA168" s="35"/>
      <c r="AB168" s="35"/>
      <c r="AC168" s="35"/>
      <c r="AD168" s="35"/>
      <c r="AE168" s="35"/>
      <c r="AR168" s="221" t="s">
        <v>195</v>
      </c>
      <c r="AT168" s="221" t="s">
        <v>190</v>
      </c>
      <c r="AU168" s="221" t="s">
        <v>88</v>
      </c>
      <c r="AY168" s="18" t="s">
        <v>188</v>
      </c>
      <c r="BE168" s="222">
        <f>IF(N168="základní",J168,0)</f>
        <v>0</v>
      </c>
      <c r="BF168" s="222">
        <f>IF(N168="snížená",J168,0)</f>
        <v>0</v>
      </c>
      <c r="BG168" s="222">
        <f>IF(N168="zákl. přenesená",J168,0)</f>
        <v>0</v>
      </c>
      <c r="BH168" s="222">
        <f>IF(N168="sníž. přenesená",J168,0)</f>
        <v>0</v>
      </c>
      <c r="BI168" s="222">
        <f>IF(N168="nulová",J168,0)</f>
        <v>0</v>
      </c>
      <c r="BJ168" s="18" t="s">
        <v>85</v>
      </c>
      <c r="BK168" s="222">
        <f>ROUND(I168*H168,2)</f>
        <v>0</v>
      </c>
      <c r="BL168" s="18" t="s">
        <v>195</v>
      </c>
      <c r="BM168" s="221" t="s">
        <v>1524</v>
      </c>
    </row>
    <row r="169" spans="1:65" s="13" customFormat="1" ht="11.25">
      <c r="B169" s="223"/>
      <c r="C169" s="224"/>
      <c r="D169" s="225" t="s">
        <v>197</v>
      </c>
      <c r="E169" s="226" t="s">
        <v>1</v>
      </c>
      <c r="F169" s="227" t="s">
        <v>1525</v>
      </c>
      <c r="G169" s="224"/>
      <c r="H169" s="228">
        <v>115.416</v>
      </c>
      <c r="I169" s="229"/>
      <c r="J169" s="224"/>
      <c r="K169" s="224"/>
      <c r="L169" s="230"/>
      <c r="M169" s="231"/>
      <c r="N169" s="232"/>
      <c r="O169" s="232"/>
      <c r="P169" s="232"/>
      <c r="Q169" s="232"/>
      <c r="R169" s="232"/>
      <c r="S169" s="232"/>
      <c r="T169" s="233"/>
      <c r="AT169" s="234" t="s">
        <v>197</v>
      </c>
      <c r="AU169" s="234" t="s">
        <v>88</v>
      </c>
      <c r="AV169" s="13" t="s">
        <v>88</v>
      </c>
      <c r="AW169" s="13" t="s">
        <v>32</v>
      </c>
      <c r="AX169" s="13" t="s">
        <v>77</v>
      </c>
      <c r="AY169" s="234" t="s">
        <v>188</v>
      </c>
    </row>
    <row r="170" spans="1:65" s="13" customFormat="1" ht="11.25">
      <c r="B170" s="223"/>
      <c r="C170" s="224"/>
      <c r="D170" s="225" t="s">
        <v>197</v>
      </c>
      <c r="E170" s="226" t="s">
        <v>1</v>
      </c>
      <c r="F170" s="227" t="s">
        <v>1483</v>
      </c>
      <c r="G170" s="224"/>
      <c r="H170" s="228">
        <v>357.517</v>
      </c>
      <c r="I170" s="229"/>
      <c r="J170" s="224"/>
      <c r="K170" s="224"/>
      <c r="L170" s="230"/>
      <c r="M170" s="231"/>
      <c r="N170" s="232"/>
      <c r="O170" s="232"/>
      <c r="P170" s="232"/>
      <c r="Q170" s="232"/>
      <c r="R170" s="232"/>
      <c r="S170" s="232"/>
      <c r="T170" s="233"/>
      <c r="AT170" s="234" t="s">
        <v>197</v>
      </c>
      <c r="AU170" s="234" t="s">
        <v>88</v>
      </c>
      <c r="AV170" s="13" t="s">
        <v>88</v>
      </c>
      <c r="AW170" s="13" t="s">
        <v>32</v>
      </c>
      <c r="AX170" s="13" t="s">
        <v>77</v>
      </c>
      <c r="AY170" s="234" t="s">
        <v>188</v>
      </c>
    </row>
    <row r="171" spans="1:65" s="14" customFormat="1" ht="11.25">
      <c r="B171" s="235"/>
      <c r="C171" s="236"/>
      <c r="D171" s="225" t="s">
        <v>197</v>
      </c>
      <c r="E171" s="237" t="s">
        <v>731</v>
      </c>
      <c r="F171" s="238" t="s">
        <v>199</v>
      </c>
      <c r="G171" s="236"/>
      <c r="H171" s="239">
        <v>472.93299999999999</v>
      </c>
      <c r="I171" s="240"/>
      <c r="J171" s="236"/>
      <c r="K171" s="236"/>
      <c r="L171" s="241"/>
      <c r="M171" s="242"/>
      <c r="N171" s="243"/>
      <c r="O171" s="243"/>
      <c r="P171" s="243"/>
      <c r="Q171" s="243"/>
      <c r="R171" s="243"/>
      <c r="S171" s="243"/>
      <c r="T171" s="244"/>
      <c r="AT171" s="245" t="s">
        <v>197</v>
      </c>
      <c r="AU171" s="245" t="s">
        <v>88</v>
      </c>
      <c r="AV171" s="14" t="s">
        <v>195</v>
      </c>
      <c r="AW171" s="14" t="s">
        <v>32</v>
      </c>
      <c r="AX171" s="14" t="s">
        <v>77</v>
      </c>
      <c r="AY171" s="245" t="s">
        <v>188</v>
      </c>
    </row>
    <row r="172" spans="1:65" s="15" customFormat="1" ht="11.25">
      <c r="B172" s="246"/>
      <c r="C172" s="247"/>
      <c r="D172" s="225" t="s">
        <v>197</v>
      </c>
      <c r="E172" s="248" t="s">
        <v>1</v>
      </c>
      <c r="F172" s="249" t="s">
        <v>1526</v>
      </c>
      <c r="G172" s="247"/>
      <c r="H172" s="248" t="s">
        <v>1</v>
      </c>
      <c r="I172" s="250"/>
      <c r="J172" s="247"/>
      <c r="K172" s="247"/>
      <c r="L172" s="251"/>
      <c r="M172" s="252"/>
      <c r="N172" s="253"/>
      <c r="O172" s="253"/>
      <c r="P172" s="253"/>
      <c r="Q172" s="253"/>
      <c r="R172" s="253"/>
      <c r="S172" s="253"/>
      <c r="T172" s="254"/>
      <c r="AT172" s="255" t="s">
        <v>197</v>
      </c>
      <c r="AU172" s="255" t="s">
        <v>88</v>
      </c>
      <c r="AV172" s="15" t="s">
        <v>85</v>
      </c>
      <c r="AW172" s="15" t="s">
        <v>32</v>
      </c>
      <c r="AX172" s="15" t="s">
        <v>77</v>
      </c>
      <c r="AY172" s="255" t="s">
        <v>188</v>
      </c>
    </row>
    <row r="173" spans="1:65" s="13" customFormat="1" ht="11.25">
      <c r="B173" s="223"/>
      <c r="C173" s="224"/>
      <c r="D173" s="225" t="s">
        <v>197</v>
      </c>
      <c r="E173" s="226" t="s">
        <v>1</v>
      </c>
      <c r="F173" s="227" t="s">
        <v>1527</v>
      </c>
      <c r="G173" s="224"/>
      <c r="H173" s="228">
        <v>35.942999999999998</v>
      </c>
      <c r="I173" s="229"/>
      <c r="J173" s="224"/>
      <c r="K173" s="224"/>
      <c r="L173" s="230"/>
      <c r="M173" s="231"/>
      <c r="N173" s="232"/>
      <c r="O173" s="232"/>
      <c r="P173" s="232"/>
      <c r="Q173" s="232"/>
      <c r="R173" s="232"/>
      <c r="S173" s="232"/>
      <c r="T173" s="233"/>
      <c r="AT173" s="234" t="s">
        <v>197</v>
      </c>
      <c r="AU173" s="234" t="s">
        <v>88</v>
      </c>
      <c r="AV173" s="13" t="s">
        <v>88</v>
      </c>
      <c r="AW173" s="13" t="s">
        <v>32</v>
      </c>
      <c r="AX173" s="13" t="s">
        <v>77</v>
      </c>
      <c r="AY173" s="234" t="s">
        <v>188</v>
      </c>
    </row>
    <row r="174" spans="1:65" s="13" customFormat="1" ht="11.25">
      <c r="B174" s="223"/>
      <c r="C174" s="224"/>
      <c r="D174" s="225" t="s">
        <v>197</v>
      </c>
      <c r="E174" s="226" t="s">
        <v>1</v>
      </c>
      <c r="F174" s="227" t="s">
        <v>1528</v>
      </c>
      <c r="G174" s="224"/>
      <c r="H174" s="228">
        <v>10.92</v>
      </c>
      <c r="I174" s="229"/>
      <c r="J174" s="224"/>
      <c r="K174" s="224"/>
      <c r="L174" s="230"/>
      <c r="M174" s="231"/>
      <c r="N174" s="232"/>
      <c r="O174" s="232"/>
      <c r="P174" s="232"/>
      <c r="Q174" s="232"/>
      <c r="R174" s="232"/>
      <c r="S174" s="232"/>
      <c r="T174" s="233"/>
      <c r="AT174" s="234" t="s">
        <v>197</v>
      </c>
      <c r="AU174" s="234" t="s">
        <v>88</v>
      </c>
      <c r="AV174" s="13" t="s">
        <v>88</v>
      </c>
      <c r="AW174" s="13" t="s">
        <v>32</v>
      </c>
      <c r="AX174" s="13" t="s">
        <v>77</v>
      </c>
      <c r="AY174" s="234" t="s">
        <v>188</v>
      </c>
    </row>
    <row r="175" spans="1:65" s="14" customFormat="1" ht="11.25">
      <c r="B175" s="235"/>
      <c r="C175" s="236"/>
      <c r="D175" s="225" t="s">
        <v>197</v>
      </c>
      <c r="E175" s="237" t="s">
        <v>1</v>
      </c>
      <c r="F175" s="238" t="s">
        <v>199</v>
      </c>
      <c r="G175" s="236"/>
      <c r="H175" s="239">
        <v>46.863</v>
      </c>
      <c r="I175" s="240"/>
      <c r="J175" s="236"/>
      <c r="K175" s="236"/>
      <c r="L175" s="241"/>
      <c r="M175" s="242"/>
      <c r="N175" s="243"/>
      <c r="O175" s="243"/>
      <c r="P175" s="243"/>
      <c r="Q175" s="243"/>
      <c r="R175" s="243"/>
      <c r="S175" s="243"/>
      <c r="T175" s="244"/>
      <c r="AT175" s="245" t="s">
        <v>197</v>
      </c>
      <c r="AU175" s="245" t="s">
        <v>88</v>
      </c>
      <c r="AV175" s="14" t="s">
        <v>195</v>
      </c>
      <c r="AW175" s="14" t="s">
        <v>32</v>
      </c>
      <c r="AX175" s="14" t="s">
        <v>85</v>
      </c>
      <c r="AY175" s="245" t="s">
        <v>188</v>
      </c>
    </row>
    <row r="176" spans="1:65" s="2" customFormat="1" ht="16.5" customHeight="1">
      <c r="A176" s="35"/>
      <c r="B176" s="36"/>
      <c r="C176" s="210" t="s">
        <v>257</v>
      </c>
      <c r="D176" s="210" t="s">
        <v>190</v>
      </c>
      <c r="E176" s="211" t="s">
        <v>974</v>
      </c>
      <c r="F176" s="212" t="s">
        <v>975</v>
      </c>
      <c r="G176" s="213" t="s">
        <v>285</v>
      </c>
      <c r="H176" s="214">
        <v>1.8919999999999999</v>
      </c>
      <c r="I176" s="215"/>
      <c r="J176" s="216">
        <f>ROUND(I176*H176,2)</f>
        <v>0</v>
      </c>
      <c r="K176" s="212" t="s">
        <v>202</v>
      </c>
      <c r="L176" s="40"/>
      <c r="M176" s="217" t="s">
        <v>1</v>
      </c>
      <c r="N176" s="218" t="s">
        <v>42</v>
      </c>
      <c r="O176" s="72"/>
      <c r="P176" s="219">
        <f>O176*H176</f>
        <v>0</v>
      </c>
      <c r="Q176" s="219">
        <v>0</v>
      </c>
      <c r="R176" s="219">
        <f>Q176*H176</f>
        <v>0</v>
      </c>
      <c r="S176" s="219">
        <v>0</v>
      </c>
      <c r="T176" s="220">
        <f>S176*H176</f>
        <v>0</v>
      </c>
      <c r="U176" s="35"/>
      <c r="V176" s="35"/>
      <c r="W176" s="35"/>
      <c r="X176" s="35"/>
      <c r="Y176" s="35"/>
      <c r="Z176" s="35"/>
      <c r="AA176" s="35"/>
      <c r="AB176" s="35"/>
      <c r="AC176" s="35"/>
      <c r="AD176" s="35"/>
      <c r="AE176" s="35"/>
      <c r="AR176" s="221" t="s">
        <v>195</v>
      </c>
      <c r="AT176" s="221" t="s">
        <v>190</v>
      </c>
      <c r="AU176" s="221" t="s">
        <v>88</v>
      </c>
      <c r="AY176" s="18" t="s">
        <v>188</v>
      </c>
      <c r="BE176" s="222">
        <f>IF(N176="základní",J176,0)</f>
        <v>0</v>
      </c>
      <c r="BF176" s="222">
        <f>IF(N176="snížená",J176,0)</f>
        <v>0</v>
      </c>
      <c r="BG176" s="222">
        <f>IF(N176="zákl. přenesená",J176,0)</f>
        <v>0</v>
      </c>
      <c r="BH176" s="222">
        <f>IF(N176="sníž. přenesená",J176,0)</f>
        <v>0</v>
      </c>
      <c r="BI176" s="222">
        <f>IF(N176="nulová",J176,0)</f>
        <v>0</v>
      </c>
      <c r="BJ176" s="18" t="s">
        <v>85</v>
      </c>
      <c r="BK176" s="222">
        <f>ROUND(I176*H176,2)</f>
        <v>0</v>
      </c>
      <c r="BL176" s="18" t="s">
        <v>195</v>
      </c>
      <c r="BM176" s="221" t="s">
        <v>1529</v>
      </c>
    </row>
    <row r="177" spans="1:65" s="15" customFormat="1" ht="11.25">
      <c r="B177" s="246"/>
      <c r="C177" s="247"/>
      <c r="D177" s="225" t="s">
        <v>197</v>
      </c>
      <c r="E177" s="248" t="s">
        <v>1</v>
      </c>
      <c r="F177" s="249" t="s">
        <v>1526</v>
      </c>
      <c r="G177" s="247"/>
      <c r="H177" s="248" t="s">
        <v>1</v>
      </c>
      <c r="I177" s="250"/>
      <c r="J177" s="247"/>
      <c r="K177" s="247"/>
      <c r="L177" s="251"/>
      <c r="M177" s="252"/>
      <c r="N177" s="253"/>
      <c r="O177" s="253"/>
      <c r="P177" s="253"/>
      <c r="Q177" s="253"/>
      <c r="R177" s="253"/>
      <c r="S177" s="253"/>
      <c r="T177" s="254"/>
      <c r="AT177" s="255" t="s">
        <v>197</v>
      </c>
      <c r="AU177" s="255" t="s">
        <v>88</v>
      </c>
      <c r="AV177" s="15" t="s">
        <v>85</v>
      </c>
      <c r="AW177" s="15" t="s">
        <v>32</v>
      </c>
      <c r="AX177" s="15" t="s">
        <v>77</v>
      </c>
      <c r="AY177" s="255" t="s">
        <v>188</v>
      </c>
    </row>
    <row r="178" spans="1:65" s="13" customFormat="1" ht="11.25">
      <c r="B178" s="223"/>
      <c r="C178" s="224"/>
      <c r="D178" s="225" t="s">
        <v>197</v>
      </c>
      <c r="E178" s="226" t="s">
        <v>1</v>
      </c>
      <c r="F178" s="227" t="s">
        <v>1530</v>
      </c>
      <c r="G178" s="224"/>
      <c r="H178" s="228">
        <v>1.8919999999999999</v>
      </c>
      <c r="I178" s="229"/>
      <c r="J178" s="224"/>
      <c r="K178" s="224"/>
      <c r="L178" s="230"/>
      <c r="M178" s="231"/>
      <c r="N178" s="232"/>
      <c r="O178" s="232"/>
      <c r="P178" s="232"/>
      <c r="Q178" s="232"/>
      <c r="R178" s="232"/>
      <c r="S178" s="232"/>
      <c r="T178" s="233"/>
      <c r="AT178" s="234" t="s">
        <v>197</v>
      </c>
      <c r="AU178" s="234" t="s">
        <v>88</v>
      </c>
      <c r="AV178" s="13" t="s">
        <v>88</v>
      </c>
      <c r="AW178" s="13" t="s">
        <v>32</v>
      </c>
      <c r="AX178" s="13" t="s">
        <v>85</v>
      </c>
      <c r="AY178" s="234" t="s">
        <v>188</v>
      </c>
    </row>
    <row r="179" spans="1:65" s="2" customFormat="1" ht="16.5" customHeight="1">
      <c r="A179" s="35"/>
      <c r="B179" s="36"/>
      <c r="C179" s="210" t="s">
        <v>263</v>
      </c>
      <c r="D179" s="210" t="s">
        <v>190</v>
      </c>
      <c r="E179" s="211" t="s">
        <v>360</v>
      </c>
      <c r="F179" s="212" t="s">
        <v>361</v>
      </c>
      <c r="G179" s="213" t="s">
        <v>285</v>
      </c>
      <c r="H179" s="214">
        <v>46.718000000000004</v>
      </c>
      <c r="I179" s="215"/>
      <c r="J179" s="216">
        <f>ROUND(I179*H179,2)</f>
        <v>0</v>
      </c>
      <c r="K179" s="212" t="s">
        <v>202</v>
      </c>
      <c r="L179" s="40"/>
      <c r="M179" s="217" t="s">
        <v>1</v>
      </c>
      <c r="N179" s="218" t="s">
        <v>42</v>
      </c>
      <c r="O179" s="72"/>
      <c r="P179" s="219">
        <f>O179*H179</f>
        <v>0</v>
      </c>
      <c r="Q179" s="219">
        <v>0</v>
      </c>
      <c r="R179" s="219">
        <f>Q179*H179</f>
        <v>0</v>
      </c>
      <c r="S179" s="219">
        <v>0</v>
      </c>
      <c r="T179" s="220">
        <f>S179*H179</f>
        <v>0</v>
      </c>
      <c r="U179" s="35"/>
      <c r="V179" s="35"/>
      <c r="W179" s="35"/>
      <c r="X179" s="35"/>
      <c r="Y179" s="35"/>
      <c r="Z179" s="35"/>
      <c r="AA179" s="35"/>
      <c r="AB179" s="35"/>
      <c r="AC179" s="35"/>
      <c r="AD179" s="35"/>
      <c r="AE179" s="35"/>
      <c r="AR179" s="221" t="s">
        <v>195</v>
      </c>
      <c r="AT179" s="221" t="s">
        <v>190</v>
      </c>
      <c r="AU179" s="221" t="s">
        <v>88</v>
      </c>
      <c r="AY179" s="18" t="s">
        <v>188</v>
      </c>
      <c r="BE179" s="222">
        <f>IF(N179="základní",J179,0)</f>
        <v>0</v>
      </c>
      <c r="BF179" s="222">
        <f>IF(N179="snížená",J179,0)</f>
        <v>0</v>
      </c>
      <c r="BG179" s="222">
        <f>IF(N179="zákl. přenesená",J179,0)</f>
        <v>0</v>
      </c>
      <c r="BH179" s="222">
        <f>IF(N179="sníž. přenesená",J179,0)</f>
        <v>0</v>
      </c>
      <c r="BI179" s="222">
        <f>IF(N179="nulová",J179,0)</f>
        <v>0</v>
      </c>
      <c r="BJ179" s="18" t="s">
        <v>85</v>
      </c>
      <c r="BK179" s="222">
        <f>ROUND(I179*H179,2)</f>
        <v>0</v>
      </c>
      <c r="BL179" s="18" t="s">
        <v>195</v>
      </c>
      <c r="BM179" s="221" t="s">
        <v>1531</v>
      </c>
    </row>
    <row r="180" spans="1:65" s="13" customFormat="1" ht="11.25">
      <c r="B180" s="223"/>
      <c r="C180" s="224"/>
      <c r="D180" s="225" t="s">
        <v>197</v>
      </c>
      <c r="E180" s="226" t="s">
        <v>1</v>
      </c>
      <c r="F180" s="227" t="s">
        <v>1532</v>
      </c>
      <c r="G180" s="224"/>
      <c r="H180" s="228">
        <v>307.358</v>
      </c>
      <c r="I180" s="229"/>
      <c r="J180" s="224"/>
      <c r="K180" s="224"/>
      <c r="L180" s="230"/>
      <c r="M180" s="231"/>
      <c r="N180" s="232"/>
      <c r="O180" s="232"/>
      <c r="P180" s="232"/>
      <c r="Q180" s="232"/>
      <c r="R180" s="232"/>
      <c r="S180" s="232"/>
      <c r="T180" s="233"/>
      <c r="AT180" s="234" t="s">
        <v>197</v>
      </c>
      <c r="AU180" s="234" t="s">
        <v>88</v>
      </c>
      <c r="AV180" s="13" t="s">
        <v>88</v>
      </c>
      <c r="AW180" s="13" t="s">
        <v>32</v>
      </c>
      <c r="AX180" s="13" t="s">
        <v>77</v>
      </c>
      <c r="AY180" s="234" t="s">
        <v>188</v>
      </c>
    </row>
    <row r="181" spans="1:65" s="14" customFormat="1" ht="11.25">
      <c r="B181" s="235"/>
      <c r="C181" s="236"/>
      <c r="D181" s="225" t="s">
        <v>197</v>
      </c>
      <c r="E181" s="237" t="s">
        <v>1456</v>
      </c>
      <c r="F181" s="238" t="s">
        <v>199</v>
      </c>
      <c r="G181" s="236"/>
      <c r="H181" s="239">
        <v>307.358</v>
      </c>
      <c r="I181" s="240"/>
      <c r="J181" s="236"/>
      <c r="K181" s="236"/>
      <c r="L181" s="241"/>
      <c r="M181" s="242"/>
      <c r="N181" s="243"/>
      <c r="O181" s="243"/>
      <c r="P181" s="243"/>
      <c r="Q181" s="243"/>
      <c r="R181" s="243"/>
      <c r="S181" s="243"/>
      <c r="T181" s="244"/>
      <c r="AT181" s="245" t="s">
        <v>197</v>
      </c>
      <c r="AU181" s="245" t="s">
        <v>88</v>
      </c>
      <c r="AV181" s="14" t="s">
        <v>195</v>
      </c>
      <c r="AW181" s="14" t="s">
        <v>32</v>
      </c>
      <c r="AX181" s="14" t="s">
        <v>77</v>
      </c>
      <c r="AY181" s="245" t="s">
        <v>188</v>
      </c>
    </row>
    <row r="182" spans="1:65" s="15" customFormat="1" ht="11.25">
      <c r="B182" s="246"/>
      <c r="C182" s="247"/>
      <c r="D182" s="225" t="s">
        <v>197</v>
      </c>
      <c r="E182" s="248" t="s">
        <v>1</v>
      </c>
      <c r="F182" s="249" t="s">
        <v>1533</v>
      </c>
      <c r="G182" s="247"/>
      <c r="H182" s="248" t="s">
        <v>1</v>
      </c>
      <c r="I182" s="250"/>
      <c r="J182" s="247"/>
      <c r="K182" s="247"/>
      <c r="L182" s="251"/>
      <c r="M182" s="252"/>
      <c r="N182" s="253"/>
      <c r="O182" s="253"/>
      <c r="P182" s="253"/>
      <c r="Q182" s="253"/>
      <c r="R182" s="253"/>
      <c r="S182" s="253"/>
      <c r="T182" s="254"/>
      <c r="AT182" s="255" t="s">
        <v>197</v>
      </c>
      <c r="AU182" s="255" t="s">
        <v>88</v>
      </c>
      <c r="AV182" s="15" t="s">
        <v>85</v>
      </c>
      <c r="AW182" s="15" t="s">
        <v>32</v>
      </c>
      <c r="AX182" s="15" t="s">
        <v>77</v>
      </c>
      <c r="AY182" s="255" t="s">
        <v>188</v>
      </c>
    </row>
    <row r="183" spans="1:65" s="13" customFormat="1" ht="11.25">
      <c r="B183" s="223"/>
      <c r="C183" s="224"/>
      <c r="D183" s="225" t="s">
        <v>197</v>
      </c>
      <c r="E183" s="226" t="s">
        <v>1</v>
      </c>
      <c r="F183" s="227" t="s">
        <v>1534</v>
      </c>
      <c r="G183" s="224"/>
      <c r="H183" s="228">
        <v>46.718000000000004</v>
      </c>
      <c r="I183" s="229"/>
      <c r="J183" s="224"/>
      <c r="K183" s="224"/>
      <c r="L183" s="230"/>
      <c r="M183" s="231"/>
      <c r="N183" s="232"/>
      <c r="O183" s="232"/>
      <c r="P183" s="232"/>
      <c r="Q183" s="232"/>
      <c r="R183" s="232"/>
      <c r="S183" s="232"/>
      <c r="T183" s="233"/>
      <c r="AT183" s="234" t="s">
        <v>197</v>
      </c>
      <c r="AU183" s="234" t="s">
        <v>88</v>
      </c>
      <c r="AV183" s="13" t="s">
        <v>88</v>
      </c>
      <c r="AW183" s="13" t="s">
        <v>32</v>
      </c>
      <c r="AX183" s="13" t="s">
        <v>85</v>
      </c>
      <c r="AY183" s="234" t="s">
        <v>188</v>
      </c>
    </row>
    <row r="184" spans="1:65" s="2" customFormat="1" ht="16.5" customHeight="1">
      <c r="A184" s="35"/>
      <c r="B184" s="36"/>
      <c r="C184" s="210" t="s">
        <v>8</v>
      </c>
      <c r="D184" s="210" t="s">
        <v>190</v>
      </c>
      <c r="E184" s="211" t="s">
        <v>365</v>
      </c>
      <c r="F184" s="212" t="s">
        <v>366</v>
      </c>
      <c r="G184" s="213" t="s">
        <v>285</v>
      </c>
      <c r="H184" s="214">
        <v>2.4590000000000001</v>
      </c>
      <c r="I184" s="215"/>
      <c r="J184" s="216">
        <f>ROUND(I184*H184,2)</f>
        <v>0</v>
      </c>
      <c r="K184" s="212" t="s">
        <v>202</v>
      </c>
      <c r="L184" s="40"/>
      <c r="M184" s="217" t="s">
        <v>1</v>
      </c>
      <c r="N184" s="218" t="s">
        <v>42</v>
      </c>
      <c r="O184" s="72"/>
      <c r="P184" s="219">
        <f>O184*H184</f>
        <v>0</v>
      </c>
      <c r="Q184" s="219">
        <v>0</v>
      </c>
      <c r="R184" s="219">
        <f>Q184*H184</f>
        <v>0</v>
      </c>
      <c r="S184" s="219">
        <v>0</v>
      </c>
      <c r="T184" s="220">
        <f>S184*H184</f>
        <v>0</v>
      </c>
      <c r="U184" s="35"/>
      <c r="V184" s="35"/>
      <c r="W184" s="35"/>
      <c r="X184" s="35"/>
      <c r="Y184" s="35"/>
      <c r="Z184" s="35"/>
      <c r="AA184" s="35"/>
      <c r="AB184" s="35"/>
      <c r="AC184" s="35"/>
      <c r="AD184" s="35"/>
      <c r="AE184" s="35"/>
      <c r="AR184" s="221" t="s">
        <v>195</v>
      </c>
      <c r="AT184" s="221" t="s">
        <v>190</v>
      </c>
      <c r="AU184" s="221" t="s">
        <v>88</v>
      </c>
      <c r="AY184" s="18" t="s">
        <v>188</v>
      </c>
      <c r="BE184" s="222">
        <f>IF(N184="základní",J184,0)</f>
        <v>0</v>
      </c>
      <c r="BF184" s="222">
        <f>IF(N184="snížená",J184,0)</f>
        <v>0</v>
      </c>
      <c r="BG184" s="222">
        <f>IF(N184="zákl. přenesená",J184,0)</f>
        <v>0</v>
      </c>
      <c r="BH184" s="222">
        <f>IF(N184="sníž. přenesená",J184,0)</f>
        <v>0</v>
      </c>
      <c r="BI184" s="222">
        <f>IF(N184="nulová",J184,0)</f>
        <v>0</v>
      </c>
      <c r="BJ184" s="18" t="s">
        <v>85</v>
      </c>
      <c r="BK184" s="222">
        <f>ROUND(I184*H184,2)</f>
        <v>0</v>
      </c>
      <c r="BL184" s="18" t="s">
        <v>195</v>
      </c>
      <c r="BM184" s="221" t="s">
        <v>1535</v>
      </c>
    </row>
    <row r="185" spans="1:65" s="15" customFormat="1" ht="11.25">
      <c r="B185" s="246"/>
      <c r="C185" s="247"/>
      <c r="D185" s="225" t="s">
        <v>197</v>
      </c>
      <c r="E185" s="248" t="s">
        <v>1</v>
      </c>
      <c r="F185" s="249" t="s">
        <v>1533</v>
      </c>
      <c r="G185" s="247"/>
      <c r="H185" s="248" t="s">
        <v>1</v>
      </c>
      <c r="I185" s="250"/>
      <c r="J185" s="247"/>
      <c r="K185" s="247"/>
      <c r="L185" s="251"/>
      <c r="M185" s="252"/>
      <c r="N185" s="253"/>
      <c r="O185" s="253"/>
      <c r="P185" s="253"/>
      <c r="Q185" s="253"/>
      <c r="R185" s="253"/>
      <c r="S185" s="253"/>
      <c r="T185" s="254"/>
      <c r="AT185" s="255" t="s">
        <v>197</v>
      </c>
      <c r="AU185" s="255" t="s">
        <v>88</v>
      </c>
      <c r="AV185" s="15" t="s">
        <v>85</v>
      </c>
      <c r="AW185" s="15" t="s">
        <v>32</v>
      </c>
      <c r="AX185" s="15" t="s">
        <v>77</v>
      </c>
      <c r="AY185" s="255" t="s">
        <v>188</v>
      </c>
    </row>
    <row r="186" spans="1:65" s="13" customFormat="1" ht="11.25">
      <c r="B186" s="223"/>
      <c r="C186" s="224"/>
      <c r="D186" s="225" t="s">
        <v>197</v>
      </c>
      <c r="E186" s="226" t="s">
        <v>1</v>
      </c>
      <c r="F186" s="227" t="s">
        <v>1536</v>
      </c>
      <c r="G186" s="224"/>
      <c r="H186" s="228">
        <v>2.4590000000000001</v>
      </c>
      <c r="I186" s="229"/>
      <c r="J186" s="224"/>
      <c r="K186" s="224"/>
      <c r="L186" s="230"/>
      <c r="M186" s="231"/>
      <c r="N186" s="232"/>
      <c r="O186" s="232"/>
      <c r="P186" s="232"/>
      <c r="Q186" s="232"/>
      <c r="R186" s="232"/>
      <c r="S186" s="232"/>
      <c r="T186" s="233"/>
      <c r="AT186" s="234" t="s">
        <v>197</v>
      </c>
      <c r="AU186" s="234" t="s">
        <v>88</v>
      </c>
      <c r="AV186" s="13" t="s">
        <v>88</v>
      </c>
      <c r="AW186" s="13" t="s">
        <v>32</v>
      </c>
      <c r="AX186" s="13" t="s">
        <v>85</v>
      </c>
      <c r="AY186" s="234" t="s">
        <v>188</v>
      </c>
    </row>
    <row r="187" spans="1:65" s="2" customFormat="1" ht="16.5" customHeight="1">
      <c r="A187" s="35"/>
      <c r="B187" s="36"/>
      <c r="C187" s="210" t="s">
        <v>269</v>
      </c>
      <c r="D187" s="210" t="s">
        <v>190</v>
      </c>
      <c r="E187" s="211" t="s">
        <v>370</v>
      </c>
      <c r="F187" s="212" t="s">
        <v>371</v>
      </c>
      <c r="G187" s="213" t="s">
        <v>285</v>
      </c>
      <c r="H187" s="214">
        <v>317.096</v>
      </c>
      <c r="I187" s="215"/>
      <c r="J187" s="216">
        <f>ROUND(I187*H187,2)</f>
        <v>0</v>
      </c>
      <c r="K187" s="212" t="s">
        <v>202</v>
      </c>
      <c r="L187" s="40"/>
      <c r="M187" s="217" t="s">
        <v>1</v>
      </c>
      <c r="N187" s="218" t="s">
        <v>42</v>
      </c>
      <c r="O187" s="72"/>
      <c r="P187" s="219">
        <f>O187*H187</f>
        <v>0</v>
      </c>
      <c r="Q187" s="219">
        <v>0</v>
      </c>
      <c r="R187" s="219">
        <f>Q187*H187</f>
        <v>0</v>
      </c>
      <c r="S187" s="219">
        <v>0</v>
      </c>
      <c r="T187" s="220">
        <f>S187*H187</f>
        <v>0</v>
      </c>
      <c r="U187" s="35"/>
      <c r="V187" s="35"/>
      <c r="W187" s="35"/>
      <c r="X187" s="35"/>
      <c r="Y187" s="35"/>
      <c r="Z187" s="35"/>
      <c r="AA187" s="35"/>
      <c r="AB187" s="35"/>
      <c r="AC187" s="35"/>
      <c r="AD187" s="35"/>
      <c r="AE187" s="35"/>
      <c r="AR187" s="221" t="s">
        <v>195</v>
      </c>
      <c r="AT187" s="221" t="s">
        <v>190</v>
      </c>
      <c r="AU187" s="221" t="s">
        <v>88</v>
      </c>
      <c r="AY187" s="18" t="s">
        <v>188</v>
      </c>
      <c r="BE187" s="222">
        <f>IF(N187="základní",J187,0)</f>
        <v>0</v>
      </c>
      <c r="BF187" s="222">
        <f>IF(N187="snížená",J187,0)</f>
        <v>0</v>
      </c>
      <c r="BG187" s="222">
        <f>IF(N187="zákl. přenesená",J187,0)</f>
        <v>0</v>
      </c>
      <c r="BH187" s="222">
        <f>IF(N187="sníž. přenesená",J187,0)</f>
        <v>0</v>
      </c>
      <c r="BI187" s="222">
        <f>IF(N187="nulová",J187,0)</f>
        <v>0</v>
      </c>
      <c r="BJ187" s="18" t="s">
        <v>85</v>
      </c>
      <c r="BK187" s="222">
        <f>ROUND(I187*H187,2)</f>
        <v>0</v>
      </c>
      <c r="BL187" s="18" t="s">
        <v>195</v>
      </c>
      <c r="BM187" s="221" t="s">
        <v>1537</v>
      </c>
    </row>
    <row r="188" spans="1:65" s="13" customFormat="1" ht="11.25">
      <c r="B188" s="223"/>
      <c r="C188" s="224"/>
      <c r="D188" s="225" t="s">
        <v>197</v>
      </c>
      <c r="E188" s="226" t="s">
        <v>1</v>
      </c>
      <c r="F188" s="227" t="s">
        <v>1538</v>
      </c>
      <c r="G188" s="224"/>
      <c r="H188" s="228">
        <v>36.043999999999997</v>
      </c>
      <c r="I188" s="229"/>
      <c r="J188" s="224"/>
      <c r="K188" s="224"/>
      <c r="L188" s="230"/>
      <c r="M188" s="231"/>
      <c r="N188" s="232"/>
      <c r="O188" s="232"/>
      <c r="P188" s="232"/>
      <c r="Q188" s="232"/>
      <c r="R188" s="232"/>
      <c r="S188" s="232"/>
      <c r="T188" s="233"/>
      <c r="AT188" s="234" t="s">
        <v>197</v>
      </c>
      <c r="AU188" s="234" t="s">
        <v>88</v>
      </c>
      <c r="AV188" s="13" t="s">
        <v>88</v>
      </c>
      <c r="AW188" s="13" t="s">
        <v>32</v>
      </c>
      <c r="AX188" s="13" t="s">
        <v>77</v>
      </c>
      <c r="AY188" s="234" t="s">
        <v>188</v>
      </c>
    </row>
    <row r="189" spans="1:65" s="13" customFormat="1" ht="11.25">
      <c r="B189" s="223"/>
      <c r="C189" s="224"/>
      <c r="D189" s="225" t="s">
        <v>197</v>
      </c>
      <c r="E189" s="226" t="s">
        <v>1</v>
      </c>
      <c r="F189" s="227" t="s">
        <v>1539</v>
      </c>
      <c r="G189" s="224"/>
      <c r="H189" s="228">
        <v>744.49900000000002</v>
      </c>
      <c r="I189" s="229"/>
      <c r="J189" s="224"/>
      <c r="K189" s="224"/>
      <c r="L189" s="230"/>
      <c r="M189" s="231"/>
      <c r="N189" s="232"/>
      <c r="O189" s="232"/>
      <c r="P189" s="232"/>
      <c r="Q189" s="232"/>
      <c r="R189" s="232"/>
      <c r="S189" s="232"/>
      <c r="T189" s="233"/>
      <c r="AT189" s="234" t="s">
        <v>197</v>
      </c>
      <c r="AU189" s="234" t="s">
        <v>88</v>
      </c>
      <c r="AV189" s="13" t="s">
        <v>88</v>
      </c>
      <c r="AW189" s="13" t="s">
        <v>32</v>
      </c>
      <c r="AX189" s="13" t="s">
        <v>77</v>
      </c>
      <c r="AY189" s="234" t="s">
        <v>188</v>
      </c>
    </row>
    <row r="190" spans="1:65" s="13" customFormat="1" ht="11.25">
      <c r="B190" s="223"/>
      <c r="C190" s="224"/>
      <c r="D190" s="225" t="s">
        <v>197</v>
      </c>
      <c r="E190" s="226" t="s">
        <v>1</v>
      </c>
      <c r="F190" s="227" t="s">
        <v>1540</v>
      </c>
      <c r="G190" s="224"/>
      <c r="H190" s="228">
        <v>-422.20800000000003</v>
      </c>
      <c r="I190" s="229"/>
      <c r="J190" s="224"/>
      <c r="K190" s="224"/>
      <c r="L190" s="230"/>
      <c r="M190" s="231"/>
      <c r="N190" s="232"/>
      <c r="O190" s="232"/>
      <c r="P190" s="232"/>
      <c r="Q190" s="232"/>
      <c r="R190" s="232"/>
      <c r="S190" s="232"/>
      <c r="T190" s="233"/>
      <c r="AT190" s="234" t="s">
        <v>197</v>
      </c>
      <c r="AU190" s="234" t="s">
        <v>88</v>
      </c>
      <c r="AV190" s="13" t="s">
        <v>88</v>
      </c>
      <c r="AW190" s="13" t="s">
        <v>32</v>
      </c>
      <c r="AX190" s="13" t="s">
        <v>77</v>
      </c>
      <c r="AY190" s="234" t="s">
        <v>188</v>
      </c>
    </row>
    <row r="191" spans="1:65" s="13" customFormat="1" ht="11.25">
      <c r="B191" s="223"/>
      <c r="C191" s="224"/>
      <c r="D191" s="225" t="s">
        <v>197</v>
      </c>
      <c r="E191" s="226" t="s">
        <v>1</v>
      </c>
      <c r="F191" s="227" t="s">
        <v>982</v>
      </c>
      <c r="G191" s="224"/>
      <c r="H191" s="228">
        <v>-36.043999999999997</v>
      </c>
      <c r="I191" s="229"/>
      <c r="J191" s="224"/>
      <c r="K191" s="224"/>
      <c r="L191" s="230"/>
      <c r="M191" s="231"/>
      <c r="N191" s="232"/>
      <c r="O191" s="232"/>
      <c r="P191" s="232"/>
      <c r="Q191" s="232"/>
      <c r="R191" s="232"/>
      <c r="S191" s="232"/>
      <c r="T191" s="233"/>
      <c r="AT191" s="234" t="s">
        <v>197</v>
      </c>
      <c r="AU191" s="234" t="s">
        <v>88</v>
      </c>
      <c r="AV191" s="13" t="s">
        <v>88</v>
      </c>
      <c r="AW191" s="13" t="s">
        <v>32</v>
      </c>
      <c r="AX191" s="13" t="s">
        <v>77</v>
      </c>
      <c r="AY191" s="234" t="s">
        <v>188</v>
      </c>
    </row>
    <row r="192" spans="1:65" s="14" customFormat="1" ht="11.25">
      <c r="B192" s="235"/>
      <c r="C192" s="236"/>
      <c r="D192" s="225" t="s">
        <v>197</v>
      </c>
      <c r="E192" s="237" t="s">
        <v>716</v>
      </c>
      <c r="F192" s="238" t="s">
        <v>199</v>
      </c>
      <c r="G192" s="236"/>
      <c r="H192" s="239">
        <v>322.291</v>
      </c>
      <c r="I192" s="240"/>
      <c r="J192" s="236"/>
      <c r="K192" s="236"/>
      <c r="L192" s="241"/>
      <c r="M192" s="242"/>
      <c r="N192" s="243"/>
      <c r="O192" s="243"/>
      <c r="P192" s="243"/>
      <c r="Q192" s="243"/>
      <c r="R192" s="243"/>
      <c r="S192" s="243"/>
      <c r="T192" s="244"/>
      <c r="AT192" s="245" t="s">
        <v>197</v>
      </c>
      <c r="AU192" s="245" t="s">
        <v>88</v>
      </c>
      <c r="AV192" s="14" t="s">
        <v>195</v>
      </c>
      <c r="AW192" s="14" t="s">
        <v>32</v>
      </c>
      <c r="AX192" s="14" t="s">
        <v>77</v>
      </c>
      <c r="AY192" s="245" t="s">
        <v>188</v>
      </c>
    </row>
    <row r="193" spans="1:65" s="13" customFormat="1" ht="11.25">
      <c r="B193" s="223"/>
      <c r="C193" s="224"/>
      <c r="D193" s="225" t="s">
        <v>197</v>
      </c>
      <c r="E193" s="226" t="s">
        <v>1</v>
      </c>
      <c r="F193" s="227" t="s">
        <v>983</v>
      </c>
      <c r="G193" s="224"/>
      <c r="H193" s="228">
        <v>306.17599999999999</v>
      </c>
      <c r="I193" s="229"/>
      <c r="J193" s="224"/>
      <c r="K193" s="224"/>
      <c r="L193" s="230"/>
      <c r="M193" s="231"/>
      <c r="N193" s="232"/>
      <c r="O193" s="232"/>
      <c r="P193" s="232"/>
      <c r="Q193" s="232"/>
      <c r="R193" s="232"/>
      <c r="S193" s="232"/>
      <c r="T193" s="233"/>
      <c r="AT193" s="234" t="s">
        <v>197</v>
      </c>
      <c r="AU193" s="234" t="s">
        <v>88</v>
      </c>
      <c r="AV193" s="13" t="s">
        <v>88</v>
      </c>
      <c r="AW193" s="13" t="s">
        <v>32</v>
      </c>
      <c r="AX193" s="13" t="s">
        <v>77</v>
      </c>
      <c r="AY193" s="234" t="s">
        <v>188</v>
      </c>
    </row>
    <row r="194" spans="1:65" s="13" customFormat="1" ht="11.25">
      <c r="B194" s="223"/>
      <c r="C194" s="224"/>
      <c r="D194" s="225" t="s">
        <v>197</v>
      </c>
      <c r="E194" s="226" t="s">
        <v>1</v>
      </c>
      <c r="F194" s="227" t="s">
        <v>1541</v>
      </c>
      <c r="G194" s="224"/>
      <c r="H194" s="228">
        <v>10.92</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1:65" s="14" customFormat="1" ht="11.25">
      <c r="B195" s="235"/>
      <c r="C195" s="236"/>
      <c r="D195" s="225" t="s">
        <v>197</v>
      </c>
      <c r="E195" s="237" t="s">
        <v>1</v>
      </c>
      <c r="F195" s="238" t="s">
        <v>199</v>
      </c>
      <c r="G195" s="236"/>
      <c r="H195" s="239">
        <v>317.096</v>
      </c>
      <c r="I195" s="240"/>
      <c r="J195" s="236"/>
      <c r="K195" s="236"/>
      <c r="L195" s="241"/>
      <c r="M195" s="242"/>
      <c r="N195" s="243"/>
      <c r="O195" s="243"/>
      <c r="P195" s="243"/>
      <c r="Q195" s="243"/>
      <c r="R195" s="243"/>
      <c r="S195" s="243"/>
      <c r="T195" s="244"/>
      <c r="AT195" s="245" t="s">
        <v>197</v>
      </c>
      <c r="AU195" s="245" t="s">
        <v>88</v>
      </c>
      <c r="AV195" s="14" t="s">
        <v>195</v>
      </c>
      <c r="AW195" s="14" t="s">
        <v>32</v>
      </c>
      <c r="AX195" s="14" t="s">
        <v>85</v>
      </c>
      <c r="AY195" s="245" t="s">
        <v>188</v>
      </c>
    </row>
    <row r="196" spans="1:65" s="2" customFormat="1" ht="16.5" customHeight="1">
      <c r="A196" s="35"/>
      <c r="B196" s="36"/>
      <c r="C196" s="210" t="s">
        <v>272</v>
      </c>
      <c r="D196" s="210" t="s">
        <v>190</v>
      </c>
      <c r="E196" s="211" t="s">
        <v>376</v>
      </c>
      <c r="F196" s="212" t="s">
        <v>377</v>
      </c>
      <c r="G196" s="213" t="s">
        <v>285</v>
      </c>
      <c r="H196" s="214">
        <v>16.114999999999998</v>
      </c>
      <c r="I196" s="215"/>
      <c r="J196" s="216">
        <f>ROUND(I196*H196,2)</f>
        <v>0</v>
      </c>
      <c r="K196" s="212" t="s">
        <v>202</v>
      </c>
      <c r="L196" s="40"/>
      <c r="M196" s="217" t="s">
        <v>1</v>
      </c>
      <c r="N196" s="218" t="s">
        <v>42</v>
      </c>
      <c r="O196" s="72"/>
      <c r="P196" s="219">
        <f>O196*H196</f>
        <v>0</v>
      </c>
      <c r="Q196" s="219">
        <v>0</v>
      </c>
      <c r="R196" s="219">
        <f>Q196*H196</f>
        <v>0</v>
      </c>
      <c r="S196" s="219">
        <v>0</v>
      </c>
      <c r="T196" s="220">
        <f>S196*H196</f>
        <v>0</v>
      </c>
      <c r="U196" s="35"/>
      <c r="V196" s="35"/>
      <c r="W196" s="35"/>
      <c r="X196" s="35"/>
      <c r="Y196" s="35"/>
      <c r="Z196" s="35"/>
      <c r="AA196" s="35"/>
      <c r="AB196" s="35"/>
      <c r="AC196" s="35"/>
      <c r="AD196" s="35"/>
      <c r="AE196" s="35"/>
      <c r="AR196" s="221" t="s">
        <v>195</v>
      </c>
      <c r="AT196" s="221" t="s">
        <v>190</v>
      </c>
      <c r="AU196" s="221" t="s">
        <v>88</v>
      </c>
      <c r="AY196" s="18" t="s">
        <v>188</v>
      </c>
      <c r="BE196" s="222">
        <f>IF(N196="základní",J196,0)</f>
        <v>0</v>
      </c>
      <c r="BF196" s="222">
        <f>IF(N196="snížená",J196,0)</f>
        <v>0</v>
      </c>
      <c r="BG196" s="222">
        <f>IF(N196="zákl. přenesená",J196,0)</f>
        <v>0</v>
      </c>
      <c r="BH196" s="222">
        <f>IF(N196="sníž. přenesená",J196,0)</f>
        <v>0</v>
      </c>
      <c r="BI196" s="222">
        <f>IF(N196="nulová",J196,0)</f>
        <v>0</v>
      </c>
      <c r="BJ196" s="18" t="s">
        <v>85</v>
      </c>
      <c r="BK196" s="222">
        <f>ROUND(I196*H196,2)</f>
        <v>0</v>
      </c>
      <c r="BL196" s="18" t="s">
        <v>195</v>
      </c>
      <c r="BM196" s="221" t="s">
        <v>1542</v>
      </c>
    </row>
    <row r="197" spans="1:65" s="13" customFormat="1" ht="11.25">
      <c r="B197" s="223"/>
      <c r="C197" s="224"/>
      <c r="D197" s="225" t="s">
        <v>197</v>
      </c>
      <c r="E197" s="226" t="s">
        <v>1</v>
      </c>
      <c r="F197" s="227" t="s">
        <v>985</v>
      </c>
      <c r="G197" s="224"/>
      <c r="H197" s="228">
        <v>16.114999999999998</v>
      </c>
      <c r="I197" s="229"/>
      <c r="J197" s="224"/>
      <c r="K197" s="224"/>
      <c r="L197" s="230"/>
      <c r="M197" s="231"/>
      <c r="N197" s="232"/>
      <c r="O197" s="232"/>
      <c r="P197" s="232"/>
      <c r="Q197" s="232"/>
      <c r="R197" s="232"/>
      <c r="S197" s="232"/>
      <c r="T197" s="233"/>
      <c r="AT197" s="234" t="s">
        <v>197</v>
      </c>
      <c r="AU197" s="234" t="s">
        <v>88</v>
      </c>
      <c r="AV197" s="13" t="s">
        <v>88</v>
      </c>
      <c r="AW197" s="13" t="s">
        <v>32</v>
      </c>
      <c r="AX197" s="13" t="s">
        <v>85</v>
      </c>
      <c r="AY197" s="234" t="s">
        <v>188</v>
      </c>
    </row>
    <row r="198" spans="1:65" s="2" customFormat="1" ht="16.5" customHeight="1">
      <c r="A198" s="35"/>
      <c r="B198" s="36"/>
      <c r="C198" s="210" t="s">
        <v>276</v>
      </c>
      <c r="D198" s="210" t="s">
        <v>190</v>
      </c>
      <c r="E198" s="211" t="s">
        <v>381</v>
      </c>
      <c r="F198" s="212" t="s">
        <v>382</v>
      </c>
      <c r="G198" s="213" t="s">
        <v>285</v>
      </c>
      <c r="H198" s="214">
        <v>294.536</v>
      </c>
      <c r="I198" s="215"/>
      <c r="J198" s="216">
        <f>ROUND(I198*H198,2)</f>
        <v>0</v>
      </c>
      <c r="K198" s="212" t="s">
        <v>194</v>
      </c>
      <c r="L198" s="40"/>
      <c r="M198" s="217" t="s">
        <v>1</v>
      </c>
      <c r="N198" s="218" t="s">
        <v>42</v>
      </c>
      <c r="O198" s="72"/>
      <c r="P198" s="219">
        <f>O198*H198</f>
        <v>0</v>
      </c>
      <c r="Q198" s="219">
        <v>0</v>
      </c>
      <c r="R198" s="219">
        <f>Q198*H198</f>
        <v>0</v>
      </c>
      <c r="S198" s="219">
        <v>0</v>
      </c>
      <c r="T198" s="220">
        <f>S198*H198</f>
        <v>0</v>
      </c>
      <c r="U198" s="35"/>
      <c r="V198" s="35"/>
      <c r="W198" s="35"/>
      <c r="X198" s="35"/>
      <c r="Y198" s="35"/>
      <c r="Z198" s="35"/>
      <c r="AA198" s="35"/>
      <c r="AB198" s="35"/>
      <c r="AC198" s="35"/>
      <c r="AD198" s="35"/>
      <c r="AE198" s="35"/>
      <c r="AR198" s="221" t="s">
        <v>195</v>
      </c>
      <c r="AT198" s="221" t="s">
        <v>190</v>
      </c>
      <c r="AU198" s="221" t="s">
        <v>88</v>
      </c>
      <c r="AY198" s="18" t="s">
        <v>188</v>
      </c>
      <c r="BE198" s="222">
        <f>IF(N198="základní",J198,0)</f>
        <v>0</v>
      </c>
      <c r="BF198" s="222">
        <f>IF(N198="snížená",J198,0)</f>
        <v>0</v>
      </c>
      <c r="BG198" s="222">
        <f>IF(N198="zákl. přenesená",J198,0)</f>
        <v>0</v>
      </c>
      <c r="BH198" s="222">
        <f>IF(N198="sníž. přenesená",J198,0)</f>
        <v>0</v>
      </c>
      <c r="BI198" s="222">
        <f>IF(N198="nulová",J198,0)</f>
        <v>0</v>
      </c>
      <c r="BJ198" s="18" t="s">
        <v>85</v>
      </c>
      <c r="BK198" s="222">
        <f>ROUND(I198*H198,2)</f>
        <v>0</v>
      </c>
      <c r="BL198" s="18" t="s">
        <v>195</v>
      </c>
      <c r="BM198" s="221" t="s">
        <v>1543</v>
      </c>
    </row>
    <row r="199" spans="1:65" s="13" customFormat="1" ht="11.25">
      <c r="B199" s="223"/>
      <c r="C199" s="224"/>
      <c r="D199" s="225" t="s">
        <v>197</v>
      </c>
      <c r="E199" s="226" t="s">
        <v>1</v>
      </c>
      <c r="F199" s="227" t="s">
        <v>987</v>
      </c>
      <c r="G199" s="224"/>
      <c r="H199" s="228">
        <v>283.61599999999999</v>
      </c>
      <c r="I199" s="229"/>
      <c r="J199" s="224"/>
      <c r="K199" s="224"/>
      <c r="L199" s="230"/>
      <c r="M199" s="231"/>
      <c r="N199" s="232"/>
      <c r="O199" s="232"/>
      <c r="P199" s="232"/>
      <c r="Q199" s="232"/>
      <c r="R199" s="232"/>
      <c r="S199" s="232"/>
      <c r="T199" s="233"/>
      <c r="AT199" s="234" t="s">
        <v>197</v>
      </c>
      <c r="AU199" s="234" t="s">
        <v>88</v>
      </c>
      <c r="AV199" s="13" t="s">
        <v>88</v>
      </c>
      <c r="AW199" s="13" t="s">
        <v>32</v>
      </c>
      <c r="AX199" s="13" t="s">
        <v>77</v>
      </c>
      <c r="AY199" s="234" t="s">
        <v>188</v>
      </c>
    </row>
    <row r="200" spans="1:65" s="13" customFormat="1" ht="11.25">
      <c r="B200" s="223"/>
      <c r="C200" s="224"/>
      <c r="D200" s="225" t="s">
        <v>197</v>
      </c>
      <c r="E200" s="226" t="s">
        <v>1</v>
      </c>
      <c r="F200" s="227" t="s">
        <v>1467</v>
      </c>
      <c r="G200" s="224"/>
      <c r="H200" s="228">
        <v>10.92</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4" customFormat="1" ht="11.25">
      <c r="B201" s="235"/>
      <c r="C201" s="236"/>
      <c r="D201" s="225" t="s">
        <v>197</v>
      </c>
      <c r="E201" s="237" t="s">
        <v>1</v>
      </c>
      <c r="F201" s="238" t="s">
        <v>199</v>
      </c>
      <c r="G201" s="236"/>
      <c r="H201" s="239">
        <v>294.536</v>
      </c>
      <c r="I201" s="240"/>
      <c r="J201" s="236"/>
      <c r="K201" s="236"/>
      <c r="L201" s="241"/>
      <c r="M201" s="242"/>
      <c r="N201" s="243"/>
      <c r="O201" s="243"/>
      <c r="P201" s="243"/>
      <c r="Q201" s="243"/>
      <c r="R201" s="243"/>
      <c r="S201" s="243"/>
      <c r="T201" s="244"/>
      <c r="AT201" s="245" t="s">
        <v>197</v>
      </c>
      <c r="AU201" s="245" t="s">
        <v>88</v>
      </c>
      <c r="AV201" s="14" t="s">
        <v>195</v>
      </c>
      <c r="AW201" s="14" t="s">
        <v>32</v>
      </c>
      <c r="AX201" s="14" t="s">
        <v>85</v>
      </c>
      <c r="AY201" s="245" t="s">
        <v>188</v>
      </c>
    </row>
    <row r="202" spans="1:65" s="2" customFormat="1" ht="16.5" customHeight="1">
      <c r="A202" s="35"/>
      <c r="B202" s="36"/>
      <c r="C202" s="210" t="s">
        <v>282</v>
      </c>
      <c r="D202" s="210" t="s">
        <v>190</v>
      </c>
      <c r="E202" s="211" t="s">
        <v>386</v>
      </c>
      <c r="F202" s="212" t="s">
        <v>387</v>
      </c>
      <c r="G202" s="213" t="s">
        <v>285</v>
      </c>
      <c r="H202" s="214">
        <v>38.674999999999997</v>
      </c>
      <c r="I202" s="215"/>
      <c r="J202" s="216">
        <f>ROUND(I202*H202,2)</f>
        <v>0</v>
      </c>
      <c r="K202" s="212" t="s">
        <v>194</v>
      </c>
      <c r="L202" s="40"/>
      <c r="M202" s="217" t="s">
        <v>1</v>
      </c>
      <c r="N202" s="218" t="s">
        <v>42</v>
      </c>
      <c r="O202" s="72"/>
      <c r="P202" s="219">
        <f>O202*H202</f>
        <v>0</v>
      </c>
      <c r="Q202" s="219">
        <v>0</v>
      </c>
      <c r="R202" s="219">
        <f>Q202*H202</f>
        <v>0</v>
      </c>
      <c r="S202" s="219">
        <v>0</v>
      </c>
      <c r="T202" s="220">
        <f>S202*H202</f>
        <v>0</v>
      </c>
      <c r="U202" s="35"/>
      <c r="V202" s="35"/>
      <c r="W202" s="35"/>
      <c r="X202" s="35"/>
      <c r="Y202" s="35"/>
      <c r="Z202" s="35"/>
      <c r="AA202" s="35"/>
      <c r="AB202" s="35"/>
      <c r="AC202" s="35"/>
      <c r="AD202" s="35"/>
      <c r="AE202" s="35"/>
      <c r="AR202" s="221" t="s">
        <v>195</v>
      </c>
      <c r="AT202" s="221" t="s">
        <v>190</v>
      </c>
      <c r="AU202" s="221" t="s">
        <v>88</v>
      </c>
      <c r="AY202" s="18" t="s">
        <v>188</v>
      </c>
      <c r="BE202" s="222">
        <f>IF(N202="základní",J202,0)</f>
        <v>0</v>
      </c>
      <c r="BF202" s="222">
        <f>IF(N202="snížená",J202,0)</f>
        <v>0</v>
      </c>
      <c r="BG202" s="222">
        <f>IF(N202="zákl. přenesená",J202,0)</f>
        <v>0</v>
      </c>
      <c r="BH202" s="222">
        <f>IF(N202="sníž. přenesená",J202,0)</f>
        <v>0</v>
      </c>
      <c r="BI202" s="222">
        <f>IF(N202="nulová",J202,0)</f>
        <v>0</v>
      </c>
      <c r="BJ202" s="18" t="s">
        <v>85</v>
      </c>
      <c r="BK202" s="222">
        <f>ROUND(I202*H202,2)</f>
        <v>0</v>
      </c>
      <c r="BL202" s="18" t="s">
        <v>195</v>
      </c>
      <c r="BM202" s="221" t="s">
        <v>1544</v>
      </c>
    </row>
    <row r="203" spans="1:65" s="13" customFormat="1" ht="11.25">
      <c r="B203" s="223"/>
      <c r="C203" s="224"/>
      <c r="D203" s="225" t="s">
        <v>197</v>
      </c>
      <c r="E203" s="226" t="s">
        <v>1</v>
      </c>
      <c r="F203" s="227" t="s">
        <v>989</v>
      </c>
      <c r="G203" s="224"/>
      <c r="H203" s="228">
        <v>38.674999999999997</v>
      </c>
      <c r="I203" s="229"/>
      <c r="J203" s="224"/>
      <c r="K203" s="224"/>
      <c r="L203" s="230"/>
      <c r="M203" s="231"/>
      <c r="N203" s="232"/>
      <c r="O203" s="232"/>
      <c r="P203" s="232"/>
      <c r="Q203" s="232"/>
      <c r="R203" s="232"/>
      <c r="S203" s="232"/>
      <c r="T203" s="233"/>
      <c r="AT203" s="234" t="s">
        <v>197</v>
      </c>
      <c r="AU203" s="234" t="s">
        <v>88</v>
      </c>
      <c r="AV203" s="13" t="s">
        <v>88</v>
      </c>
      <c r="AW203" s="13" t="s">
        <v>32</v>
      </c>
      <c r="AX203" s="13" t="s">
        <v>85</v>
      </c>
      <c r="AY203" s="234" t="s">
        <v>188</v>
      </c>
    </row>
    <row r="204" spans="1:65" s="2" customFormat="1" ht="16.5" customHeight="1">
      <c r="A204" s="35"/>
      <c r="B204" s="36"/>
      <c r="C204" s="210" t="s">
        <v>288</v>
      </c>
      <c r="D204" s="210" t="s">
        <v>190</v>
      </c>
      <c r="E204" s="211" t="s">
        <v>1011</v>
      </c>
      <c r="F204" s="212" t="s">
        <v>1012</v>
      </c>
      <c r="G204" s="213" t="s">
        <v>285</v>
      </c>
      <c r="H204" s="214">
        <v>136.23099999999999</v>
      </c>
      <c r="I204" s="215"/>
      <c r="J204" s="216">
        <f>ROUND(I204*H204,2)</f>
        <v>0</v>
      </c>
      <c r="K204" s="212" t="s">
        <v>202</v>
      </c>
      <c r="L204" s="40"/>
      <c r="M204" s="217" t="s">
        <v>1</v>
      </c>
      <c r="N204" s="218" t="s">
        <v>42</v>
      </c>
      <c r="O204" s="72"/>
      <c r="P204" s="219">
        <f>O204*H204</f>
        <v>0</v>
      </c>
      <c r="Q204" s="219">
        <v>0</v>
      </c>
      <c r="R204" s="219">
        <f>Q204*H204</f>
        <v>0</v>
      </c>
      <c r="S204" s="219">
        <v>0</v>
      </c>
      <c r="T204" s="220">
        <f>S204*H204</f>
        <v>0</v>
      </c>
      <c r="U204" s="35"/>
      <c r="V204" s="35"/>
      <c r="W204" s="35"/>
      <c r="X204" s="35"/>
      <c r="Y204" s="35"/>
      <c r="Z204" s="35"/>
      <c r="AA204" s="35"/>
      <c r="AB204" s="35"/>
      <c r="AC204" s="35"/>
      <c r="AD204" s="35"/>
      <c r="AE204" s="35"/>
      <c r="AR204" s="221" t="s">
        <v>195</v>
      </c>
      <c r="AT204" s="221" t="s">
        <v>190</v>
      </c>
      <c r="AU204" s="221" t="s">
        <v>88</v>
      </c>
      <c r="AY204" s="18" t="s">
        <v>188</v>
      </c>
      <c r="BE204" s="222">
        <f>IF(N204="základní",J204,0)</f>
        <v>0</v>
      </c>
      <c r="BF204" s="222">
        <f>IF(N204="snížená",J204,0)</f>
        <v>0</v>
      </c>
      <c r="BG204" s="222">
        <f>IF(N204="zákl. přenesená",J204,0)</f>
        <v>0</v>
      </c>
      <c r="BH204" s="222">
        <f>IF(N204="sníž. přenesená",J204,0)</f>
        <v>0</v>
      </c>
      <c r="BI204" s="222">
        <f>IF(N204="nulová",J204,0)</f>
        <v>0</v>
      </c>
      <c r="BJ204" s="18" t="s">
        <v>85</v>
      </c>
      <c r="BK204" s="222">
        <f>ROUND(I204*H204,2)</f>
        <v>0</v>
      </c>
      <c r="BL204" s="18" t="s">
        <v>195</v>
      </c>
      <c r="BM204" s="221" t="s">
        <v>1545</v>
      </c>
    </row>
    <row r="205" spans="1:65" s="15" customFormat="1" ht="11.25">
      <c r="B205" s="246"/>
      <c r="C205" s="247"/>
      <c r="D205" s="225" t="s">
        <v>197</v>
      </c>
      <c r="E205" s="248" t="s">
        <v>1</v>
      </c>
      <c r="F205" s="249" t="s">
        <v>1546</v>
      </c>
      <c r="G205" s="247"/>
      <c r="H205" s="248" t="s">
        <v>1</v>
      </c>
      <c r="I205" s="250"/>
      <c r="J205" s="247"/>
      <c r="K205" s="247"/>
      <c r="L205" s="251"/>
      <c r="M205" s="252"/>
      <c r="N205" s="253"/>
      <c r="O205" s="253"/>
      <c r="P205" s="253"/>
      <c r="Q205" s="253"/>
      <c r="R205" s="253"/>
      <c r="S205" s="253"/>
      <c r="T205" s="254"/>
      <c r="AT205" s="255" t="s">
        <v>197</v>
      </c>
      <c r="AU205" s="255" t="s">
        <v>88</v>
      </c>
      <c r="AV205" s="15" t="s">
        <v>85</v>
      </c>
      <c r="AW205" s="15" t="s">
        <v>32</v>
      </c>
      <c r="AX205" s="15" t="s">
        <v>77</v>
      </c>
      <c r="AY205" s="255" t="s">
        <v>188</v>
      </c>
    </row>
    <row r="206" spans="1:65" s="15" customFormat="1" ht="11.25">
      <c r="B206" s="246"/>
      <c r="C206" s="247"/>
      <c r="D206" s="225" t="s">
        <v>197</v>
      </c>
      <c r="E206" s="248" t="s">
        <v>1</v>
      </c>
      <c r="F206" s="249" t="s">
        <v>1547</v>
      </c>
      <c r="G206" s="247"/>
      <c r="H206" s="248" t="s">
        <v>1</v>
      </c>
      <c r="I206" s="250"/>
      <c r="J206" s="247"/>
      <c r="K206" s="247"/>
      <c r="L206" s="251"/>
      <c r="M206" s="252"/>
      <c r="N206" s="253"/>
      <c r="O206" s="253"/>
      <c r="P206" s="253"/>
      <c r="Q206" s="253"/>
      <c r="R206" s="253"/>
      <c r="S206" s="253"/>
      <c r="T206" s="254"/>
      <c r="AT206" s="255" t="s">
        <v>197</v>
      </c>
      <c r="AU206" s="255" t="s">
        <v>88</v>
      </c>
      <c r="AV206" s="15" t="s">
        <v>85</v>
      </c>
      <c r="AW206" s="15" t="s">
        <v>32</v>
      </c>
      <c r="AX206" s="15" t="s">
        <v>77</v>
      </c>
      <c r="AY206" s="255" t="s">
        <v>188</v>
      </c>
    </row>
    <row r="207" spans="1:65" s="13" customFormat="1" ht="11.25">
      <c r="B207" s="223"/>
      <c r="C207" s="224"/>
      <c r="D207" s="225" t="s">
        <v>197</v>
      </c>
      <c r="E207" s="226" t="s">
        <v>1</v>
      </c>
      <c r="F207" s="227" t="s">
        <v>1548</v>
      </c>
      <c r="G207" s="224"/>
      <c r="H207" s="228">
        <v>273.93400000000003</v>
      </c>
      <c r="I207" s="229"/>
      <c r="J207" s="224"/>
      <c r="K207" s="224"/>
      <c r="L207" s="230"/>
      <c r="M207" s="231"/>
      <c r="N207" s="232"/>
      <c r="O207" s="232"/>
      <c r="P207" s="232"/>
      <c r="Q207" s="232"/>
      <c r="R207" s="232"/>
      <c r="S207" s="232"/>
      <c r="T207" s="233"/>
      <c r="AT207" s="234" t="s">
        <v>197</v>
      </c>
      <c r="AU207" s="234" t="s">
        <v>88</v>
      </c>
      <c r="AV207" s="13" t="s">
        <v>88</v>
      </c>
      <c r="AW207" s="13" t="s">
        <v>32</v>
      </c>
      <c r="AX207" s="13" t="s">
        <v>77</v>
      </c>
      <c r="AY207" s="234" t="s">
        <v>188</v>
      </c>
    </row>
    <row r="208" spans="1:65" s="15" customFormat="1" ht="11.25">
      <c r="B208" s="246"/>
      <c r="C208" s="247"/>
      <c r="D208" s="225" t="s">
        <v>197</v>
      </c>
      <c r="E208" s="248" t="s">
        <v>1</v>
      </c>
      <c r="F208" s="249" t="s">
        <v>1549</v>
      </c>
      <c r="G208" s="247"/>
      <c r="H208" s="248" t="s">
        <v>1</v>
      </c>
      <c r="I208" s="250"/>
      <c r="J208" s="247"/>
      <c r="K208" s="247"/>
      <c r="L208" s="251"/>
      <c r="M208" s="252"/>
      <c r="N208" s="253"/>
      <c r="O208" s="253"/>
      <c r="P208" s="253"/>
      <c r="Q208" s="253"/>
      <c r="R208" s="253"/>
      <c r="S208" s="253"/>
      <c r="T208" s="254"/>
      <c r="AT208" s="255" t="s">
        <v>197</v>
      </c>
      <c r="AU208" s="255" t="s">
        <v>88</v>
      </c>
      <c r="AV208" s="15" t="s">
        <v>85</v>
      </c>
      <c r="AW208" s="15" t="s">
        <v>32</v>
      </c>
      <c r="AX208" s="15" t="s">
        <v>77</v>
      </c>
      <c r="AY208" s="255" t="s">
        <v>188</v>
      </c>
    </row>
    <row r="209" spans="1:65" s="13" customFormat="1" ht="11.25">
      <c r="B209" s="223"/>
      <c r="C209" s="224"/>
      <c r="D209" s="225" t="s">
        <v>197</v>
      </c>
      <c r="E209" s="226" t="s">
        <v>1</v>
      </c>
      <c r="F209" s="227" t="s">
        <v>1550</v>
      </c>
      <c r="G209" s="224"/>
      <c r="H209" s="228">
        <v>-22.81</v>
      </c>
      <c r="I209" s="229"/>
      <c r="J209" s="224"/>
      <c r="K209" s="224"/>
      <c r="L209" s="230"/>
      <c r="M209" s="231"/>
      <c r="N209" s="232"/>
      <c r="O209" s="232"/>
      <c r="P209" s="232"/>
      <c r="Q209" s="232"/>
      <c r="R209" s="232"/>
      <c r="S209" s="232"/>
      <c r="T209" s="233"/>
      <c r="AT209" s="234" t="s">
        <v>197</v>
      </c>
      <c r="AU209" s="234" t="s">
        <v>88</v>
      </c>
      <c r="AV209" s="13" t="s">
        <v>88</v>
      </c>
      <c r="AW209" s="13" t="s">
        <v>32</v>
      </c>
      <c r="AX209" s="13" t="s">
        <v>77</v>
      </c>
      <c r="AY209" s="234" t="s">
        <v>188</v>
      </c>
    </row>
    <row r="210" spans="1:65" s="13" customFormat="1" ht="11.25">
      <c r="B210" s="223"/>
      <c r="C210" s="224"/>
      <c r="D210" s="225" t="s">
        <v>197</v>
      </c>
      <c r="E210" s="226" t="s">
        <v>1</v>
      </c>
      <c r="F210" s="227" t="s">
        <v>1551</v>
      </c>
      <c r="G210" s="224"/>
      <c r="H210" s="228">
        <v>-42.24</v>
      </c>
      <c r="I210" s="229"/>
      <c r="J210" s="224"/>
      <c r="K210" s="224"/>
      <c r="L210" s="230"/>
      <c r="M210" s="231"/>
      <c r="N210" s="232"/>
      <c r="O210" s="232"/>
      <c r="P210" s="232"/>
      <c r="Q210" s="232"/>
      <c r="R210" s="232"/>
      <c r="S210" s="232"/>
      <c r="T210" s="233"/>
      <c r="AT210" s="234" t="s">
        <v>197</v>
      </c>
      <c r="AU210" s="234" t="s">
        <v>88</v>
      </c>
      <c r="AV210" s="13" t="s">
        <v>88</v>
      </c>
      <c r="AW210" s="13" t="s">
        <v>32</v>
      </c>
      <c r="AX210" s="13" t="s">
        <v>77</v>
      </c>
      <c r="AY210" s="234" t="s">
        <v>188</v>
      </c>
    </row>
    <row r="211" spans="1:65" s="13" customFormat="1" ht="11.25">
      <c r="B211" s="223"/>
      <c r="C211" s="224"/>
      <c r="D211" s="225" t="s">
        <v>197</v>
      </c>
      <c r="E211" s="226" t="s">
        <v>1</v>
      </c>
      <c r="F211" s="227" t="s">
        <v>1552</v>
      </c>
      <c r="G211" s="224"/>
      <c r="H211" s="228">
        <v>-72.653000000000006</v>
      </c>
      <c r="I211" s="229"/>
      <c r="J211" s="224"/>
      <c r="K211" s="224"/>
      <c r="L211" s="230"/>
      <c r="M211" s="231"/>
      <c r="N211" s="232"/>
      <c r="O211" s="232"/>
      <c r="P211" s="232"/>
      <c r="Q211" s="232"/>
      <c r="R211" s="232"/>
      <c r="S211" s="232"/>
      <c r="T211" s="233"/>
      <c r="AT211" s="234" t="s">
        <v>197</v>
      </c>
      <c r="AU211" s="234" t="s">
        <v>88</v>
      </c>
      <c r="AV211" s="13" t="s">
        <v>88</v>
      </c>
      <c r="AW211" s="13" t="s">
        <v>32</v>
      </c>
      <c r="AX211" s="13" t="s">
        <v>77</v>
      </c>
      <c r="AY211" s="234" t="s">
        <v>188</v>
      </c>
    </row>
    <row r="212" spans="1:65" s="16" customFormat="1" ht="11.25">
      <c r="B212" s="256"/>
      <c r="C212" s="257"/>
      <c r="D212" s="225" t="s">
        <v>197</v>
      </c>
      <c r="E212" s="258" t="s">
        <v>1445</v>
      </c>
      <c r="F212" s="259" t="s">
        <v>212</v>
      </c>
      <c r="G212" s="257"/>
      <c r="H212" s="260">
        <v>136.23099999999999</v>
      </c>
      <c r="I212" s="261"/>
      <c r="J212" s="257"/>
      <c r="K212" s="257"/>
      <c r="L212" s="262"/>
      <c r="M212" s="263"/>
      <c r="N212" s="264"/>
      <c r="O212" s="264"/>
      <c r="P212" s="264"/>
      <c r="Q212" s="264"/>
      <c r="R212" s="264"/>
      <c r="S212" s="264"/>
      <c r="T212" s="265"/>
      <c r="AT212" s="266" t="s">
        <v>197</v>
      </c>
      <c r="AU212" s="266" t="s">
        <v>88</v>
      </c>
      <c r="AV212" s="16" t="s">
        <v>204</v>
      </c>
      <c r="AW212" s="16" t="s">
        <v>32</v>
      </c>
      <c r="AX212" s="16" t="s">
        <v>77</v>
      </c>
      <c r="AY212" s="266" t="s">
        <v>188</v>
      </c>
    </row>
    <row r="213" spans="1:65" s="14" customFormat="1" ht="11.25">
      <c r="B213" s="235"/>
      <c r="C213" s="236"/>
      <c r="D213" s="225" t="s">
        <v>197</v>
      </c>
      <c r="E213" s="237" t="s">
        <v>1471</v>
      </c>
      <c r="F213" s="238" t="s">
        <v>199</v>
      </c>
      <c r="G213" s="236"/>
      <c r="H213" s="239">
        <v>136.23099999999999</v>
      </c>
      <c r="I213" s="240"/>
      <c r="J213" s="236"/>
      <c r="K213" s="236"/>
      <c r="L213" s="241"/>
      <c r="M213" s="242"/>
      <c r="N213" s="243"/>
      <c r="O213" s="243"/>
      <c r="P213" s="243"/>
      <c r="Q213" s="243"/>
      <c r="R213" s="243"/>
      <c r="S213" s="243"/>
      <c r="T213" s="244"/>
      <c r="AT213" s="245" t="s">
        <v>197</v>
      </c>
      <c r="AU213" s="245" t="s">
        <v>88</v>
      </c>
      <c r="AV213" s="14" t="s">
        <v>195</v>
      </c>
      <c r="AW213" s="14" t="s">
        <v>32</v>
      </c>
      <c r="AX213" s="14" t="s">
        <v>85</v>
      </c>
      <c r="AY213" s="245" t="s">
        <v>188</v>
      </c>
    </row>
    <row r="214" spans="1:65" s="2" customFormat="1" ht="16.5" customHeight="1">
      <c r="A214" s="35"/>
      <c r="B214" s="36"/>
      <c r="C214" s="267" t="s">
        <v>7</v>
      </c>
      <c r="D214" s="267" t="s">
        <v>406</v>
      </c>
      <c r="E214" s="268" t="s">
        <v>1553</v>
      </c>
      <c r="F214" s="269" t="s">
        <v>1554</v>
      </c>
      <c r="G214" s="270" t="s">
        <v>246</v>
      </c>
      <c r="H214" s="271">
        <v>272.46199999999999</v>
      </c>
      <c r="I214" s="272"/>
      <c r="J214" s="273">
        <f>ROUND(I214*H214,2)</f>
        <v>0</v>
      </c>
      <c r="K214" s="269" t="s">
        <v>202</v>
      </c>
      <c r="L214" s="274"/>
      <c r="M214" s="275" t="s">
        <v>1</v>
      </c>
      <c r="N214" s="276" t="s">
        <v>42</v>
      </c>
      <c r="O214" s="72"/>
      <c r="P214" s="219">
        <f>O214*H214</f>
        <v>0</v>
      </c>
      <c r="Q214" s="219">
        <v>0</v>
      </c>
      <c r="R214" s="219">
        <f>Q214*H214</f>
        <v>0</v>
      </c>
      <c r="S214" s="219">
        <v>0</v>
      </c>
      <c r="T214" s="220">
        <f>S214*H214</f>
        <v>0</v>
      </c>
      <c r="U214" s="35"/>
      <c r="V214" s="35"/>
      <c r="W214" s="35"/>
      <c r="X214" s="35"/>
      <c r="Y214" s="35"/>
      <c r="Z214" s="35"/>
      <c r="AA214" s="35"/>
      <c r="AB214" s="35"/>
      <c r="AC214" s="35"/>
      <c r="AD214" s="35"/>
      <c r="AE214" s="35"/>
      <c r="AR214" s="221" t="s">
        <v>229</v>
      </c>
      <c r="AT214" s="221" t="s">
        <v>406</v>
      </c>
      <c r="AU214" s="221" t="s">
        <v>88</v>
      </c>
      <c r="AY214" s="18" t="s">
        <v>188</v>
      </c>
      <c r="BE214" s="222">
        <f>IF(N214="základní",J214,0)</f>
        <v>0</v>
      </c>
      <c r="BF214" s="222">
        <f>IF(N214="snížená",J214,0)</f>
        <v>0</v>
      </c>
      <c r="BG214" s="222">
        <f>IF(N214="zákl. přenesená",J214,0)</f>
        <v>0</v>
      </c>
      <c r="BH214" s="222">
        <f>IF(N214="sníž. přenesená",J214,0)</f>
        <v>0</v>
      </c>
      <c r="BI214" s="222">
        <f>IF(N214="nulová",J214,0)</f>
        <v>0</v>
      </c>
      <c r="BJ214" s="18" t="s">
        <v>85</v>
      </c>
      <c r="BK214" s="222">
        <f>ROUND(I214*H214,2)</f>
        <v>0</v>
      </c>
      <c r="BL214" s="18" t="s">
        <v>195</v>
      </c>
      <c r="BM214" s="221" t="s">
        <v>1555</v>
      </c>
    </row>
    <row r="215" spans="1:65" s="13" customFormat="1" ht="11.25">
      <c r="B215" s="223"/>
      <c r="C215" s="224"/>
      <c r="D215" s="225" t="s">
        <v>197</v>
      </c>
      <c r="E215" s="226" t="s">
        <v>1</v>
      </c>
      <c r="F215" s="227" t="s">
        <v>1556</v>
      </c>
      <c r="G215" s="224"/>
      <c r="H215" s="228">
        <v>272.46199999999999</v>
      </c>
      <c r="I215" s="229"/>
      <c r="J215" s="224"/>
      <c r="K215" s="224"/>
      <c r="L215" s="230"/>
      <c r="M215" s="231"/>
      <c r="N215" s="232"/>
      <c r="O215" s="232"/>
      <c r="P215" s="232"/>
      <c r="Q215" s="232"/>
      <c r="R215" s="232"/>
      <c r="S215" s="232"/>
      <c r="T215" s="233"/>
      <c r="AT215" s="234" t="s">
        <v>197</v>
      </c>
      <c r="AU215" s="234" t="s">
        <v>88</v>
      </c>
      <c r="AV215" s="13" t="s">
        <v>88</v>
      </c>
      <c r="AW215" s="13" t="s">
        <v>32</v>
      </c>
      <c r="AX215" s="13" t="s">
        <v>85</v>
      </c>
      <c r="AY215" s="234" t="s">
        <v>188</v>
      </c>
    </row>
    <row r="216" spans="1:65" s="2" customFormat="1" ht="16.5" customHeight="1">
      <c r="A216" s="35"/>
      <c r="B216" s="36"/>
      <c r="C216" s="210" t="s">
        <v>297</v>
      </c>
      <c r="D216" s="210" t="s">
        <v>190</v>
      </c>
      <c r="E216" s="211" t="s">
        <v>1118</v>
      </c>
      <c r="F216" s="212" t="s">
        <v>1119</v>
      </c>
      <c r="G216" s="213" t="s">
        <v>285</v>
      </c>
      <c r="H216" s="214">
        <v>136.23099999999999</v>
      </c>
      <c r="I216" s="215"/>
      <c r="J216" s="216">
        <f>ROUND(I216*H216,2)</f>
        <v>0</v>
      </c>
      <c r="K216" s="212" t="s">
        <v>202</v>
      </c>
      <c r="L216" s="40"/>
      <c r="M216" s="217" t="s">
        <v>1</v>
      </c>
      <c r="N216" s="218" t="s">
        <v>42</v>
      </c>
      <c r="O216" s="72"/>
      <c r="P216" s="219">
        <f>O216*H216</f>
        <v>0</v>
      </c>
      <c r="Q216" s="219">
        <v>0</v>
      </c>
      <c r="R216" s="219">
        <f>Q216*H216</f>
        <v>0</v>
      </c>
      <c r="S216" s="219">
        <v>0</v>
      </c>
      <c r="T216" s="220">
        <f>S216*H216</f>
        <v>0</v>
      </c>
      <c r="U216" s="35"/>
      <c r="V216" s="35"/>
      <c r="W216" s="35"/>
      <c r="X216" s="35"/>
      <c r="Y216" s="35"/>
      <c r="Z216" s="35"/>
      <c r="AA216" s="35"/>
      <c r="AB216" s="35"/>
      <c r="AC216" s="35"/>
      <c r="AD216" s="35"/>
      <c r="AE216" s="35"/>
      <c r="AR216" s="221" t="s">
        <v>195</v>
      </c>
      <c r="AT216" s="221" t="s">
        <v>190</v>
      </c>
      <c r="AU216" s="221" t="s">
        <v>88</v>
      </c>
      <c r="AY216" s="18" t="s">
        <v>188</v>
      </c>
      <c r="BE216" s="222">
        <f>IF(N216="základní",J216,0)</f>
        <v>0</v>
      </c>
      <c r="BF216" s="222">
        <f>IF(N216="snížená",J216,0)</f>
        <v>0</v>
      </c>
      <c r="BG216" s="222">
        <f>IF(N216="zákl. přenesená",J216,0)</f>
        <v>0</v>
      </c>
      <c r="BH216" s="222">
        <f>IF(N216="sníž. přenesená",J216,0)</f>
        <v>0</v>
      </c>
      <c r="BI216" s="222">
        <f>IF(N216="nulová",J216,0)</f>
        <v>0</v>
      </c>
      <c r="BJ216" s="18" t="s">
        <v>85</v>
      </c>
      <c r="BK216" s="222">
        <f>ROUND(I216*H216,2)</f>
        <v>0</v>
      </c>
      <c r="BL216" s="18" t="s">
        <v>195</v>
      </c>
      <c r="BM216" s="221" t="s">
        <v>1557</v>
      </c>
    </row>
    <row r="217" spans="1:65" s="13" customFormat="1" ht="11.25">
      <c r="B217" s="223"/>
      <c r="C217" s="224"/>
      <c r="D217" s="225" t="s">
        <v>197</v>
      </c>
      <c r="E217" s="226" t="s">
        <v>1</v>
      </c>
      <c r="F217" s="227" t="s">
        <v>1558</v>
      </c>
      <c r="G217" s="224"/>
      <c r="H217" s="228">
        <v>136.23099999999999</v>
      </c>
      <c r="I217" s="229"/>
      <c r="J217" s="224"/>
      <c r="K217" s="224"/>
      <c r="L217" s="230"/>
      <c r="M217" s="231"/>
      <c r="N217" s="232"/>
      <c r="O217" s="232"/>
      <c r="P217" s="232"/>
      <c r="Q217" s="232"/>
      <c r="R217" s="232"/>
      <c r="S217" s="232"/>
      <c r="T217" s="233"/>
      <c r="AT217" s="234" t="s">
        <v>197</v>
      </c>
      <c r="AU217" s="234" t="s">
        <v>88</v>
      </c>
      <c r="AV217" s="13" t="s">
        <v>88</v>
      </c>
      <c r="AW217" s="13" t="s">
        <v>32</v>
      </c>
      <c r="AX217" s="13" t="s">
        <v>85</v>
      </c>
      <c r="AY217" s="234" t="s">
        <v>188</v>
      </c>
    </row>
    <row r="218" spans="1:65" s="2" customFormat="1" ht="16.5" customHeight="1">
      <c r="A218" s="35"/>
      <c r="B218" s="36"/>
      <c r="C218" s="210" t="s">
        <v>302</v>
      </c>
      <c r="D218" s="210" t="s">
        <v>190</v>
      </c>
      <c r="E218" s="211" t="s">
        <v>1066</v>
      </c>
      <c r="F218" s="212" t="s">
        <v>1067</v>
      </c>
      <c r="G218" s="213" t="s">
        <v>285</v>
      </c>
      <c r="H218" s="214">
        <v>136.23099999999999</v>
      </c>
      <c r="I218" s="215"/>
      <c r="J218" s="216">
        <f>ROUND(I218*H218,2)</f>
        <v>0</v>
      </c>
      <c r="K218" s="212" t="s">
        <v>202</v>
      </c>
      <c r="L218" s="40"/>
      <c r="M218" s="217" t="s">
        <v>1</v>
      </c>
      <c r="N218" s="218" t="s">
        <v>42</v>
      </c>
      <c r="O218" s="72"/>
      <c r="P218" s="219">
        <f>O218*H218</f>
        <v>0</v>
      </c>
      <c r="Q218" s="219">
        <v>0</v>
      </c>
      <c r="R218" s="219">
        <f>Q218*H218</f>
        <v>0</v>
      </c>
      <c r="S218" s="219">
        <v>0</v>
      </c>
      <c r="T218" s="220">
        <f>S218*H218</f>
        <v>0</v>
      </c>
      <c r="U218" s="35"/>
      <c r="V218" s="35"/>
      <c r="W218" s="35"/>
      <c r="X218" s="35"/>
      <c r="Y218" s="35"/>
      <c r="Z218" s="35"/>
      <c r="AA218" s="35"/>
      <c r="AB218" s="35"/>
      <c r="AC218" s="35"/>
      <c r="AD218" s="35"/>
      <c r="AE218" s="35"/>
      <c r="AR218" s="221" t="s">
        <v>195</v>
      </c>
      <c r="AT218" s="221" t="s">
        <v>190</v>
      </c>
      <c r="AU218" s="221" t="s">
        <v>88</v>
      </c>
      <c r="AY218" s="18" t="s">
        <v>188</v>
      </c>
      <c r="BE218" s="222">
        <f>IF(N218="základní",J218,0)</f>
        <v>0</v>
      </c>
      <c r="BF218" s="222">
        <f>IF(N218="snížená",J218,0)</f>
        <v>0</v>
      </c>
      <c r="BG218" s="222">
        <f>IF(N218="zákl. přenesená",J218,0)</f>
        <v>0</v>
      </c>
      <c r="BH218" s="222">
        <f>IF(N218="sníž. přenesená",J218,0)</f>
        <v>0</v>
      </c>
      <c r="BI218" s="222">
        <f>IF(N218="nulová",J218,0)</f>
        <v>0</v>
      </c>
      <c r="BJ218" s="18" t="s">
        <v>85</v>
      </c>
      <c r="BK218" s="222">
        <f>ROUND(I218*H218,2)</f>
        <v>0</v>
      </c>
      <c r="BL218" s="18" t="s">
        <v>195</v>
      </c>
      <c r="BM218" s="221" t="s">
        <v>1559</v>
      </c>
    </row>
    <row r="219" spans="1:65" s="2" customFormat="1" ht="16.5" customHeight="1">
      <c r="A219" s="35"/>
      <c r="B219" s="36"/>
      <c r="C219" s="210" t="s">
        <v>307</v>
      </c>
      <c r="D219" s="210" t="s">
        <v>190</v>
      </c>
      <c r="E219" s="211" t="s">
        <v>1560</v>
      </c>
      <c r="F219" s="212" t="s">
        <v>392</v>
      </c>
      <c r="G219" s="213" t="s">
        <v>285</v>
      </c>
      <c r="H219" s="214">
        <v>422.20800000000003</v>
      </c>
      <c r="I219" s="215"/>
      <c r="J219" s="216">
        <f>ROUND(I219*H219,2)</f>
        <v>0</v>
      </c>
      <c r="K219" s="212" t="s">
        <v>202</v>
      </c>
      <c r="L219" s="40"/>
      <c r="M219" s="217" t="s">
        <v>1</v>
      </c>
      <c r="N219" s="218" t="s">
        <v>42</v>
      </c>
      <c r="O219" s="72"/>
      <c r="P219" s="219">
        <f>O219*H219</f>
        <v>0</v>
      </c>
      <c r="Q219" s="219">
        <v>0</v>
      </c>
      <c r="R219" s="219">
        <f>Q219*H219</f>
        <v>0</v>
      </c>
      <c r="S219" s="219">
        <v>0</v>
      </c>
      <c r="T219" s="220">
        <f>S219*H219</f>
        <v>0</v>
      </c>
      <c r="U219" s="35"/>
      <c r="V219" s="35"/>
      <c r="W219" s="35"/>
      <c r="X219" s="35"/>
      <c r="Y219" s="35"/>
      <c r="Z219" s="35"/>
      <c r="AA219" s="35"/>
      <c r="AB219" s="35"/>
      <c r="AC219" s="35"/>
      <c r="AD219" s="35"/>
      <c r="AE219" s="35"/>
      <c r="AR219" s="221" t="s">
        <v>195</v>
      </c>
      <c r="AT219" s="221" t="s">
        <v>190</v>
      </c>
      <c r="AU219" s="221" t="s">
        <v>88</v>
      </c>
      <c r="AY219" s="18" t="s">
        <v>188</v>
      </c>
      <c r="BE219" s="222">
        <f>IF(N219="základní",J219,0)</f>
        <v>0</v>
      </c>
      <c r="BF219" s="222">
        <f>IF(N219="snížená",J219,0)</f>
        <v>0</v>
      </c>
      <c r="BG219" s="222">
        <f>IF(N219="zákl. přenesená",J219,0)</f>
        <v>0</v>
      </c>
      <c r="BH219" s="222">
        <f>IF(N219="sníž. přenesená",J219,0)</f>
        <v>0</v>
      </c>
      <c r="BI219" s="222">
        <f>IF(N219="nulová",J219,0)</f>
        <v>0</v>
      </c>
      <c r="BJ219" s="18" t="s">
        <v>85</v>
      </c>
      <c r="BK219" s="222">
        <f>ROUND(I219*H219,2)</f>
        <v>0</v>
      </c>
      <c r="BL219" s="18" t="s">
        <v>195</v>
      </c>
      <c r="BM219" s="221" t="s">
        <v>1561</v>
      </c>
    </row>
    <row r="220" spans="1:65" s="15" customFormat="1" ht="11.25">
      <c r="B220" s="246"/>
      <c r="C220" s="247"/>
      <c r="D220" s="225" t="s">
        <v>197</v>
      </c>
      <c r="E220" s="248" t="s">
        <v>1</v>
      </c>
      <c r="F220" s="249" t="s">
        <v>992</v>
      </c>
      <c r="G220" s="247"/>
      <c r="H220" s="248" t="s">
        <v>1</v>
      </c>
      <c r="I220" s="250"/>
      <c r="J220" s="247"/>
      <c r="K220" s="247"/>
      <c r="L220" s="251"/>
      <c r="M220" s="252"/>
      <c r="N220" s="253"/>
      <c r="O220" s="253"/>
      <c r="P220" s="253"/>
      <c r="Q220" s="253"/>
      <c r="R220" s="253"/>
      <c r="S220" s="253"/>
      <c r="T220" s="254"/>
      <c r="AT220" s="255" t="s">
        <v>197</v>
      </c>
      <c r="AU220" s="255" t="s">
        <v>88</v>
      </c>
      <c r="AV220" s="15" t="s">
        <v>85</v>
      </c>
      <c r="AW220" s="15" t="s">
        <v>32</v>
      </c>
      <c r="AX220" s="15" t="s">
        <v>77</v>
      </c>
      <c r="AY220" s="255" t="s">
        <v>188</v>
      </c>
    </row>
    <row r="221" spans="1:65" s="13" customFormat="1" ht="11.25">
      <c r="B221" s="223"/>
      <c r="C221" s="224"/>
      <c r="D221" s="225" t="s">
        <v>197</v>
      </c>
      <c r="E221" s="226" t="s">
        <v>1</v>
      </c>
      <c r="F221" s="227" t="s">
        <v>1562</v>
      </c>
      <c r="G221" s="224"/>
      <c r="H221" s="228">
        <v>780.54300000000001</v>
      </c>
      <c r="I221" s="229"/>
      <c r="J221" s="224"/>
      <c r="K221" s="224"/>
      <c r="L221" s="230"/>
      <c r="M221" s="231"/>
      <c r="N221" s="232"/>
      <c r="O221" s="232"/>
      <c r="P221" s="232"/>
      <c r="Q221" s="232"/>
      <c r="R221" s="232"/>
      <c r="S221" s="232"/>
      <c r="T221" s="233"/>
      <c r="AT221" s="234" t="s">
        <v>197</v>
      </c>
      <c r="AU221" s="234" t="s">
        <v>88</v>
      </c>
      <c r="AV221" s="13" t="s">
        <v>88</v>
      </c>
      <c r="AW221" s="13" t="s">
        <v>32</v>
      </c>
      <c r="AX221" s="13" t="s">
        <v>77</v>
      </c>
      <c r="AY221" s="234" t="s">
        <v>188</v>
      </c>
    </row>
    <row r="222" spans="1:65" s="15" customFormat="1" ht="11.25">
      <c r="B222" s="246"/>
      <c r="C222" s="247"/>
      <c r="D222" s="225" t="s">
        <v>197</v>
      </c>
      <c r="E222" s="248" t="s">
        <v>1</v>
      </c>
      <c r="F222" s="249" t="s">
        <v>994</v>
      </c>
      <c r="G222" s="247"/>
      <c r="H222" s="248" t="s">
        <v>1</v>
      </c>
      <c r="I222" s="250"/>
      <c r="J222" s="247"/>
      <c r="K222" s="247"/>
      <c r="L222" s="251"/>
      <c r="M222" s="252"/>
      <c r="N222" s="253"/>
      <c r="O222" s="253"/>
      <c r="P222" s="253"/>
      <c r="Q222" s="253"/>
      <c r="R222" s="253"/>
      <c r="S222" s="253"/>
      <c r="T222" s="254"/>
      <c r="AT222" s="255" t="s">
        <v>197</v>
      </c>
      <c r="AU222" s="255" t="s">
        <v>88</v>
      </c>
      <c r="AV222" s="15" t="s">
        <v>85</v>
      </c>
      <c r="AW222" s="15" t="s">
        <v>32</v>
      </c>
      <c r="AX222" s="15" t="s">
        <v>77</v>
      </c>
      <c r="AY222" s="255" t="s">
        <v>188</v>
      </c>
    </row>
    <row r="223" spans="1:65" s="13" customFormat="1" ht="11.25">
      <c r="B223" s="223"/>
      <c r="C223" s="224"/>
      <c r="D223" s="225" t="s">
        <v>197</v>
      </c>
      <c r="E223" s="226" t="s">
        <v>1</v>
      </c>
      <c r="F223" s="227" t="s">
        <v>1563</v>
      </c>
      <c r="G223" s="224"/>
      <c r="H223" s="228">
        <v>-36.043999999999997</v>
      </c>
      <c r="I223" s="229"/>
      <c r="J223" s="224"/>
      <c r="K223" s="224"/>
      <c r="L223" s="230"/>
      <c r="M223" s="231"/>
      <c r="N223" s="232"/>
      <c r="O223" s="232"/>
      <c r="P223" s="232"/>
      <c r="Q223" s="232"/>
      <c r="R223" s="232"/>
      <c r="S223" s="232"/>
      <c r="T223" s="233"/>
      <c r="AT223" s="234" t="s">
        <v>197</v>
      </c>
      <c r="AU223" s="234" t="s">
        <v>88</v>
      </c>
      <c r="AV223" s="13" t="s">
        <v>88</v>
      </c>
      <c r="AW223" s="13" t="s">
        <v>32</v>
      </c>
      <c r="AX223" s="13" t="s">
        <v>77</v>
      </c>
      <c r="AY223" s="234" t="s">
        <v>188</v>
      </c>
    </row>
    <row r="224" spans="1:65" s="13" customFormat="1" ht="11.25">
      <c r="B224" s="223"/>
      <c r="C224" s="224"/>
      <c r="D224" s="225" t="s">
        <v>197</v>
      </c>
      <c r="E224" s="226" t="s">
        <v>1</v>
      </c>
      <c r="F224" s="227" t="s">
        <v>1564</v>
      </c>
      <c r="G224" s="224"/>
      <c r="H224" s="228">
        <v>-309.97800000000001</v>
      </c>
      <c r="I224" s="229"/>
      <c r="J224" s="224"/>
      <c r="K224" s="224"/>
      <c r="L224" s="230"/>
      <c r="M224" s="231"/>
      <c r="N224" s="232"/>
      <c r="O224" s="232"/>
      <c r="P224" s="232"/>
      <c r="Q224" s="232"/>
      <c r="R224" s="232"/>
      <c r="S224" s="232"/>
      <c r="T224" s="233"/>
      <c r="AT224" s="234" t="s">
        <v>197</v>
      </c>
      <c r="AU224" s="234" t="s">
        <v>88</v>
      </c>
      <c r="AV224" s="13" t="s">
        <v>88</v>
      </c>
      <c r="AW224" s="13" t="s">
        <v>32</v>
      </c>
      <c r="AX224" s="13" t="s">
        <v>77</v>
      </c>
      <c r="AY224" s="234" t="s">
        <v>188</v>
      </c>
    </row>
    <row r="225" spans="1:65" s="13" customFormat="1" ht="11.25">
      <c r="B225" s="223"/>
      <c r="C225" s="224"/>
      <c r="D225" s="225" t="s">
        <v>197</v>
      </c>
      <c r="E225" s="226" t="s">
        <v>1</v>
      </c>
      <c r="F225" s="227" t="s">
        <v>1565</v>
      </c>
      <c r="G225" s="224"/>
      <c r="H225" s="228">
        <v>-4.1230000000000002</v>
      </c>
      <c r="I225" s="229"/>
      <c r="J225" s="224"/>
      <c r="K225" s="224"/>
      <c r="L225" s="230"/>
      <c r="M225" s="231"/>
      <c r="N225" s="232"/>
      <c r="O225" s="232"/>
      <c r="P225" s="232"/>
      <c r="Q225" s="232"/>
      <c r="R225" s="232"/>
      <c r="S225" s="232"/>
      <c r="T225" s="233"/>
      <c r="AT225" s="234" t="s">
        <v>197</v>
      </c>
      <c r="AU225" s="234" t="s">
        <v>88</v>
      </c>
      <c r="AV225" s="13" t="s">
        <v>88</v>
      </c>
      <c r="AW225" s="13" t="s">
        <v>32</v>
      </c>
      <c r="AX225" s="13" t="s">
        <v>77</v>
      </c>
      <c r="AY225" s="234" t="s">
        <v>188</v>
      </c>
    </row>
    <row r="226" spans="1:65" s="13" customFormat="1" ht="11.25">
      <c r="B226" s="223"/>
      <c r="C226" s="224"/>
      <c r="D226" s="225" t="s">
        <v>197</v>
      </c>
      <c r="E226" s="226" t="s">
        <v>1</v>
      </c>
      <c r="F226" s="227" t="s">
        <v>1566</v>
      </c>
      <c r="G226" s="224"/>
      <c r="H226" s="228">
        <v>-8.19</v>
      </c>
      <c r="I226" s="229"/>
      <c r="J226" s="224"/>
      <c r="K226" s="224"/>
      <c r="L226" s="230"/>
      <c r="M226" s="231"/>
      <c r="N226" s="232"/>
      <c r="O226" s="232"/>
      <c r="P226" s="232"/>
      <c r="Q226" s="232"/>
      <c r="R226" s="232"/>
      <c r="S226" s="232"/>
      <c r="T226" s="233"/>
      <c r="AT226" s="234" t="s">
        <v>197</v>
      </c>
      <c r="AU226" s="234" t="s">
        <v>88</v>
      </c>
      <c r="AV226" s="13" t="s">
        <v>88</v>
      </c>
      <c r="AW226" s="13" t="s">
        <v>32</v>
      </c>
      <c r="AX226" s="13" t="s">
        <v>77</v>
      </c>
      <c r="AY226" s="234" t="s">
        <v>188</v>
      </c>
    </row>
    <row r="227" spans="1:65" s="14" customFormat="1" ht="11.25">
      <c r="B227" s="235"/>
      <c r="C227" s="236"/>
      <c r="D227" s="225" t="s">
        <v>197</v>
      </c>
      <c r="E227" s="237" t="s">
        <v>1469</v>
      </c>
      <c r="F227" s="238" t="s">
        <v>199</v>
      </c>
      <c r="G227" s="236"/>
      <c r="H227" s="239">
        <v>422.20800000000003</v>
      </c>
      <c r="I227" s="240"/>
      <c r="J227" s="236"/>
      <c r="K227" s="236"/>
      <c r="L227" s="241"/>
      <c r="M227" s="242"/>
      <c r="N227" s="243"/>
      <c r="O227" s="243"/>
      <c r="P227" s="243"/>
      <c r="Q227" s="243"/>
      <c r="R227" s="243"/>
      <c r="S227" s="243"/>
      <c r="T227" s="244"/>
      <c r="AT227" s="245" t="s">
        <v>197</v>
      </c>
      <c r="AU227" s="245" t="s">
        <v>88</v>
      </c>
      <c r="AV227" s="14" t="s">
        <v>195</v>
      </c>
      <c r="AW227" s="14" t="s">
        <v>32</v>
      </c>
      <c r="AX227" s="14" t="s">
        <v>85</v>
      </c>
      <c r="AY227" s="245" t="s">
        <v>188</v>
      </c>
    </row>
    <row r="228" spans="1:65" s="2" customFormat="1" ht="16.5" customHeight="1">
      <c r="A228" s="35"/>
      <c r="B228" s="36"/>
      <c r="C228" s="210" t="s">
        <v>312</v>
      </c>
      <c r="D228" s="210" t="s">
        <v>190</v>
      </c>
      <c r="E228" s="211" t="s">
        <v>667</v>
      </c>
      <c r="F228" s="212" t="s">
        <v>668</v>
      </c>
      <c r="G228" s="213" t="s">
        <v>285</v>
      </c>
      <c r="H228" s="214">
        <v>126.66200000000001</v>
      </c>
      <c r="I228" s="215"/>
      <c r="J228" s="216">
        <f>ROUND(I228*H228,2)</f>
        <v>0</v>
      </c>
      <c r="K228" s="212" t="s">
        <v>194</v>
      </c>
      <c r="L228" s="40"/>
      <c r="M228" s="217" t="s">
        <v>1</v>
      </c>
      <c r="N228" s="218" t="s">
        <v>42</v>
      </c>
      <c r="O228" s="72"/>
      <c r="P228" s="219">
        <f>O228*H228</f>
        <v>0</v>
      </c>
      <c r="Q228" s="219">
        <v>0</v>
      </c>
      <c r="R228" s="219">
        <f>Q228*H228</f>
        <v>0</v>
      </c>
      <c r="S228" s="219">
        <v>0</v>
      </c>
      <c r="T228" s="220">
        <f>S228*H228</f>
        <v>0</v>
      </c>
      <c r="U228" s="35"/>
      <c r="V228" s="35"/>
      <c r="W228" s="35"/>
      <c r="X228" s="35"/>
      <c r="Y228" s="35"/>
      <c r="Z228" s="35"/>
      <c r="AA228" s="35"/>
      <c r="AB228" s="35"/>
      <c r="AC228" s="35"/>
      <c r="AD228" s="35"/>
      <c r="AE228" s="35"/>
      <c r="AR228" s="221" t="s">
        <v>195</v>
      </c>
      <c r="AT228" s="221" t="s">
        <v>190</v>
      </c>
      <c r="AU228" s="221" t="s">
        <v>88</v>
      </c>
      <c r="AY228" s="18" t="s">
        <v>188</v>
      </c>
      <c r="BE228" s="222">
        <f>IF(N228="základní",J228,0)</f>
        <v>0</v>
      </c>
      <c r="BF228" s="222">
        <f>IF(N228="snížená",J228,0)</f>
        <v>0</v>
      </c>
      <c r="BG228" s="222">
        <f>IF(N228="zákl. přenesená",J228,0)</f>
        <v>0</v>
      </c>
      <c r="BH228" s="222">
        <f>IF(N228="sníž. přenesená",J228,0)</f>
        <v>0</v>
      </c>
      <c r="BI228" s="222">
        <f>IF(N228="nulová",J228,0)</f>
        <v>0</v>
      </c>
      <c r="BJ228" s="18" t="s">
        <v>85</v>
      </c>
      <c r="BK228" s="222">
        <f>ROUND(I228*H228,2)</f>
        <v>0</v>
      </c>
      <c r="BL228" s="18" t="s">
        <v>195</v>
      </c>
      <c r="BM228" s="221" t="s">
        <v>1567</v>
      </c>
    </row>
    <row r="229" spans="1:65" s="13" customFormat="1" ht="11.25">
      <c r="B229" s="223"/>
      <c r="C229" s="224"/>
      <c r="D229" s="225" t="s">
        <v>197</v>
      </c>
      <c r="E229" s="226" t="s">
        <v>1</v>
      </c>
      <c r="F229" s="227" t="s">
        <v>1568</v>
      </c>
      <c r="G229" s="224"/>
      <c r="H229" s="228">
        <v>126.66200000000001</v>
      </c>
      <c r="I229" s="229"/>
      <c r="J229" s="224"/>
      <c r="K229" s="224"/>
      <c r="L229" s="230"/>
      <c r="M229" s="231"/>
      <c r="N229" s="232"/>
      <c r="O229" s="232"/>
      <c r="P229" s="232"/>
      <c r="Q229" s="232"/>
      <c r="R229" s="232"/>
      <c r="S229" s="232"/>
      <c r="T229" s="233"/>
      <c r="AT229" s="234" t="s">
        <v>197</v>
      </c>
      <c r="AU229" s="234" t="s">
        <v>88</v>
      </c>
      <c r="AV229" s="13" t="s">
        <v>88</v>
      </c>
      <c r="AW229" s="13" t="s">
        <v>32</v>
      </c>
      <c r="AX229" s="13" t="s">
        <v>85</v>
      </c>
      <c r="AY229" s="234" t="s">
        <v>188</v>
      </c>
    </row>
    <row r="230" spans="1:65" s="2" customFormat="1" ht="16.5" customHeight="1">
      <c r="A230" s="35"/>
      <c r="B230" s="36"/>
      <c r="C230" s="210" t="s">
        <v>328</v>
      </c>
      <c r="D230" s="210" t="s">
        <v>190</v>
      </c>
      <c r="E230" s="211" t="s">
        <v>1069</v>
      </c>
      <c r="F230" s="212" t="s">
        <v>1070</v>
      </c>
      <c r="G230" s="213" t="s">
        <v>207</v>
      </c>
      <c r="H230" s="214">
        <v>360.44</v>
      </c>
      <c r="I230" s="215"/>
      <c r="J230" s="216">
        <f>ROUND(I230*H230,2)</f>
        <v>0</v>
      </c>
      <c r="K230" s="212" t="s">
        <v>202</v>
      </c>
      <c r="L230" s="40"/>
      <c r="M230" s="217" t="s">
        <v>1</v>
      </c>
      <c r="N230" s="218" t="s">
        <v>42</v>
      </c>
      <c r="O230" s="72"/>
      <c r="P230" s="219">
        <f>O230*H230</f>
        <v>0</v>
      </c>
      <c r="Q230" s="219">
        <v>0</v>
      </c>
      <c r="R230" s="219">
        <f>Q230*H230</f>
        <v>0</v>
      </c>
      <c r="S230" s="219">
        <v>0</v>
      </c>
      <c r="T230" s="220">
        <f>S230*H230</f>
        <v>0</v>
      </c>
      <c r="U230" s="35"/>
      <c r="V230" s="35"/>
      <c r="W230" s="35"/>
      <c r="X230" s="35"/>
      <c r="Y230" s="35"/>
      <c r="Z230" s="35"/>
      <c r="AA230" s="35"/>
      <c r="AB230" s="35"/>
      <c r="AC230" s="35"/>
      <c r="AD230" s="35"/>
      <c r="AE230" s="35"/>
      <c r="AR230" s="221" t="s">
        <v>195</v>
      </c>
      <c r="AT230" s="221" t="s">
        <v>190</v>
      </c>
      <c r="AU230" s="221" t="s">
        <v>88</v>
      </c>
      <c r="AY230" s="18" t="s">
        <v>188</v>
      </c>
      <c r="BE230" s="222">
        <f>IF(N230="základní",J230,0)</f>
        <v>0</v>
      </c>
      <c r="BF230" s="222">
        <f>IF(N230="snížená",J230,0)</f>
        <v>0</v>
      </c>
      <c r="BG230" s="222">
        <f>IF(N230="zákl. přenesená",J230,0)</f>
        <v>0</v>
      </c>
      <c r="BH230" s="222">
        <f>IF(N230="sníž. přenesená",J230,0)</f>
        <v>0</v>
      </c>
      <c r="BI230" s="222">
        <f>IF(N230="nulová",J230,0)</f>
        <v>0</v>
      </c>
      <c r="BJ230" s="18" t="s">
        <v>85</v>
      </c>
      <c r="BK230" s="222">
        <f>ROUND(I230*H230,2)</f>
        <v>0</v>
      </c>
      <c r="BL230" s="18" t="s">
        <v>195</v>
      </c>
      <c r="BM230" s="221" t="s">
        <v>1569</v>
      </c>
    </row>
    <row r="231" spans="1:65" s="13" customFormat="1" ht="11.25">
      <c r="B231" s="223"/>
      <c r="C231" s="224"/>
      <c r="D231" s="225" t="s">
        <v>197</v>
      </c>
      <c r="E231" s="226" t="s">
        <v>1</v>
      </c>
      <c r="F231" s="227" t="s">
        <v>1570</v>
      </c>
      <c r="G231" s="224"/>
      <c r="H231" s="228">
        <v>360.44</v>
      </c>
      <c r="I231" s="229"/>
      <c r="J231" s="224"/>
      <c r="K231" s="224"/>
      <c r="L231" s="230"/>
      <c r="M231" s="231"/>
      <c r="N231" s="232"/>
      <c r="O231" s="232"/>
      <c r="P231" s="232"/>
      <c r="Q231" s="232"/>
      <c r="R231" s="232"/>
      <c r="S231" s="232"/>
      <c r="T231" s="233"/>
      <c r="AT231" s="234" t="s">
        <v>197</v>
      </c>
      <c r="AU231" s="234" t="s">
        <v>88</v>
      </c>
      <c r="AV231" s="13" t="s">
        <v>88</v>
      </c>
      <c r="AW231" s="13" t="s">
        <v>32</v>
      </c>
      <c r="AX231" s="13" t="s">
        <v>77</v>
      </c>
      <c r="AY231" s="234" t="s">
        <v>188</v>
      </c>
    </row>
    <row r="232" spans="1:65" s="14" customFormat="1" ht="11.25">
      <c r="B232" s="235"/>
      <c r="C232" s="236"/>
      <c r="D232" s="225" t="s">
        <v>197</v>
      </c>
      <c r="E232" s="237" t="s">
        <v>1436</v>
      </c>
      <c r="F232" s="238" t="s">
        <v>199</v>
      </c>
      <c r="G232" s="236"/>
      <c r="H232" s="239">
        <v>360.44</v>
      </c>
      <c r="I232" s="240"/>
      <c r="J232" s="236"/>
      <c r="K232" s="236"/>
      <c r="L232" s="241"/>
      <c r="M232" s="242"/>
      <c r="N232" s="243"/>
      <c r="O232" s="243"/>
      <c r="P232" s="243"/>
      <c r="Q232" s="243"/>
      <c r="R232" s="243"/>
      <c r="S232" s="243"/>
      <c r="T232" s="244"/>
      <c r="AT232" s="245" t="s">
        <v>197</v>
      </c>
      <c r="AU232" s="245" t="s">
        <v>88</v>
      </c>
      <c r="AV232" s="14" t="s">
        <v>195</v>
      </c>
      <c r="AW232" s="14" t="s">
        <v>32</v>
      </c>
      <c r="AX232" s="14" t="s">
        <v>85</v>
      </c>
      <c r="AY232" s="245" t="s">
        <v>188</v>
      </c>
    </row>
    <row r="233" spans="1:65" s="2" customFormat="1" ht="16.5" customHeight="1">
      <c r="A233" s="35"/>
      <c r="B233" s="36"/>
      <c r="C233" s="210" t="s">
        <v>333</v>
      </c>
      <c r="D233" s="210" t="s">
        <v>190</v>
      </c>
      <c r="E233" s="211" t="s">
        <v>1151</v>
      </c>
      <c r="F233" s="212" t="s">
        <v>1152</v>
      </c>
      <c r="G233" s="213" t="s">
        <v>207</v>
      </c>
      <c r="H233" s="214">
        <v>360.44</v>
      </c>
      <c r="I233" s="215"/>
      <c r="J233" s="216">
        <f>ROUND(I233*H233,2)</f>
        <v>0</v>
      </c>
      <c r="K233" s="212" t="s">
        <v>202</v>
      </c>
      <c r="L233" s="40"/>
      <c r="M233" s="217" t="s">
        <v>1</v>
      </c>
      <c r="N233" s="218"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195</v>
      </c>
      <c r="AT233" s="221" t="s">
        <v>190</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1571</v>
      </c>
    </row>
    <row r="234" spans="1:65" s="13" customFormat="1" ht="11.25">
      <c r="B234" s="223"/>
      <c r="C234" s="224"/>
      <c r="D234" s="225" t="s">
        <v>197</v>
      </c>
      <c r="E234" s="226" t="s">
        <v>1</v>
      </c>
      <c r="F234" s="227" t="s">
        <v>1572</v>
      </c>
      <c r="G234" s="224"/>
      <c r="H234" s="228">
        <v>360.44</v>
      </c>
      <c r="I234" s="229"/>
      <c r="J234" s="224"/>
      <c r="K234" s="224"/>
      <c r="L234" s="230"/>
      <c r="M234" s="231"/>
      <c r="N234" s="232"/>
      <c r="O234" s="232"/>
      <c r="P234" s="232"/>
      <c r="Q234" s="232"/>
      <c r="R234" s="232"/>
      <c r="S234" s="232"/>
      <c r="T234" s="233"/>
      <c r="AT234" s="234" t="s">
        <v>197</v>
      </c>
      <c r="AU234" s="234" t="s">
        <v>88</v>
      </c>
      <c r="AV234" s="13" t="s">
        <v>88</v>
      </c>
      <c r="AW234" s="13" t="s">
        <v>32</v>
      </c>
      <c r="AX234" s="13" t="s">
        <v>77</v>
      </c>
      <c r="AY234" s="234" t="s">
        <v>188</v>
      </c>
    </row>
    <row r="235" spans="1:65" s="14" customFormat="1" ht="11.25">
      <c r="B235" s="235"/>
      <c r="C235" s="236"/>
      <c r="D235" s="225" t="s">
        <v>197</v>
      </c>
      <c r="E235" s="237" t="s">
        <v>603</v>
      </c>
      <c r="F235" s="238" t="s">
        <v>199</v>
      </c>
      <c r="G235" s="236"/>
      <c r="H235" s="239">
        <v>360.44</v>
      </c>
      <c r="I235" s="240"/>
      <c r="J235" s="236"/>
      <c r="K235" s="236"/>
      <c r="L235" s="241"/>
      <c r="M235" s="242"/>
      <c r="N235" s="243"/>
      <c r="O235" s="243"/>
      <c r="P235" s="243"/>
      <c r="Q235" s="243"/>
      <c r="R235" s="243"/>
      <c r="S235" s="243"/>
      <c r="T235" s="244"/>
      <c r="AT235" s="245" t="s">
        <v>197</v>
      </c>
      <c r="AU235" s="245" t="s">
        <v>88</v>
      </c>
      <c r="AV235" s="14" t="s">
        <v>195</v>
      </c>
      <c r="AW235" s="14" t="s">
        <v>32</v>
      </c>
      <c r="AX235" s="14" t="s">
        <v>85</v>
      </c>
      <c r="AY235" s="245" t="s">
        <v>188</v>
      </c>
    </row>
    <row r="236" spans="1:65" s="2" customFormat="1" ht="16.5" customHeight="1">
      <c r="A236" s="35"/>
      <c r="B236" s="36"/>
      <c r="C236" s="210" t="s">
        <v>150</v>
      </c>
      <c r="D236" s="210" t="s">
        <v>190</v>
      </c>
      <c r="E236" s="211" t="s">
        <v>686</v>
      </c>
      <c r="F236" s="212" t="s">
        <v>687</v>
      </c>
      <c r="G236" s="213" t="s">
        <v>207</v>
      </c>
      <c r="H236" s="214">
        <v>396.48399999999998</v>
      </c>
      <c r="I236" s="215"/>
      <c r="J236" s="216">
        <f>ROUND(I236*H236,2)</f>
        <v>0</v>
      </c>
      <c r="K236" s="212" t="s">
        <v>202</v>
      </c>
      <c r="L236" s="40"/>
      <c r="M236" s="217" t="s">
        <v>1</v>
      </c>
      <c r="N236" s="218" t="s">
        <v>42</v>
      </c>
      <c r="O236" s="72"/>
      <c r="P236" s="219">
        <f>O236*H236</f>
        <v>0</v>
      </c>
      <c r="Q236" s="219">
        <v>0</v>
      </c>
      <c r="R236" s="219">
        <f>Q236*H236</f>
        <v>0</v>
      </c>
      <c r="S236" s="219">
        <v>0</v>
      </c>
      <c r="T236" s="220">
        <f>S236*H236</f>
        <v>0</v>
      </c>
      <c r="U236" s="35"/>
      <c r="V236" s="35"/>
      <c r="W236" s="35"/>
      <c r="X236" s="35"/>
      <c r="Y236" s="35"/>
      <c r="Z236" s="35"/>
      <c r="AA236" s="35"/>
      <c r="AB236" s="35"/>
      <c r="AC236" s="35"/>
      <c r="AD236" s="35"/>
      <c r="AE236" s="35"/>
      <c r="AR236" s="221" t="s">
        <v>195</v>
      </c>
      <c r="AT236" s="221" t="s">
        <v>190</v>
      </c>
      <c r="AU236" s="221" t="s">
        <v>88</v>
      </c>
      <c r="AY236" s="18" t="s">
        <v>188</v>
      </c>
      <c r="BE236" s="222">
        <f>IF(N236="základní",J236,0)</f>
        <v>0</v>
      </c>
      <c r="BF236" s="222">
        <f>IF(N236="snížená",J236,0)</f>
        <v>0</v>
      </c>
      <c r="BG236" s="222">
        <f>IF(N236="zákl. přenesená",J236,0)</f>
        <v>0</v>
      </c>
      <c r="BH236" s="222">
        <f>IF(N236="sníž. přenesená",J236,0)</f>
        <v>0</v>
      </c>
      <c r="BI236" s="222">
        <f>IF(N236="nulová",J236,0)</f>
        <v>0</v>
      </c>
      <c r="BJ236" s="18" t="s">
        <v>85</v>
      </c>
      <c r="BK236" s="222">
        <f>ROUND(I236*H236,2)</f>
        <v>0</v>
      </c>
      <c r="BL236" s="18" t="s">
        <v>195</v>
      </c>
      <c r="BM236" s="221" t="s">
        <v>1573</v>
      </c>
    </row>
    <row r="237" spans="1:65" s="13" customFormat="1" ht="11.25">
      <c r="B237" s="223"/>
      <c r="C237" s="224"/>
      <c r="D237" s="225" t="s">
        <v>197</v>
      </c>
      <c r="E237" s="226" t="s">
        <v>1</v>
      </c>
      <c r="F237" s="227" t="s">
        <v>1574</v>
      </c>
      <c r="G237" s="224"/>
      <c r="H237" s="228">
        <v>396.48399999999998</v>
      </c>
      <c r="I237" s="229"/>
      <c r="J237" s="224"/>
      <c r="K237" s="224"/>
      <c r="L237" s="230"/>
      <c r="M237" s="231"/>
      <c r="N237" s="232"/>
      <c r="O237" s="232"/>
      <c r="P237" s="232"/>
      <c r="Q237" s="232"/>
      <c r="R237" s="232"/>
      <c r="S237" s="232"/>
      <c r="T237" s="233"/>
      <c r="AT237" s="234" t="s">
        <v>197</v>
      </c>
      <c r="AU237" s="234" t="s">
        <v>88</v>
      </c>
      <c r="AV237" s="13" t="s">
        <v>88</v>
      </c>
      <c r="AW237" s="13" t="s">
        <v>32</v>
      </c>
      <c r="AX237" s="13" t="s">
        <v>77</v>
      </c>
      <c r="AY237" s="234" t="s">
        <v>188</v>
      </c>
    </row>
    <row r="238" spans="1:65" s="16" customFormat="1" ht="11.25">
      <c r="B238" s="256"/>
      <c r="C238" s="257"/>
      <c r="D238" s="225" t="s">
        <v>197</v>
      </c>
      <c r="E238" s="258" t="s">
        <v>612</v>
      </c>
      <c r="F238" s="259" t="s">
        <v>212</v>
      </c>
      <c r="G238" s="257"/>
      <c r="H238" s="260">
        <v>396.48399999999998</v>
      </c>
      <c r="I238" s="261"/>
      <c r="J238" s="257"/>
      <c r="K238" s="257"/>
      <c r="L238" s="262"/>
      <c r="M238" s="263"/>
      <c r="N238" s="264"/>
      <c r="O238" s="264"/>
      <c r="P238" s="264"/>
      <c r="Q238" s="264"/>
      <c r="R238" s="264"/>
      <c r="S238" s="264"/>
      <c r="T238" s="265"/>
      <c r="AT238" s="266" t="s">
        <v>197</v>
      </c>
      <c r="AU238" s="266" t="s">
        <v>88</v>
      </c>
      <c r="AV238" s="16" t="s">
        <v>204</v>
      </c>
      <c r="AW238" s="16" t="s">
        <v>32</v>
      </c>
      <c r="AX238" s="16" t="s">
        <v>77</v>
      </c>
      <c r="AY238" s="266" t="s">
        <v>188</v>
      </c>
    </row>
    <row r="239" spans="1:65" s="14" customFormat="1" ht="11.25">
      <c r="B239" s="235"/>
      <c r="C239" s="236"/>
      <c r="D239" s="225" t="s">
        <v>197</v>
      </c>
      <c r="E239" s="237" t="s">
        <v>1</v>
      </c>
      <c r="F239" s="238" t="s">
        <v>199</v>
      </c>
      <c r="G239" s="236"/>
      <c r="H239" s="239">
        <v>396.48399999999998</v>
      </c>
      <c r="I239" s="240"/>
      <c r="J239" s="236"/>
      <c r="K239" s="236"/>
      <c r="L239" s="241"/>
      <c r="M239" s="242"/>
      <c r="N239" s="243"/>
      <c r="O239" s="243"/>
      <c r="P239" s="243"/>
      <c r="Q239" s="243"/>
      <c r="R239" s="243"/>
      <c r="S239" s="243"/>
      <c r="T239" s="244"/>
      <c r="AT239" s="245" t="s">
        <v>197</v>
      </c>
      <c r="AU239" s="245" t="s">
        <v>88</v>
      </c>
      <c r="AV239" s="14" t="s">
        <v>195</v>
      </c>
      <c r="AW239" s="14" t="s">
        <v>32</v>
      </c>
      <c r="AX239" s="14" t="s">
        <v>85</v>
      </c>
      <c r="AY239" s="245" t="s">
        <v>188</v>
      </c>
    </row>
    <row r="240" spans="1:65" s="2" customFormat="1" ht="24" customHeight="1">
      <c r="A240" s="35"/>
      <c r="B240" s="36"/>
      <c r="C240" s="210" t="s">
        <v>342</v>
      </c>
      <c r="D240" s="210" t="s">
        <v>190</v>
      </c>
      <c r="E240" s="211" t="s">
        <v>690</v>
      </c>
      <c r="F240" s="212" t="s">
        <v>691</v>
      </c>
      <c r="G240" s="213" t="s">
        <v>207</v>
      </c>
      <c r="H240" s="214">
        <v>396.48399999999998</v>
      </c>
      <c r="I240" s="215"/>
      <c r="J240" s="216">
        <f>ROUND(I240*H240,2)</f>
        <v>0</v>
      </c>
      <c r="K240" s="212" t="s">
        <v>194</v>
      </c>
      <c r="L240" s="40"/>
      <c r="M240" s="217" t="s">
        <v>1</v>
      </c>
      <c r="N240" s="218" t="s">
        <v>42</v>
      </c>
      <c r="O240" s="72"/>
      <c r="P240" s="219">
        <f>O240*H240</f>
        <v>0</v>
      </c>
      <c r="Q240" s="219">
        <v>0</v>
      </c>
      <c r="R240" s="219">
        <f>Q240*H240</f>
        <v>0</v>
      </c>
      <c r="S240" s="219">
        <v>0</v>
      </c>
      <c r="T240" s="220">
        <f>S240*H240</f>
        <v>0</v>
      </c>
      <c r="U240" s="35"/>
      <c r="V240" s="35"/>
      <c r="W240" s="35"/>
      <c r="X240" s="35"/>
      <c r="Y240" s="35"/>
      <c r="Z240" s="35"/>
      <c r="AA240" s="35"/>
      <c r="AB240" s="35"/>
      <c r="AC240" s="35"/>
      <c r="AD240" s="35"/>
      <c r="AE240" s="35"/>
      <c r="AR240" s="221" t="s">
        <v>195</v>
      </c>
      <c r="AT240" s="221" t="s">
        <v>190</v>
      </c>
      <c r="AU240" s="221" t="s">
        <v>88</v>
      </c>
      <c r="AY240" s="18" t="s">
        <v>188</v>
      </c>
      <c r="BE240" s="222">
        <f>IF(N240="základní",J240,0)</f>
        <v>0</v>
      </c>
      <c r="BF240" s="222">
        <f>IF(N240="snížená",J240,0)</f>
        <v>0</v>
      </c>
      <c r="BG240" s="222">
        <f>IF(N240="zákl. přenesená",J240,0)</f>
        <v>0</v>
      </c>
      <c r="BH240" s="222">
        <f>IF(N240="sníž. přenesená",J240,0)</f>
        <v>0</v>
      </c>
      <c r="BI240" s="222">
        <f>IF(N240="nulová",J240,0)</f>
        <v>0</v>
      </c>
      <c r="BJ240" s="18" t="s">
        <v>85</v>
      </c>
      <c r="BK240" s="222">
        <f>ROUND(I240*H240,2)</f>
        <v>0</v>
      </c>
      <c r="BL240" s="18" t="s">
        <v>195</v>
      </c>
      <c r="BM240" s="221" t="s">
        <v>1575</v>
      </c>
    </row>
    <row r="241" spans="1:65" s="13" customFormat="1" ht="11.25">
      <c r="B241" s="223"/>
      <c r="C241" s="224"/>
      <c r="D241" s="225" t="s">
        <v>197</v>
      </c>
      <c r="E241" s="226" t="s">
        <v>1</v>
      </c>
      <c r="F241" s="227" t="s">
        <v>612</v>
      </c>
      <c r="G241" s="224"/>
      <c r="H241" s="228">
        <v>396.48399999999998</v>
      </c>
      <c r="I241" s="229"/>
      <c r="J241" s="224"/>
      <c r="K241" s="224"/>
      <c r="L241" s="230"/>
      <c r="M241" s="231"/>
      <c r="N241" s="232"/>
      <c r="O241" s="232"/>
      <c r="P241" s="232"/>
      <c r="Q241" s="232"/>
      <c r="R241" s="232"/>
      <c r="S241" s="232"/>
      <c r="T241" s="233"/>
      <c r="AT241" s="234" t="s">
        <v>197</v>
      </c>
      <c r="AU241" s="234" t="s">
        <v>88</v>
      </c>
      <c r="AV241" s="13" t="s">
        <v>88</v>
      </c>
      <c r="AW241" s="13" t="s">
        <v>32</v>
      </c>
      <c r="AX241" s="13" t="s">
        <v>85</v>
      </c>
      <c r="AY241" s="234" t="s">
        <v>188</v>
      </c>
    </row>
    <row r="242" spans="1:65" s="2" customFormat="1" ht="16.5" customHeight="1">
      <c r="A242" s="35"/>
      <c r="B242" s="36"/>
      <c r="C242" s="210" t="s">
        <v>347</v>
      </c>
      <c r="D242" s="210" t="s">
        <v>190</v>
      </c>
      <c r="E242" s="211" t="s">
        <v>1166</v>
      </c>
      <c r="F242" s="212" t="s">
        <v>1167</v>
      </c>
      <c r="G242" s="213" t="s">
        <v>207</v>
      </c>
      <c r="H242" s="214">
        <v>396.48399999999998</v>
      </c>
      <c r="I242" s="215"/>
      <c r="J242" s="216">
        <f>ROUND(I242*H242,2)</f>
        <v>0</v>
      </c>
      <c r="K242" s="212" t="s">
        <v>194</v>
      </c>
      <c r="L242" s="40"/>
      <c r="M242" s="217" t="s">
        <v>1</v>
      </c>
      <c r="N242" s="218" t="s">
        <v>42</v>
      </c>
      <c r="O242" s="72"/>
      <c r="P242" s="219">
        <f>O242*H242</f>
        <v>0</v>
      </c>
      <c r="Q242" s="219">
        <v>0</v>
      </c>
      <c r="R242" s="219">
        <f>Q242*H242</f>
        <v>0</v>
      </c>
      <c r="S242" s="219">
        <v>0</v>
      </c>
      <c r="T242" s="220">
        <f>S242*H242</f>
        <v>0</v>
      </c>
      <c r="U242" s="35"/>
      <c r="V242" s="35"/>
      <c r="W242" s="35"/>
      <c r="X242" s="35"/>
      <c r="Y242" s="35"/>
      <c r="Z242" s="35"/>
      <c r="AA242" s="35"/>
      <c r="AB242" s="35"/>
      <c r="AC242" s="35"/>
      <c r="AD242" s="35"/>
      <c r="AE242" s="35"/>
      <c r="AR242" s="221" t="s">
        <v>195</v>
      </c>
      <c r="AT242" s="221" t="s">
        <v>190</v>
      </c>
      <c r="AU242" s="221" t="s">
        <v>88</v>
      </c>
      <c r="AY242" s="18" t="s">
        <v>188</v>
      </c>
      <c r="BE242" s="222">
        <f>IF(N242="základní",J242,0)</f>
        <v>0</v>
      </c>
      <c r="BF242" s="222">
        <f>IF(N242="snížená",J242,0)</f>
        <v>0</v>
      </c>
      <c r="BG242" s="222">
        <f>IF(N242="zákl. přenesená",J242,0)</f>
        <v>0</v>
      </c>
      <c r="BH242" s="222">
        <f>IF(N242="sníž. přenesená",J242,0)</f>
        <v>0</v>
      </c>
      <c r="BI242" s="222">
        <f>IF(N242="nulová",J242,0)</f>
        <v>0</v>
      </c>
      <c r="BJ242" s="18" t="s">
        <v>85</v>
      </c>
      <c r="BK242" s="222">
        <f>ROUND(I242*H242,2)</f>
        <v>0</v>
      </c>
      <c r="BL242" s="18" t="s">
        <v>195</v>
      </c>
      <c r="BM242" s="221" t="s">
        <v>1576</v>
      </c>
    </row>
    <row r="243" spans="1:65" s="13" customFormat="1" ht="11.25">
      <c r="B243" s="223"/>
      <c r="C243" s="224"/>
      <c r="D243" s="225" t="s">
        <v>197</v>
      </c>
      <c r="E243" s="226" t="s">
        <v>1</v>
      </c>
      <c r="F243" s="227" t="s">
        <v>612</v>
      </c>
      <c r="G243" s="224"/>
      <c r="H243" s="228">
        <v>396.48399999999998</v>
      </c>
      <c r="I243" s="229"/>
      <c r="J243" s="224"/>
      <c r="K243" s="224"/>
      <c r="L243" s="230"/>
      <c r="M243" s="231"/>
      <c r="N243" s="232"/>
      <c r="O243" s="232"/>
      <c r="P243" s="232"/>
      <c r="Q243" s="232"/>
      <c r="R243" s="232"/>
      <c r="S243" s="232"/>
      <c r="T243" s="233"/>
      <c r="AT243" s="234" t="s">
        <v>197</v>
      </c>
      <c r="AU243" s="234" t="s">
        <v>88</v>
      </c>
      <c r="AV243" s="13" t="s">
        <v>88</v>
      </c>
      <c r="AW243" s="13" t="s">
        <v>32</v>
      </c>
      <c r="AX243" s="13" t="s">
        <v>85</v>
      </c>
      <c r="AY243" s="234" t="s">
        <v>188</v>
      </c>
    </row>
    <row r="244" spans="1:65" s="2" customFormat="1" ht="16.5" customHeight="1">
      <c r="A244" s="35"/>
      <c r="B244" s="36"/>
      <c r="C244" s="210" t="s">
        <v>355</v>
      </c>
      <c r="D244" s="210" t="s">
        <v>190</v>
      </c>
      <c r="E244" s="211" t="s">
        <v>421</v>
      </c>
      <c r="F244" s="212" t="s">
        <v>422</v>
      </c>
      <c r="G244" s="213" t="s">
        <v>285</v>
      </c>
      <c r="H244" s="214">
        <v>5.899</v>
      </c>
      <c r="I244" s="215"/>
      <c r="J244" s="216">
        <f>ROUND(I244*H244,2)</f>
        <v>0</v>
      </c>
      <c r="K244" s="212" t="s">
        <v>202</v>
      </c>
      <c r="L244" s="40"/>
      <c r="M244" s="217" t="s">
        <v>1</v>
      </c>
      <c r="N244" s="218" t="s">
        <v>42</v>
      </c>
      <c r="O244" s="72"/>
      <c r="P244" s="219">
        <f>O244*H244</f>
        <v>0</v>
      </c>
      <c r="Q244" s="219">
        <v>0</v>
      </c>
      <c r="R244" s="219">
        <f>Q244*H244</f>
        <v>0</v>
      </c>
      <c r="S244" s="219">
        <v>0</v>
      </c>
      <c r="T244" s="220">
        <f>S244*H244</f>
        <v>0</v>
      </c>
      <c r="U244" s="35"/>
      <c r="V244" s="35"/>
      <c r="W244" s="35"/>
      <c r="X244" s="35"/>
      <c r="Y244" s="35"/>
      <c r="Z244" s="35"/>
      <c r="AA244" s="35"/>
      <c r="AB244" s="35"/>
      <c r="AC244" s="35"/>
      <c r="AD244" s="35"/>
      <c r="AE244" s="35"/>
      <c r="AR244" s="221" t="s">
        <v>195</v>
      </c>
      <c r="AT244" s="221" t="s">
        <v>190</v>
      </c>
      <c r="AU244" s="221" t="s">
        <v>88</v>
      </c>
      <c r="AY244" s="18" t="s">
        <v>188</v>
      </c>
      <c r="BE244" s="222">
        <f>IF(N244="základní",J244,0)</f>
        <v>0</v>
      </c>
      <c r="BF244" s="222">
        <f>IF(N244="snížená",J244,0)</f>
        <v>0</v>
      </c>
      <c r="BG244" s="222">
        <f>IF(N244="zákl. přenesená",J244,0)</f>
        <v>0</v>
      </c>
      <c r="BH244" s="222">
        <f>IF(N244="sníž. přenesená",J244,0)</f>
        <v>0</v>
      </c>
      <c r="BI244" s="222">
        <f>IF(N244="nulová",J244,0)</f>
        <v>0</v>
      </c>
      <c r="BJ244" s="18" t="s">
        <v>85</v>
      </c>
      <c r="BK244" s="222">
        <f>ROUND(I244*H244,2)</f>
        <v>0</v>
      </c>
      <c r="BL244" s="18" t="s">
        <v>195</v>
      </c>
      <c r="BM244" s="221" t="s">
        <v>1577</v>
      </c>
    </row>
    <row r="245" spans="1:65" s="15" customFormat="1" ht="11.25">
      <c r="B245" s="246"/>
      <c r="C245" s="247"/>
      <c r="D245" s="225" t="s">
        <v>197</v>
      </c>
      <c r="E245" s="248" t="s">
        <v>1</v>
      </c>
      <c r="F245" s="249" t="s">
        <v>1506</v>
      </c>
      <c r="G245" s="247"/>
      <c r="H245" s="248" t="s">
        <v>1</v>
      </c>
      <c r="I245" s="250"/>
      <c r="J245" s="247"/>
      <c r="K245" s="247"/>
      <c r="L245" s="251"/>
      <c r="M245" s="252"/>
      <c r="N245" s="253"/>
      <c r="O245" s="253"/>
      <c r="P245" s="253"/>
      <c r="Q245" s="253"/>
      <c r="R245" s="253"/>
      <c r="S245" s="253"/>
      <c r="T245" s="254"/>
      <c r="AT245" s="255" t="s">
        <v>197</v>
      </c>
      <c r="AU245" s="255" t="s">
        <v>88</v>
      </c>
      <c r="AV245" s="15" t="s">
        <v>85</v>
      </c>
      <c r="AW245" s="15" t="s">
        <v>32</v>
      </c>
      <c r="AX245" s="15" t="s">
        <v>77</v>
      </c>
      <c r="AY245" s="255" t="s">
        <v>188</v>
      </c>
    </row>
    <row r="246" spans="1:65" s="13" customFormat="1" ht="11.25">
      <c r="B246" s="223"/>
      <c r="C246" s="224"/>
      <c r="D246" s="225" t="s">
        <v>197</v>
      </c>
      <c r="E246" s="226" t="s">
        <v>1</v>
      </c>
      <c r="F246" s="227" t="s">
        <v>1578</v>
      </c>
      <c r="G246" s="224"/>
      <c r="H246" s="228">
        <v>6.93</v>
      </c>
      <c r="I246" s="229"/>
      <c r="J246" s="224"/>
      <c r="K246" s="224"/>
      <c r="L246" s="230"/>
      <c r="M246" s="231"/>
      <c r="N246" s="232"/>
      <c r="O246" s="232"/>
      <c r="P246" s="232"/>
      <c r="Q246" s="232"/>
      <c r="R246" s="232"/>
      <c r="S246" s="232"/>
      <c r="T246" s="233"/>
      <c r="AT246" s="234" t="s">
        <v>197</v>
      </c>
      <c r="AU246" s="234" t="s">
        <v>88</v>
      </c>
      <c r="AV246" s="13" t="s">
        <v>88</v>
      </c>
      <c r="AW246" s="13" t="s">
        <v>32</v>
      </c>
      <c r="AX246" s="13" t="s">
        <v>77</v>
      </c>
      <c r="AY246" s="234" t="s">
        <v>188</v>
      </c>
    </row>
    <row r="247" spans="1:65" s="15" customFormat="1" ht="11.25">
      <c r="B247" s="246"/>
      <c r="C247" s="247"/>
      <c r="D247" s="225" t="s">
        <v>197</v>
      </c>
      <c r="E247" s="248" t="s">
        <v>1</v>
      </c>
      <c r="F247" s="249" t="s">
        <v>426</v>
      </c>
      <c r="G247" s="247"/>
      <c r="H247" s="248" t="s">
        <v>1</v>
      </c>
      <c r="I247" s="250"/>
      <c r="J247" s="247"/>
      <c r="K247" s="247"/>
      <c r="L247" s="251"/>
      <c r="M247" s="252"/>
      <c r="N247" s="253"/>
      <c r="O247" s="253"/>
      <c r="P247" s="253"/>
      <c r="Q247" s="253"/>
      <c r="R247" s="253"/>
      <c r="S247" s="253"/>
      <c r="T247" s="254"/>
      <c r="AT247" s="255" t="s">
        <v>197</v>
      </c>
      <c r="AU247" s="255" t="s">
        <v>88</v>
      </c>
      <c r="AV247" s="15" t="s">
        <v>85</v>
      </c>
      <c r="AW247" s="15" t="s">
        <v>32</v>
      </c>
      <c r="AX247" s="15" t="s">
        <v>77</v>
      </c>
      <c r="AY247" s="255" t="s">
        <v>188</v>
      </c>
    </row>
    <row r="248" spans="1:65" s="13" customFormat="1" ht="11.25">
      <c r="B248" s="223"/>
      <c r="C248" s="224"/>
      <c r="D248" s="225" t="s">
        <v>197</v>
      </c>
      <c r="E248" s="226" t="s">
        <v>1</v>
      </c>
      <c r="F248" s="227" t="s">
        <v>1579</v>
      </c>
      <c r="G248" s="224"/>
      <c r="H248" s="228">
        <v>-1.0309999999999999</v>
      </c>
      <c r="I248" s="229"/>
      <c r="J248" s="224"/>
      <c r="K248" s="224"/>
      <c r="L248" s="230"/>
      <c r="M248" s="231"/>
      <c r="N248" s="232"/>
      <c r="O248" s="232"/>
      <c r="P248" s="232"/>
      <c r="Q248" s="232"/>
      <c r="R248" s="232"/>
      <c r="S248" s="232"/>
      <c r="T248" s="233"/>
      <c r="AT248" s="234" t="s">
        <v>197</v>
      </c>
      <c r="AU248" s="234" t="s">
        <v>88</v>
      </c>
      <c r="AV248" s="13" t="s">
        <v>88</v>
      </c>
      <c r="AW248" s="13" t="s">
        <v>32</v>
      </c>
      <c r="AX248" s="13" t="s">
        <v>77</v>
      </c>
      <c r="AY248" s="234" t="s">
        <v>188</v>
      </c>
    </row>
    <row r="249" spans="1:65" s="14" customFormat="1" ht="11.25">
      <c r="B249" s="235"/>
      <c r="C249" s="236"/>
      <c r="D249" s="225" t="s">
        <v>197</v>
      </c>
      <c r="E249" s="237" t="s">
        <v>139</v>
      </c>
      <c r="F249" s="238" t="s">
        <v>199</v>
      </c>
      <c r="G249" s="236"/>
      <c r="H249" s="239">
        <v>5.899</v>
      </c>
      <c r="I249" s="240"/>
      <c r="J249" s="236"/>
      <c r="K249" s="236"/>
      <c r="L249" s="241"/>
      <c r="M249" s="242"/>
      <c r="N249" s="243"/>
      <c r="O249" s="243"/>
      <c r="P249" s="243"/>
      <c r="Q249" s="243"/>
      <c r="R249" s="243"/>
      <c r="S249" s="243"/>
      <c r="T249" s="244"/>
      <c r="AT249" s="245" t="s">
        <v>197</v>
      </c>
      <c r="AU249" s="245" t="s">
        <v>88</v>
      </c>
      <c r="AV249" s="14" t="s">
        <v>195</v>
      </c>
      <c r="AW249" s="14" t="s">
        <v>32</v>
      </c>
      <c r="AX249" s="14" t="s">
        <v>85</v>
      </c>
      <c r="AY249" s="245" t="s">
        <v>188</v>
      </c>
    </row>
    <row r="250" spans="1:65" s="2" customFormat="1" ht="16.5" customHeight="1">
      <c r="A250" s="35"/>
      <c r="B250" s="36"/>
      <c r="C250" s="267" t="s">
        <v>359</v>
      </c>
      <c r="D250" s="267" t="s">
        <v>406</v>
      </c>
      <c r="E250" s="268" t="s">
        <v>429</v>
      </c>
      <c r="F250" s="269" t="s">
        <v>430</v>
      </c>
      <c r="G250" s="270" t="s">
        <v>246</v>
      </c>
      <c r="H250" s="271">
        <v>11.154</v>
      </c>
      <c r="I250" s="272"/>
      <c r="J250" s="273">
        <f>ROUND(I250*H250,2)</f>
        <v>0</v>
      </c>
      <c r="K250" s="269" t="s">
        <v>194</v>
      </c>
      <c r="L250" s="274"/>
      <c r="M250" s="275" t="s">
        <v>1</v>
      </c>
      <c r="N250" s="276" t="s">
        <v>42</v>
      </c>
      <c r="O250" s="72"/>
      <c r="P250" s="219">
        <f>O250*H250</f>
        <v>0</v>
      </c>
      <c r="Q250" s="219">
        <v>0</v>
      </c>
      <c r="R250" s="219">
        <f>Q250*H250</f>
        <v>0</v>
      </c>
      <c r="S250" s="219">
        <v>0</v>
      </c>
      <c r="T250" s="220">
        <f>S250*H250</f>
        <v>0</v>
      </c>
      <c r="U250" s="35"/>
      <c r="V250" s="35"/>
      <c r="W250" s="35"/>
      <c r="X250" s="35"/>
      <c r="Y250" s="35"/>
      <c r="Z250" s="35"/>
      <c r="AA250" s="35"/>
      <c r="AB250" s="35"/>
      <c r="AC250" s="35"/>
      <c r="AD250" s="35"/>
      <c r="AE250" s="35"/>
      <c r="AR250" s="221" t="s">
        <v>229</v>
      </c>
      <c r="AT250" s="221" t="s">
        <v>406</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1580</v>
      </c>
    </row>
    <row r="251" spans="1:65" s="13" customFormat="1" ht="11.25">
      <c r="B251" s="223"/>
      <c r="C251" s="224"/>
      <c r="D251" s="225" t="s">
        <v>197</v>
      </c>
      <c r="E251" s="226" t="s">
        <v>1</v>
      </c>
      <c r="F251" s="227" t="s">
        <v>432</v>
      </c>
      <c r="G251" s="224"/>
      <c r="H251" s="228">
        <v>11.154</v>
      </c>
      <c r="I251" s="229"/>
      <c r="J251" s="224"/>
      <c r="K251" s="224"/>
      <c r="L251" s="230"/>
      <c r="M251" s="231"/>
      <c r="N251" s="232"/>
      <c r="O251" s="232"/>
      <c r="P251" s="232"/>
      <c r="Q251" s="232"/>
      <c r="R251" s="232"/>
      <c r="S251" s="232"/>
      <c r="T251" s="233"/>
      <c r="AT251" s="234" t="s">
        <v>197</v>
      </c>
      <c r="AU251" s="234" t="s">
        <v>88</v>
      </c>
      <c r="AV251" s="13" t="s">
        <v>88</v>
      </c>
      <c r="AW251" s="13" t="s">
        <v>32</v>
      </c>
      <c r="AX251" s="13" t="s">
        <v>85</v>
      </c>
      <c r="AY251" s="234" t="s">
        <v>188</v>
      </c>
    </row>
    <row r="252" spans="1:65" s="2" customFormat="1" ht="16.5" customHeight="1">
      <c r="A252" s="35"/>
      <c r="B252" s="36"/>
      <c r="C252" s="210" t="s">
        <v>364</v>
      </c>
      <c r="D252" s="210" t="s">
        <v>190</v>
      </c>
      <c r="E252" s="211" t="s">
        <v>412</v>
      </c>
      <c r="F252" s="212" t="s">
        <v>413</v>
      </c>
      <c r="G252" s="213" t="s">
        <v>285</v>
      </c>
      <c r="H252" s="214">
        <v>5.899</v>
      </c>
      <c r="I252" s="215"/>
      <c r="J252" s="216">
        <f>ROUND(I252*H252,2)</f>
        <v>0</v>
      </c>
      <c r="K252" s="212" t="s">
        <v>202</v>
      </c>
      <c r="L252" s="40"/>
      <c r="M252" s="217" t="s">
        <v>1</v>
      </c>
      <c r="N252" s="218" t="s">
        <v>42</v>
      </c>
      <c r="O252" s="72"/>
      <c r="P252" s="219">
        <f>O252*H252</f>
        <v>0</v>
      </c>
      <c r="Q252" s="219">
        <v>0</v>
      </c>
      <c r="R252" s="219">
        <f>Q252*H252</f>
        <v>0</v>
      </c>
      <c r="S252" s="219">
        <v>0</v>
      </c>
      <c r="T252" s="220">
        <f>S252*H252</f>
        <v>0</v>
      </c>
      <c r="U252" s="35"/>
      <c r="V252" s="35"/>
      <c r="W252" s="35"/>
      <c r="X252" s="35"/>
      <c r="Y252" s="35"/>
      <c r="Z252" s="35"/>
      <c r="AA252" s="35"/>
      <c r="AB252" s="35"/>
      <c r="AC252" s="35"/>
      <c r="AD252" s="35"/>
      <c r="AE252" s="35"/>
      <c r="AR252" s="221" t="s">
        <v>195</v>
      </c>
      <c r="AT252" s="221" t="s">
        <v>190</v>
      </c>
      <c r="AU252" s="221" t="s">
        <v>88</v>
      </c>
      <c r="AY252" s="18" t="s">
        <v>188</v>
      </c>
      <c r="BE252" s="222">
        <f>IF(N252="základní",J252,0)</f>
        <v>0</v>
      </c>
      <c r="BF252" s="222">
        <f>IF(N252="snížená",J252,0)</f>
        <v>0</v>
      </c>
      <c r="BG252" s="222">
        <f>IF(N252="zákl. přenesená",J252,0)</f>
        <v>0</v>
      </c>
      <c r="BH252" s="222">
        <f>IF(N252="sníž. přenesená",J252,0)</f>
        <v>0</v>
      </c>
      <c r="BI252" s="222">
        <f>IF(N252="nulová",J252,0)</f>
        <v>0</v>
      </c>
      <c r="BJ252" s="18" t="s">
        <v>85</v>
      </c>
      <c r="BK252" s="222">
        <f>ROUND(I252*H252,2)</f>
        <v>0</v>
      </c>
      <c r="BL252" s="18" t="s">
        <v>195</v>
      </c>
      <c r="BM252" s="221" t="s">
        <v>1581</v>
      </c>
    </row>
    <row r="253" spans="1:65" s="13" customFormat="1" ht="11.25">
      <c r="B253" s="223"/>
      <c r="C253" s="224"/>
      <c r="D253" s="225" t="s">
        <v>197</v>
      </c>
      <c r="E253" s="226" t="s">
        <v>1</v>
      </c>
      <c r="F253" s="227" t="s">
        <v>139</v>
      </c>
      <c r="G253" s="224"/>
      <c r="H253" s="228">
        <v>5.899</v>
      </c>
      <c r="I253" s="229"/>
      <c r="J253" s="224"/>
      <c r="K253" s="224"/>
      <c r="L253" s="230"/>
      <c r="M253" s="231"/>
      <c r="N253" s="232"/>
      <c r="O253" s="232"/>
      <c r="P253" s="232"/>
      <c r="Q253" s="232"/>
      <c r="R253" s="232"/>
      <c r="S253" s="232"/>
      <c r="T253" s="233"/>
      <c r="AT253" s="234" t="s">
        <v>197</v>
      </c>
      <c r="AU253" s="234" t="s">
        <v>88</v>
      </c>
      <c r="AV253" s="13" t="s">
        <v>88</v>
      </c>
      <c r="AW253" s="13" t="s">
        <v>32</v>
      </c>
      <c r="AX253" s="13" t="s">
        <v>85</v>
      </c>
      <c r="AY253" s="234" t="s">
        <v>188</v>
      </c>
    </row>
    <row r="254" spans="1:65" s="2" customFormat="1" ht="16.5" customHeight="1">
      <c r="A254" s="35"/>
      <c r="B254" s="36"/>
      <c r="C254" s="210" t="s">
        <v>369</v>
      </c>
      <c r="D254" s="210" t="s">
        <v>190</v>
      </c>
      <c r="E254" s="211" t="s">
        <v>417</v>
      </c>
      <c r="F254" s="212" t="s">
        <v>418</v>
      </c>
      <c r="G254" s="213" t="s">
        <v>285</v>
      </c>
      <c r="H254" s="214">
        <v>5.899</v>
      </c>
      <c r="I254" s="215"/>
      <c r="J254" s="216">
        <f>ROUND(I254*H254,2)</f>
        <v>0</v>
      </c>
      <c r="K254" s="212" t="s">
        <v>202</v>
      </c>
      <c r="L254" s="40"/>
      <c r="M254" s="217" t="s">
        <v>1</v>
      </c>
      <c r="N254" s="218" t="s">
        <v>42</v>
      </c>
      <c r="O254" s="72"/>
      <c r="P254" s="219">
        <f>O254*H254</f>
        <v>0</v>
      </c>
      <c r="Q254" s="219">
        <v>0</v>
      </c>
      <c r="R254" s="219">
        <f>Q254*H254</f>
        <v>0</v>
      </c>
      <c r="S254" s="219">
        <v>0</v>
      </c>
      <c r="T254" s="220">
        <f>S254*H254</f>
        <v>0</v>
      </c>
      <c r="U254" s="35"/>
      <c r="V254" s="35"/>
      <c r="W254" s="35"/>
      <c r="X254" s="35"/>
      <c r="Y254" s="35"/>
      <c r="Z254" s="35"/>
      <c r="AA254" s="35"/>
      <c r="AB254" s="35"/>
      <c r="AC254" s="35"/>
      <c r="AD254" s="35"/>
      <c r="AE254" s="35"/>
      <c r="AR254" s="221" t="s">
        <v>195</v>
      </c>
      <c r="AT254" s="221" t="s">
        <v>190</v>
      </c>
      <c r="AU254" s="221" t="s">
        <v>88</v>
      </c>
      <c r="AY254" s="18" t="s">
        <v>188</v>
      </c>
      <c r="BE254" s="222">
        <f>IF(N254="základní",J254,0)</f>
        <v>0</v>
      </c>
      <c r="BF254" s="222">
        <f>IF(N254="snížená",J254,0)</f>
        <v>0</v>
      </c>
      <c r="BG254" s="222">
        <f>IF(N254="zákl. přenesená",J254,0)</f>
        <v>0</v>
      </c>
      <c r="BH254" s="222">
        <f>IF(N254="sníž. přenesená",J254,0)</f>
        <v>0</v>
      </c>
      <c r="BI254" s="222">
        <f>IF(N254="nulová",J254,0)</f>
        <v>0</v>
      </c>
      <c r="BJ254" s="18" t="s">
        <v>85</v>
      </c>
      <c r="BK254" s="222">
        <f>ROUND(I254*H254,2)</f>
        <v>0</v>
      </c>
      <c r="BL254" s="18" t="s">
        <v>195</v>
      </c>
      <c r="BM254" s="221" t="s">
        <v>1582</v>
      </c>
    </row>
    <row r="255" spans="1:65" s="12" customFormat="1" ht="22.9" customHeight="1">
      <c r="B255" s="194"/>
      <c r="C255" s="195"/>
      <c r="D255" s="196" t="s">
        <v>76</v>
      </c>
      <c r="E255" s="208" t="s">
        <v>195</v>
      </c>
      <c r="F255" s="208" t="s">
        <v>438</v>
      </c>
      <c r="G255" s="195"/>
      <c r="H255" s="195"/>
      <c r="I255" s="198"/>
      <c r="J255" s="209">
        <f>BK255</f>
        <v>0</v>
      </c>
      <c r="K255" s="195"/>
      <c r="L255" s="200"/>
      <c r="M255" s="201"/>
      <c r="N255" s="202"/>
      <c r="O255" s="202"/>
      <c r="P255" s="203">
        <f>SUM(P256:P268)</f>
        <v>0</v>
      </c>
      <c r="Q255" s="202"/>
      <c r="R255" s="203">
        <f>SUM(R256:R268)</f>
        <v>0</v>
      </c>
      <c r="S255" s="202"/>
      <c r="T255" s="204">
        <f>SUM(T256:T268)</f>
        <v>0</v>
      </c>
      <c r="AR255" s="205" t="s">
        <v>85</v>
      </c>
      <c r="AT255" s="206" t="s">
        <v>76</v>
      </c>
      <c r="AU255" s="206" t="s">
        <v>85</v>
      </c>
      <c r="AY255" s="205" t="s">
        <v>188</v>
      </c>
      <c r="BK255" s="207">
        <f>SUM(BK256:BK268)</f>
        <v>0</v>
      </c>
    </row>
    <row r="256" spans="1:65" s="2" customFormat="1" ht="16.5" customHeight="1">
      <c r="A256" s="35"/>
      <c r="B256" s="36"/>
      <c r="C256" s="210" t="s">
        <v>375</v>
      </c>
      <c r="D256" s="210" t="s">
        <v>190</v>
      </c>
      <c r="E256" s="211" t="s">
        <v>440</v>
      </c>
      <c r="F256" s="212" t="s">
        <v>441</v>
      </c>
      <c r="G256" s="213" t="s">
        <v>285</v>
      </c>
      <c r="H256" s="214">
        <v>30.044</v>
      </c>
      <c r="I256" s="215"/>
      <c r="J256" s="216">
        <f>ROUND(I256*H256,2)</f>
        <v>0</v>
      </c>
      <c r="K256" s="212" t="s">
        <v>202</v>
      </c>
      <c r="L256" s="40"/>
      <c r="M256" s="217" t="s">
        <v>1</v>
      </c>
      <c r="N256" s="218" t="s">
        <v>42</v>
      </c>
      <c r="O256" s="72"/>
      <c r="P256" s="219">
        <f>O256*H256</f>
        <v>0</v>
      </c>
      <c r="Q256" s="219">
        <v>0</v>
      </c>
      <c r="R256" s="219">
        <f>Q256*H256</f>
        <v>0</v>
      </c>
      <c r="S256" s="219">
        <v>0</v>
      </c>
      <c r="T256" s="220">
        <f>S256*H256</f>
        <v>0</v>
      </c>
      <c r="U256" s="35"/>
      <c r="V256" s="35"/>
      <c r="W256" s="35"/>
      <c r="X256" s="35"/>
      <c r="Y256" s="35"/>
      <c r="Z256" s="35"/>
      <c r="AA256" s="35"/>
      <c r="AB256" s="35"/>
      <c r="AC256" s="35"/>
      <c r="AD256" s="35"/>
      <c r="AE256" s="35"/>
      <c r="AR256" s="221" t="s">
        <v>195</v>
      </c>
      <c r="AT256" s="221" t="s">
        <v>190</v>
      </c>
      <c r="AU256" s="221" t="s">
        <v>88</v>
      </c>
      <c r="AY256" s="18" t="s">
        <v>188</v>
      </c>
      <c r="BE256" s="222">
        <f>IF(N256="základní",J256,0)</f>
        <v>0</v>
      </c>
      <c r="BF256" s="222">
        <f>IF(N256="snížená",J256,0)</f>
        <v>0</v>
      </c>
      <c r="BG256" s="222">
        <f>IF(N256="zákl. přenesená",J256,0)</f>
        <v>0</v>
      </c>
      <c r="BH256" s="222">
        <f>IF(N256="sníž. přenesená",J256,0)</f>
        <v>0</v>
      </c>
      <c r="BI256" s="222">
        <f>IF(N256="nulová",J256,0)</f>
        <v>0</v>
      </c>
      <c r="BJ256" s="18" t="s">
        <v>85</v>
      </c>
      <c r="BK256" s="222">
        <f>ROUND(I256*H256,2)</f>
        <v>0</v>
      </c>
      <c r="BL256" s="18" t="s">
        <v>195</v>
      </c>
      <c r="BM256" s="221" t="s">
        <v>1583</v>
      </c>
    </row>
    <row r="257" spans="1:65" s="13" customFormat="1" ht="11.25">
      <c r="B257" s="223"/>
      <c r="C257" s="224"/>
      <c r="D257" s="225" t="s">
        <v>197</v>
      </c>
      <c r="E257" s="226" t="s">
        <v>1427</v>
      </c>
      <c r="F257" s="227" t="s">
        <v>1584</v>
      </c>
      <c r="G257" s="224"/>
      <c r="H257" s="228">
        <v>50.4</v>
      </c>
      <c r="I257" s="229"/>
      <c r="J257" s="224"/>
      <c r="K257" s="224"/>
      <c r="L257" s="230"/>
      <c r="M257" s="231"/>
      <c r="N257" s="232"/>
      <c r="O257" s="232"/>
      <c r="P257" s="232"/>
      <c r="Q257" s="232"/>
      <c r="R257" s="232"/>
      <c r="S257" s="232"/>
      <c r="T257" s="233"/>
      <c r="AT257" s="234" t="s">
        <v>197</v>
      </c>
      <c r="AU257" s="234" t="s">
        <v>88</v>
      </c>
      <c r="AV257" s="13" t="s">
        <v>88</v>
      </c>
      <c r="AW257" s="13" t="s">
        <v>32</v>
      </c>
      <c r="AX257" s="13" t="s">
        <v>77</v>
      </c>
      <c r="AY257" s="234" t="s">
        <v>188</v>
      </c>
    </row>
    <row r="258" spans="1:65" s="13" customFormat="1" ht="11.25">
      <c r="B258" s="223"/>
      <c r="C258" s="224"/>
      <c r="D258" s="225" t="s">
        <v>197</v>
      </c>
      <c r="E258" s="226" t="s">
        <v>1431</v>
      </c>
      <c r="F258" s="227" t="s">
        <v>1585</v>
      </c>
      <c r="G258" s="224"/>
      <c r="H258" s="228">
        <v>93.28</v>
      </c>
      <c r="I258" s="229"/>
      <c r="J258" s="224"/>
      <c r="K258" s="224"/>
      <c r="L258" s="230"/>
      <c r="M258" s="231"/>
      <c r="N258" s="232"/>
      <c r="O258" s="232"/>
      <c r="P258" s="232"/>
      <c r="Q258" s="232"/>
      <c r="R258" s="232"/>
      <c r="S258" s="232"/>
      <c r="T258" s="233"/>
      <c r="AT258" s="234" t="s">
        <v>197</v>
      </c>
      <c r="AU258" s="234" t="s">
        <v>88</v>
      </c>
      <c r="AV258" s="13" t="s">
        <v>88</v>
      </c>
      <c r="AW258" s="13" t="s">
        <v>32</v>
      </c>
      <c r="AX258" s="13" t="s">
        <v>77</v>
      </c>
      <c r="AY258" s="234" t="s">
        <v>188</v>
      </c>
    </row>
    <row r="259" spans="1:65" s="13" customFormat="1" ht="11.25">
      <c r="B259" s="223"/>
      <c r="C259" s="224"/>
      <c r="D259" s="225" t="s">
        <v>197</v>
      </c>
      <c r="E259" s="226" t="s">
        <v>1447</v>
      </c>
      <c r="F259" s="227" t="s">
        <v>1586</v>
      </c>
      <c r="G259" s="224"/>
      <c r="H259" s="228">
        <v>144.16</v>
      </c>
      <c r="I259" s="229"/>
      <c r="J259" s="224"/>
      <c r="K259" s="224"/>
      <c r="L259" s="230"/>
      <c r="M259" s="231"/>
      <c r="N259" s="232"/>
      <c r="O259" s="232"/>
      <c r="P259" s="232"/>
      <c r="Q259" s="232"/>
      <c r="R259" s="232"/>
      <c r="S259" s="232"/>
      <c r="T259" s="233"/>
      <c r="AT259" s="234" t="s">
        <v>197</v>
      </c>
      <c r="AU259" s="234" t="s">
        <v>88</v>
      </c>
      <c r="AV259" s="13" t="s">
        <v>88</v>
      </c>
      <c r="AW259" s="13" t="s">
        <v>32</v>
      </c>
      <c r="AX259" s="13" t="s">
        <v>77</v>
      </c>
      <c r="AY259" s="234" t="s">
        <v>188</v>
      </c>
    </row>
    <row r="260" spans="1:65" s="14" customFormat="1" ht="11.25">
      <c r="B260" s="235"/>
      <c r="C260" s="236"/>
      <c r="D260" s="225" t="s">
        <v>197</v>
      </c>
      <c r="E260" s="237" t="s">
        <v>1</v>
      </c>
      <c r="F260" s="238" t="s">
        <v>199</v>
      </c>
      <c r="G260" s="236"/>
      <c r="H260" s="239">
        <v>287.83999999999997</v>
      </c>
      <c r="I260" s="240"/>
      <c r="J260" s="236"/>
      <c r="K260" s="236"/>
      <c r="L260" s="241"/>
      <c r="M260" s="242"/>
      <c r="N260" s="243"/>
      <c r="O260" s="243"/>
      <c r="P260" s="243"/>
      <c r="Q260" s="243"/>
      <c r="R260" s="243"/>
      <c r="S260" s="243"/>
      <c r="T260" s="244"/>
      <c r="AT260" s="245" t="s">
        <v>197</v>
      </c>
      <c r="AU260" s="245" t="s">
        <v>88</v>
      </c>
      <c r="AV260" s="14" t="s">
        <v>195</v>
      </c>
      <c r="AW260" s="14" t="s">
        <v>32</v>
      </c>
      <c r="AX260" s="14" t="s">
        <v>77</v>
      </c>
      <c r="AY260" s="245" t="s">
        <v>188</v>
      </c>
    </row>
    <row r="261" spans="1:65" s="13" customFormat="1" ht="11.25">
      <c r="B261" s="223"/>
      <c r="C261" s="224"/>
      <c r="D261" s="225" t="s">
        <v>197</v>
      </c>
      <c r="E261" s="226" t="s">
        <v>1</v>
      </c>
      <c r="F261" s="227" t="s">
        <v>1587</v>
      </c>
      <c r="G261" s="224"/>
      <c r="H261" s="228">
        <v>5.04</v>
      </c>
      <c r="I261" s="229"/>
      <c r="J261" s="224"/>
      <c r="K261" s="224"/>
      <c r="L261" s="230"/>
      <c r="M261" s="231"/>
      <c r="N261" s="232"/>
      <c r="O261" s="232"/>
      <c r="P261" s="232"/>
      <c r="Q261" s="232"/>
      <c r="R261" s="232"/>
      <c r="S261" s="232"/>
      <c r="T261" s="233"/>
      <c r="AT261" s="234" t="s">
        <v>197</v>
      </c>
      <c r="AU261" s="234" t="s">
        <v>88</v>
      </c>
      <c r="AV261" s="13" t="s">
        <v>88</v>
      </c>
      <c r="AW261" s="13" t="s">
        <v>32</v>
      </c>
      <c r="AX261" s="13" t="s">
        <v>77</v>
      </c>
      <c r="AY261" s="234" t="s">
        <v>188</v>
      </c>
    </row>
    <row r="262" spans="1:65" s="13" customFormat="1" ht="11.25">
      <c r="B262" s="223"/>
      <c r="C262" s="224"/>
      <c r="D262" s="225" t="s">
        <v>197</v>
      </c>
      <c r="E262" s="226" t="s">
        <v>1</v>
      </c>
      <c r="F262" s="227" t="s">
        <v>1588</v>
      </c>
      <c r="G262" s="224"/>
      <c r="H262" s="228">
        <v>9.3279999999999994</v>
      </c>
      <c r="I262" s="229"/>
      <c r="J262" s="224"/>
      <c r="K262" s="224"/>
      <c r="L262" s="230"/>
      <c r="M262" s="231"/>
      <c r="N262" s="232"/>
      <c r="O262" s="232"/>
      <c r="P262" s="232"/>
      <c r="Q262" s="232"/>
      <c r="R262" s="232"/>
      <c r="S262" s="232"/>
      <c r="T262" s="233"/>
      <c r="AT262" s="234" t="s">
        <v>197</v>
      </c>
      <c r="AU262" s="234" t="s">
        <v>88</v>
      </c>
      <c r="AV262" s="13" t="s">
        <v>88</v>
      </c>
      <c r="AW262" s="13" t="s">
        <v>32</v>
      </c>
      <c r="AX262" s="13" t="s">
        <v>77</v>
      </c>
      <c r="AY262" s="234" t="s">
        <v>188</v>
      </c>
    </row>
    <row r="263" spans="1:65" s="13" customFormat="1" ht="11.25">
      <c r="B263" s="223"/>
      <c r="C263" s="224"/>
      <c r="D263" s="225" t="s">
        <v>197</v>
      </c>
      <c r="E263" s="226" t="s">
        <v>1</v>
      </c>
      <c r="F263" s="227" t="s">
        <v>1589</v>
      </c>
      <c r="G263" s="224"/>
      <c r="H263" s="228">
        <v>14.416</v>
      </c>
      <c r="I263" s="229"/>
      <c r="J263" s="224"/>
      <c r="K263" s="224"/>
      <c r="L263" s="230"/>
      <c r="M263" s="231"/>
      <c r="N263" s="232"/>
      <c r="O263" s="232"/>
      <c r="P263" s="232"/>
      <c r="Q263" s="232"/>
      <c r="R263" s="232"/>
      <c r="S263" s="232"/>
      <c r="T263" s="233"/>
      <c r="AT263" s="234" t="s">
        <v>197</v>
      </c>
      <c r="AU263" s="234" t="s">
        <v>88</v>
      </c>
      <c r="AV263" s="13" t="s">
        <v>88</v>
      </c>
      <c r="AW263" s="13" t="s">
        <v>32</v>
      </c>
      <c r="AX263" s="13" t="s">
        <v>77</v>
      </c>
      <c r="AY263" s="234" t="s">
        <v>188</v>
      </c>
    </row>
    <row r="264" spans="1:65" s="13" customFormat="1" ht="11.25">
      <c r="B264" s="223"/>
      <c r="C264" s="224"/>
      <c r="D264" s="225" t="s">
        <v>197</v>
      </c>
      <c r="E264" s="226" t="s">
        <v>1</v>
      </c>
      <c r="F264" s="227" t="s">
        <v>1590</v>
      </c>
      <c r="G264" s="224"/>
      <c r="H264" s="228">
        <v>1.26</v>
      </c>
      <c r="I264" s="229"/>
      <c r="J264" s="224"/>
      <c r="K264" s="224"/>
      <c r="L264" s="230"/>
      <c r="M264" s="231"/>
      <c r="N264" s="232"/>
      <c r="O264" s="232"/>
      <c r="P264" s="232"/>
      <c r="Q264" s="232"/>
      <c r="R264" s="232"/>
      <c r="S264" s="232"/>
      <c r="T264" s="233"/>
      <c r="AT264" s="234" t="s">
        <v>197</v>
      </c>
      <c r="AU264" s="234" t="s">
        <v>88</v>
      </c>
      <c r="AV264" s="13" t="s">
        <v>88</v>
      </c>
      <c r="AW264" s="13" t="s">
        <v>32</v>
      </c>
      <c r="AX264" s="13" t="s">
        <v>77</v>
      </c>
      <c r="AY264" s="234" t="s">
        <v>188</v>
      </c>
    </row>
    <row r="265" spans="1:65" s="14" customFormat="1" ht="11.25">
      <c r="B265" s="235"/>
      <c r="C265" s="236"/>
      <c r="D265" s="225" t="s">
        <v>197</v>
      </c>
      <c r="E265" s="237" t="s">
        <v>136</v>
      </c>
      <c r="F265" s="238" t="s">
        <v>199</v>
      </c>
      <c r="G265" s="236"/>
      <c r="H265" s="239">
        <v>30.044</v>
      </c>
      <c r="I265" s="240"/>
      <c r="J265" s="236"/>
      <c r="K265" s="236"/>
      <c r="L265" s="241"/>
      <c r="M265" s="242"/>
      <c r="N265" s="243"/>
      <c r="O265" s="243"/>
      <c r="P265" s="243"/>
      <c r="Q265" s="243"/>
      <c r="R265" s="243"/>
      <c r="S265" s="243"/>
      <c r="T265" s="244"/>
      <c r="AT265" s="245" t="s">
        <v>197</v>
      </c>
      <c r="AU265" s="245" t="s">
        <v>88</v>
      </c>
      <c r="AV265" s="14" t="s">
        <v>195</v>
      </c>
      <c r="AW265" s="14" t="s">
        <v>32</v>
      </c>
      <c r="AX265" s="14" t="s">
        <v>85</v>
      </c>
      <c r="AY265" s="245" t="s">
        <v>188</v>
      </c>
    </row>
    <row r="266" spans="1:65" s="2" customFormat="1" ht="16.5" customHeight="1">
      <c r="A266" s="35"/>
      <c r="B266" s="36"/>
      <c r="C266" s="210" t="s">
        <v>380</v>
      </c>
      <c r="D266" s="210" t="s">
        <v>190</v>
      </c>
      <c r="E266" s="211" t="s">
        <v>412</v>
      </c>
      <c r="F266" s="212" t="s">
        <v>413</v>
      </c>
      <c r="G266" s="213" t="s">
        <v>285</v>
      </c>
      <c r="H266" s="214">
        <v>30.044</v>
      </c>
      <c r="I266" s="215"/>
      <c r="J266" s="216">
        <f>ROUND(I266*H266,2)</f>
        <v>0</v>
      </c>
      <c r="K266" s="212" t="s">
        <v>202</v>
      </c>
      <c r="L266" s="40"/>
      <c r="M266" s="217" t="s">
        <v>1</v>
      </c>
      <c r="N266" s="218" t="s">
        <v>42</v>
      </c>
      <c r="O266" s="72"/>
      <c r="P266" s="219">
        <f>O266*H266</f>
        <v>0</v>
      </c>
      <c r="Q266" s="219">
        <v>0</v>
      </c>
      <c r="R266" s="219">
        <f>Q266*H266</f>
        <v>0</v>
      </c>
      <c r="S266" s="219">
        <v>0</v>
      </c>
      <c r="T266" s="220">
        <f>S266*H266</f>
        <v>0</v>
      </c>
      <c r="U266" s="35"/>
      <c r="V266" s="35"/>
      <c r="W266" s="35"/>
      <c r="X266" s="35"/>
      <c r="Y266" s="35"/>
      <c r="Z266" s="35"/>
      <c r="AA266" s="35"/>
      <c r="AB266" s="35"/>
      <c r="AC266" s="35"/>
      <c r="AD266" s="35"/>
      <c r="AE266" s="35"/>
      <c r="AR266" s="221" t="s">
        <v>195</v>
      </c>
      <c r="AT266" s="221" t="s">
        <v>190</v>
      </c>
      <c r="AU266" s="221" t="s">
        <v>88</v>
      </c>
      <c r="AY266" s="18" t="s">
        <v>188</v>
      </c>
      <c r="BE266" s="222">
        <f>IF(N266="základní",J266,0)</f>
        <v>0</v>
      </c>
      <c r="BF266" s="222">
        <f>IF(N266="snížená",J266,0)</f>
        <v>0</v>
      </c>
      <c r="BG266" s="222">
        <f>IF(N266="zákl. přenesená",J266,0)</f>
        <v>0</v>
      </c>
      <c r="BH266" s="222">
        <f>IF(N266="sníž. přenesená",J266,0)</f>
        <v>0</v>
      </c>
      <c r="BI266" s="222">
        <f>IF(N266="nulová",J266,0)</f>
        <v>0</v>
      </c>
      <c r="BJ266" s="18" t="s">
        <v>85</v>
      </c>
      <c r="BK266" s="222">
        <f>ROUND(I266*H266,2)</f>
        <v>0</v>
      </c>
      <c r="BL266" s="18" t="s">
        <v>195</v>
      </c>
      <c r="BM266" s="221" t="s">
        <v>1591</v>
      </c>
    </row>
    <row r="267" spans="1:65" s="13" customFormat="1" ht="11.25">
      <c r="B267" s="223"/>
      <c r="C267" s="224"/>
      <c r="D267" s="225" t="s">
        <v>197</v>
      </c>
      <c r="E267" s="226" t="s">
        <v>1</v>
      </c>
      <c r="F267" s="227" t="s">
        <v>448</v>
      </c>
      <c r="G267" s="224"/>
      <c r="H267" s="228">
        <v>30.044</v>
      </c>
      <c r="I267" s="229"/>
      <c r="J267" s="224"/>
      <c r="K267" s="224"/>
      <c r="L267" s="230"/>
      <c r="M267" s="231"/>
      <c r="N267" s="232"/>
      <c r="O267" s="232"/>
      <c r="P267" s="232"/>
      <c r="Q267" s="232"/>
      <c r="R267" s="232"/>
      <c r="S267" s="232"/>
      <c r="T267" s="233"/>
      <c r="AT267" s="234" t="s">
        <v>197</v>
      </c>
      <c r="AU267" s="234" t="s">
        <v>88</v>
      </c>
      <c r="AV267" s="13" t="s">
        <v>88</v>
      </c>
      <c r="AW267" s="13" t="s">
        <v>32</v>
      </c>
      <c r="AX267" s="13" t="s">
        <v>85</v>
      </c>
      <c r="AY267" s="234" t="s">
        <v>188</v>
      </c>
    </row>
    <row r="268" spans="1:65" s="2" customFormat="1" ht="16.5" customHeight="1">
      <c r="A268" s="35"/>
      <c r="B268" s="36"/>
      <c r="C268" s="210" t="s">
        <v>385</v>
      </c>
      <c r="D268" s="210" t="s">
        <v>190</v>
      </c>
      <c r="E268" s="211" t="s">
        <v>417</v>
      </c>
      <c r="F268" s="212" t="s">
        <v>418</v>
      </c>
      <c r="G268" s="213" t="s">
        <v>285</v>
      </c>
      <c r="H268" s="214">
        <v>30.044</v>
      </c>
      <c r="I268" s="215"/>
      <c r="J268" s="216">
        <f>ROUND(I268*H268,2)</f>
        <v>0</v>
      </c>
      <c r="K268" s="212" t="s">
        <v>202</v>
      </c>
      <c r="L268" s="40"/>
      <c r="M268" s="217" t="s">
        <v>1</v>
      </c>
      <c r="N268" s="218" t="s">
        <v>42</v>
      </c>
      <c r="O268" s="72"/>
      <c r="P268" s="219">
        <f>O268*H268</f>
        <v>0</v>
      </c>
      <c r="Q268" s="219">
        <v>0</v>
      </c>
      <c r="R268" s="219">
        <f>Q268*H268</f>
        <v>0</v>
      </c>
      <c r="S268" s="219">
        <v>0</v>
      </c>
      <c r="T268" s="220">
        <f>S268*H268</f>
        <v>0</v>
      </c>
      <c r="U268" s="35"/>
      <c r="V268" s="35"/>
      <c r="W268" s="35"/>
      <c r="X268" s="35"/>
      <c r="Y268" s="35"/>
      <c r="Z268" s="35"/>
      <c r="AA268" s="35"/>
      <c r="AB268" s="35"/>
      <c r="AC268" s="35"/>
      <c r="AD268" s="35"/>
      <c r="AE268" s="35"/>
      <c r="AR268" s="221" t="s">
        <v>195</v>
      </c>
      <c r="AT268" s="221" t="s">
        <v>190</v>
      </c>
      <c r="AU268" s="221" t="s">
        <v>88</v>
      </c>
      <c r="AY268" s="18" t="s">
        <v>188</v>
      </c>
      <c r="BE268" s="222">
        <f>IF(N268="základní",J268,0)</f>
        <v>0</v>
      </c>
      <c r="BF268" s="222">
        <f>IF(N268="snížená",J268,0)</f>
        <v>0</v>
      </c>
      <c r="BG268" s="222">
        <f>IF(N268="zákl. přenesená",J268,0)</f>
        <v>0</v>
      </c>
      <c r="BH268" s="222">
        <f>IF(N268="sníž. přenesená",J268,0)</f>
        <v>0</v>
      </c>
      <c r="BI268" s="222">
        <f>IF(N268="nulová",J268,0)</f>
        <v>0</v>
      </c>
      <c r="BJ268" s="18" t="s">
        <v>85</v>
      </c>
      <c r="BK268" s="222">
        <f>ROUND(I268*H268,2)</f>
        <v>0</v>
      </c>
      <c r="BL268" s="18" t="s">
        <v>195</v>
      </c>
      <c r="BM268" s="221" t="s">
        <v>1592</v>
      </c>
    </row>
    <row r="269" spans="1:65" s="12" customFormat="1" ht="22.9" customHeight="1">
      <c r="B269" s="194"/>
      <c r="C269" s="195"/>
      <c r="D269" s="196" t="s">
        <v>76</v>
      </c>
      <c r="E269" s="208" t="s">
        <v>229</v>
      </c>
      <c r="F269" s="208" t="s">
        <v>525</v>
      </c>
      <c r="G269" s="195"/>
      <c r="H269" s="195"/>
      <c r="I269" s="198"/>
      <c r="J269" s="209">
        <f>BK269</f>
        <v>0</v>
      </c>
      <c r="K269" s="195"/>
      <c r="L269" s="200"/>
      <c r="M269" s="201"/>
      <c r="N269" s="202"/>
      <c r="O269" s="202"/>
      <c r="P269" s="203">
        <f>SUM(P270:P290)</f>
        <v>0</v>
      </c>
      <c r="Q269" s="202"/>
      <c r="R269" s="203">
        <f>SUM(R270:R290)</f>
        <v>9.2509127200000005</v>
      </c>
      <c r="S269" s="202"/>
      <c r="T269" s="204">
        <f>SUM(T270:T290)</f>
        <v>0</v>
      </c>
      <c r="AR269" s="205" t="s">
        <v>85</v>
      </c>
      <c r="AT269" s="206" t="s">
        <v>76</v>
      </c>
      <c r="AU269" s="206" t="s">
        <v>85</v>
      </c>
      <c r="AY269" s="205" t="s">
        <v>188</v>
      </c>
      <c r="BK269" s="207">
        <f>SUM(BK270:BK290)</f>
        <v>0</v>
      </c>
    </row>
    <row r="270" spans="1:65" s="2" customFormat="1" ht="16.5" customHeight="1">
      <c r="A270" s="35"/>
      <c r="B270" s="36"/>
      <c r="C270" s="210" t="s">
        <v>390</v>
      </c>
      <c r="D270" s="210" t="s">
        <v>190</v>
      </c>
      <c r="E270" s="211" t="s">
        <v>698</v>
      </c>
      <c r="F270" s="212" t="s">
        <v>699</v>
      </c>
      <c r="G270" s="213" t="s">
        <v>193</v>
      </c>
      <c r="H270" s="214">
        <v>21.06</v>
      </c>
      <c r="I270" s="215"/>
      <c r="J270" s="216">
        <f>ROUND(I270*H270,2)</f>
        <v>0</v>
      </c>
      <c r="K270" s="212" t="s">
        <v>202</v>
      </c>
      <c r="L270" s="40"/>
      <c r="M270" s="217" t="s">
        <v>1</v>
      </c>
      <c r="N270" s="218" t="s">
        <v>42</v>
      </c>
      <c r="O270" s="72"/>
      <c r="P270" s="219">
        <f>O270*H270</f>
        <v>0</v>
      </c>
      <c r="Q270" s="219">
        <v>2.0000000000000002E-5</v>
      </c>
      <c r="R270" s="219">
        <f>Q270*H270</f>
        <v>4.2119999999999999E-4</v>
      </c>
      <c r="S270" s="219">
        <v>0</v>
      </c>
      <c r="T270" s="220">
        <f>S270*H270</f>
        <v>0</v>
      </c>
      <c r="U270" s="35"/>
      <c r="V270" s="35"/>
      <c r="W270" s="35"/>
      <c r="X270" s="35"/>
      <c r="Y270" s="35"/>
      <c r="Z270" s="35"/>
      <c r="AA270" s="35"/>
      <c r="AB270" s="35"/>
      <c r="AC270" s="35"/>
      <c r="AD270" s="35"/>
      <c r="AE270" s="35"/>
      <c r="AR270" s="221" t="s">
        <v>195</v>
      </c>
      <c r="AT270" s="221" t="s">
        <v>190</v>
      </c>
      <c r="AU270" s="221" t="s">
        <v>88</v>
      </c>
      <c r="AY270" s="18" t="s">
        <v>188</v>
      </c>
      <c r="BE270" s="222">
        <f>IF(N270="základní",J270,0)</f>
        <v>0</v>
      </c>
      <c r="BF270" s="222">
        <f>IF(N270="snížená",J270,0)</f>
        <v>0</v>
      </c>
      <c r="BG270" s="222">
        <f>IF(N270="zákl. přenesená",J270,0)</f>
        <v>0</v>
      </c>
      <c r="BH270" s="222">
        <f>IF(N270="sníž. přenesená",J270,0)</f>
        <v>0</v>
      </c>
      <c r="BI270" s="222">
        <f>IF(N270="nulová",J270,0)</f>
        <v>0</v>
      </c>
      <c r="BJ270" s="18" t="s">
        <v>85</v>
      </c>
      <c r="BK270" s="222">
        <f>ROUND(I270*H270,2)</f>
        <v>0</v>
      </c>
      <c r="BL270" s="18" t="s">
        <v>195</v>
      </c>
      <c r="BM270" s="221" t="s">
        <v>1593</v>
      </c>
    </row>
    <row r="271" spans="1:65" s="15" customFormat="1" ht="11.25">
      <c r="B271" s="246"/>
      <c r="C271" s="247"/>
      <c r="D271" s="225" t="s">
        <v>197</v>
      </c>
      <c r="E271" s="248" t="s">
        <v>1</v>
      </c>
      <c r="F271" s="249" t="s">
        <v>1594</v>
      </c>
      <c r="G271" s="247"/>
      <c r="H271" s="248" t="s">
        <v>1</v>
      </c>
      <c r="I271" s="250"/>
      <c r="J271" s="247"/>
      <c r="K271" s="247"/>
      <c r="L271" s="251"/>
      <c r="M271" s="252"/>
      <c r="N271" s="253"/>
      <c r="O271" s="253"/>
      <c r="P271" s="253"/>
      <c r="Q271" s="253"/>
      <c r="R271" s="253"/>
      <c r="S271" s="253"/>
      <c r="T271" s="254"/>
      <c r="AT271" s="255" t="s">
        <v>197</v>
      </c>
      <c r="AU271" s="255" t="s">
        <v>88</v>
      </c>
      <c r="AV271" s="15" t="s">
        <v>85</v>
      </c>
      <c r="AW271" s="15" t="s">
        <v>32</v>
      </c>
      <c r="AX271" s="15" t="s">
        <v>77</v>
      </c>
      <c r="AY271" s="255" t="s">
        <v>188</v>
      </c>
    </row>
    <row r="272" spans="1:65" s="13" customFormat="1" ht="11.25">
      <c r="B272" s="223"/>
      <c r="C272" s="224"/>
      <c r="D272" s="225" t="s">
        <v>197</v>
      </c>
      <c r="E272" s="226" t="s">
        <v>1</v>
      </c>
      <c r="F272" s="227" t="s">
        <v>1595</v>
      </c>
      <c r="G272" s="224"/>
      <c r="H272" s="228">
        <v>21.06</v>
      </c>
      <c r="I272" s="229"/>
      <c r="J272" s="224"/>
      <c r="K272" s="224"/>
      <c r="L272" s="230"/>
      <c r="M272" s="231"/>
      <c r="N272" s="232"/>
      <c r="O272" s="232"/>
      <c r="P272" s="232"/>
      <c r="Q272" s="232"/>
      <c r="R272" s="232"/>
      <c r="S272" s="232"/>
      <c r="T272" s="233"/>
      <c r="AT272" s="234" t="s">
        <v>197</v>
      </c>
      <c r="AU272" s="234" t="s">
        <v>88</v>
      </c>
      <c r="AV272" s="13" t="s">
        <v>88</v>
      </c>
      <c r="AW272" s="13" t="s">
        <v>32</v>
      </c>
      <c r="AX272" s="13" t="s">
        <v>77</v>
      </c>
      <c r="AY272" s="234" t="s">
        <v>188</v>
      </c>
    </row>
    <row r="273" spans="1:65" s="14" customFormat="1" ht="11.25">
      <c r="B273" s="235"/>
      <c r="C273" s="236"/>
      <c r="D273" s="225" t="s">
        <v>197</v>
      </c>
      <c r="E273" s="237" t="s">
        <v>608</v>
      </c>
      <c r="F273" s="238" t="s">
        <v>199</v>
      </c>
      <c r="G273" s="236"/>
      <c r="H273" s="239">
        <v>21.06</v>
      </c>
      <c r="I273" s="240"/>
      <c r="J273" s="236"/>
      <c r="K273" s="236"/>
      <c r="L273" s="241"/>
      <c r="M273" s="242"/>
      <c r="N273" s="243"/>
      <c r="O273" s="243"/>
      <c r="P273" s="243"/>
      <c r="Q273" s="243"/>
      <c r="R273" s="243"/>
      <c r="S273" s="243"/>
      <c r="T273" s="244"/>
      <c r="AT273" s="245" t="s">
        <v>197</v>
      </c>
      <c r="AU273" s="245" t="s">
        <v>88</v>
      </c>
      <c r="AV273" s="14" t="s">
        <v>195</v>
      </c>
      <c r="AW273" s="14" t="s">
        <v>32</v>
      </c>
      <c r="AX273" s="14" t="s">
        <v>85</v>
      </c>
      <c r="AY273" s="245" t="s">
        <v>188</v>
      </c>
    </row>
    <row r="274" spans="1:65" s="2" customFormat="1" ht="16.5" customHeight="1">
      <c r="A274" s="35"/>
      <c r="B274" s="36"/>
      <c r="C274" s="267" t="s">
        <v>405</v>
      </c>
      <c r="D274" s="267" t="s">
        <v>406</v>
      </c>
      <c r="E274" s="268" t="s">
        <v>703</v>
      </c>
      <c r="F274" s="269" t="s">
        <v>1596</v>
      </c>
      <c r="G274" s="270" t="s">
        <v>193</v>
      </c>
      <c r="H274" s="271">
        <v>21.376000000000001</v>
      </c>
      <c r="I274" s="272"/>
      <c r="J274" s="273">
        <f>ROUND(I274*H274,2)</f>
        <v>0</v>
      </c>
      <c r="K274" s="269" t="s">
        <v>194</v>
      </c>
      <c r="L274" s="274"/>
      <c r="M274" s="275" t="s">
        <v>1</v>
      </c>
      <c r="N274" s="276" t="s">
        <v>42</v>
      </c>
      <c r="O274" s="72"/>
      <c r="P274" s="219">
        <f>O274*H274</f>
        <v>0</v>
      </c>
      <c r="Q274" s="219">
        <v>7.5199999999999998E-3</v>
      </c>
      <c r="R274" s="219">
        <f>Q274*H274</f>
        <v>0.16074752</v>
      </c>
      <c r="S274" s="219">
        <v>0</v>
      </c>
      <c r="T274" s="220">
        <f>S274*H274</f>
        <v>0</v>
      </c>
      <c r="U274" s="35"/>
      <c r="V274" s="35"/>
      <c r="W274" s="35"/>
      <c r="X274" s="35"/>
      <c r="Y274" s="35"/>
      <c r="Z274" s="35"/>
      <c r="AA274" s="35"/>
      <c r="AB274" s="35"/>
      <c r="AC274" s="35"/>
      <c r="AD274" s="35"/>
      <c r="AE274" s="35"/>
      <c r="AR274" s="221" t="s">
        <v>229</v>
      </c>
      <c r="AT274" s="221" t="s">
        <v>406</v>
      </c>
      <c r="AU274" s="221" t="s">
        <v>88</v>
      </c>
      <c r="AY274" s="18" t="s">
        <v>188</v>
      </c>
      <c r="BE274" s="222">
        <f>IF(N274="základní",J274,0)</f>
        <v>0</v>
      </c>
      <c r="BF274" s="222">
        <f>IF(N274="snížená",J274,0)</f>
        <v>0</v>
      </c>
      <c r="BG274" s="222">
        <f>IF(N274="zákl. přenesená",J274,0)</f>
        <v>0</v>
      </c>
      <c r="BH274" s="222">
        <f>IF(N274="sníž. přenesená",J274,0)</f>
        <v>0</v>
      </c>
      <c r="BI274" s="222">
        <f>IF(N274="nulová",J274,0)</f>
        <v>0</v>
      </c>
      <c r="BJ274" s="18" t="s">
        <v>85</v>
      </c>
      <c r="BK274" s="222">
        <f>ROUND(I274*H274,2)</f>
        <v>0</v>
      </c>
      <c r="BL274" s="18" t="s">
        <v>195</v>
      </c>
      <c r="BM274" s="221" t="s">
        <v>1597</v>
      </c>
    </row>
    <row r="275" spans="1:65" s="13" customFormat="1" ht="11.25">
      <c r="B275" s="223"/>
      <c r="C275" s="224"/>
      <c r="D275" s="225" t="s">
        <v>197</v>
      </c>
      <c r="E275" s="224"/>
      <c r="F275" s="227" t="s">
        <v>1598</v>
      </c>
      <c r="G275" s="224"/>
      <c r="H275" s="228">
        <v>21.376000000000001</v>
      </c>
      <c r="I275" s="229"/>
      <c r="J275" s="224"/>
      <c r="K275" s="224"/>
      <c r="L275" s="230"/>
      <c r="M275" s="231"/>
      <c r="N275" s="232"/>
      <c r="O275" s="232"/>
      <c r="P275" s="232"/>
      <c r="Q275" s="232"/>
      <c r="R275" s="232"/>
      <c r="S275" s="232"/>
      <c r="T275" s="233"/>
      <c r="AT275" s="234" t="s">
        <v>197</v>
      </c>
      <c r="AU275" s="234" t="s">
        <v>88</v>
      </c>
      <c r="AV275" s="13" t="s">
        <v>88</v>
      </c>
      <c r="AW275" s="13" t="s">
        <v>4</v>
      </c>
      <c r="AX275" s="13" t="s">
        <v>85</v>
      </c>
      <c r="AY275" s="234" t="s">
        <v>188</v>
      </c>
    </row>
    <row r="276" spans="1:65" s="2" customFormat="1" ht="16.5" customHeight="1">
      <c r="A276" s="35"/>
      <c r="B276" s="36"/>
      <c r="C276" s="210" t="s">
        <v>411</v>
      </c>
      <c r="D276" s="210" t="s">
        <v>190</v>
      </c>
      <c r="E276" s="211" t="s">
        <v>540</v>
      </c>
      <c r="F276" s="212" t="s">
        <v>541</v>
      </c>
      <c r="G276" s="213" t="s">
        <v>454</v>
      </c>
      <c r="H276" s="214">
        <v>2</v>
      </c>
      <c r="I276" s="215"/>
      <c r="J276" s="216">
        <f>ROUND(I276*H276,2)</f>
        <v>0</v>
      </c>
      <c r="K276" s="212" t="s">
        <v>194</v>
      </c>
      <c r="L276" s="40"/>
      <c r="M276" s="217" t="s">
        <v>1</v>
      </c>
      <c r="N276" s="218" t="s">
        <v>42</v>
      </c>
      <c r="O276" s="72"/>
      <c r="P276" s="219">
        <f>O276*H276</f>
        <v>0</v>
      </c>
      <c r="Q276" s="219">
        <v>0</v>
      </c>
      <c r="R276" s="219">
        <f>Q276*H276</f>
        <v>0</v>
      </c>
      <c r="S276" s="219">
        <v>0</v>
      </c>
      <c r="T276" s="220">
        <f>S276*H276</f>
        <v>0</v>
      </c>
      <c r="U276" s="35"/>
      <c r="V276" s="35"/>
      <c r="W276" s="35"/>
      <c r="X276" s="35"/>
      <c r="Y276" s="35"/>
      <c r="Z276" s="35"/>
      <c r="AA276" s="35"/>
      <c r="AB276" s="35"/>
      <c r="AC276" s="35"/>
      <c r="AD276" s="35"/>
      <c r="AE276" s="35"/>
      <c r="AR276" s="221" t="s">
        <v>195</v>
      </c>
      <c r="AT276" s="221" t="s">
        <v>190</v>
      </c>
      <c r="AU276" s="221" t="s">
        <v>88</v>
      </c>
      <c r="AY276" s="18" t="s">
        <v>188</v>
      </c>
      <c r="BE276" s="222">
        <f>IF(N276="základní",J276,0)</f>
        <v>0</v>
      </c>
      <c r="BF276" s="222">
        <f>IF(N276="snížená",J276,0)</f>
        <v>0</v>
      </c>
      <c r="BG276" s="222">
        <f>IF(N276="zákl. přenesená",J276,0)</f>
        <v>0</v>
      </c>
      <c r="BH276" s="222">
        <f>IF(N276="sníž. přenesená",J276,0)</f>
        <v>0</v>
      </c>
      <c r="BI276" s="222">
        <f>IF(N276="nulová",J276,0)</f>
        <v>0</v>
      </c>
      <c r="BJ276" s="18" t="s">
        <v>85</v>
      </c>
      <c r="BK276" s="222">
        <f>ROUND(I276*H276,2)</f>
        <v>0</v>
      </c>
      <c r="BL276" s="18" t="s">
        <v>195</v>
      </c>
      <c r="BM276" s="221" t="s">
        <v>1599</v>
      </c>
    </row>
    <row r="277" spans="1:65" s="2" customFormat="1" ht="24" customHeight="1">
      <c r="A277" s="35"/>
      <c r="B277" s="36"/>
      <c r="C277" s="210" t="s">
        <v>416</v>
      </c>
      <c r="D277" s="210" t="s">
        <v>190</v>
      </c>
      <c r="E277" s="211" t="s">
        <v>1600</v>
      </c>
      <c r="F277" s="212" t="s">
        <v>1601</v>
      </c>
      <c r="G277" s="213" t="s">
        <v>454</v>
      </c>
      <c r="H277" s="214">
        <v>5</v>
      </c>
      <c r="I277" s="215"/>
      <c r="J277" s="216">
        <f>ROUND(I277*H277,2)</f>
        <v>0</v>
      </c>
      <c r="K277" s="212" t="s">
        <v>194</v>
      </c>
      <c r="L277" s="40"/>
      <c r="M277" s="217" t="s">
        <v>1</v>
      </c>
      <c r="N277" s="218" t="s">
        <v>42</v>
      </c>
      <c r="O277" s="72"/>
      <c r="P277" s="219">
        <f>O277*H277</f>
        <v>0</v>
      </c>
      <c r="Q277" s="219">
        <v>0.31</v>
      </c>
      <c r="R277" s="219">
        <f>Q277*H277</f>
        <v>1.55</v>
      </c>
      <c r="S277" s="219">
        <v>0</v>
      </c>
      <c r="T277" s="220">
        <f>S277*H277</f>
        <v>0</v>
      </c>
      <c r="U277" s="35"/>
      <c r="V277" s="35"/>
      <c r="W277" s="35"/>
      <c r="X277" s="35"/>
      <c r="Y277" s="35"/>
      <c r="Z277" s="35"/>
      <c r="AA277" s="35"/>
      <c r="AB277" s="35"/>
      <c r="AC277" s="35"/>
      <c r="AD277" s="35"/>
      <c r="AE277" s="35"/>
      <c r="AR277" s="221" t="s">
        <v>195</v>
      </c>
      <c r="AT277" s="221" t="s">
        <v>190</v>
      </c>
      <c r="AU277" s="221" t="s">
        <v>88</v>
      </c>
      <c r="AY277" s="18" t="s">
        <v>188</v>
      </c>
      <c r="BE277" s="222">
        <f>IF(N277="základní",J277,0)</f>
        <v>0</v>
      </c>
      <c r="BF277" s="222">
        <f>IF(N277="snížená",J277,0)</f>
        <v>0</v>
      </c>
      <c r="BG277" s="222">
        <f>IF(N277="zákl. přenesená",J277,0)</f>
        <v>0</v>
      </c>
      <c r="BH277" s="222">
        <f>IF(N277="sníž. přenesená",J277,0)</f>
        <v>0</v>
      </c>
      <c r="BI277" s="222">
        <f>IF(N277="nulová",J277,0)</f>
        <v>0</v>
      </c>
      <c r="BJ277" s="18" t="s">
        <v>85</v>
      </c>
      <c r="BK277" s="222">
        <f>ROUND(I277*H277,2)</f>
        <v>0</v>
      </c>
      <c r="BL277" s="18" t="s">
        <v>195</v>
      </c>
      <c r="BM277" s="221" t="s">
        <v>1602</v>
      </c>
    </row>
    <row r="278" spans="1:65" s="15" customFormat="1" ht="11.25">
      <c r="B278" s="246"/>
      <c r="C278" s="247"/>
      <c r="D278" s="225" t="s">
        <v>197</v>
      </c>
      <c r="E278" s="248" t="s">
        <v>1</v>
      </c>
      <c r="F278" s="249" t="s">
        <v>1603</v>
      </c>
      <c r="G278" s="247"/>
      <c r="H278" s="248" t="s">
        <v>1</v>
      </c>
      <c r="I278" s="250"/>
      <c r="J278" s="247"/>
      <c r="K278" s="247"/>
      <c r="L278" s="251"/>
      <c r="M278" s="252"/>
      <c r="N278" s="253"/>
      <c r="O278" s="253"/>
      <c r="P278" s="253"/>
      <c r="Q278" s="253"/>
      <c r="R278" s="253"/>
      <c r="S278" s="253"/>
      <c r="T278" s="254"/>
      <c r="AT278" s="255" t="s">
        <v>197</v>
      </c>
      <c r="AU278" s="255" t="s">
        <v>88</v>
      </c>
      <c r="AV278" s="15" t="s">
        <v>85</v>
      </c>
      <c r="AW278" s="15" t="s">
        <v>32</v>
      </c>
      <c r="AX278" s="15" t="s">
        <v>77</v>
      </c>
      <c r="AY278" s="255" t="s">
        <v>188</v>
      </c>
    </row>
    <row r="279" spans="1:65" s="13" customFormat="1" ht="11.25">
      <c r="B279" s="223"/>
      <c r="C279" s="224"/>
      <c r="D279" s="225" t="s">
        <v>197</v>
      </c>
      <c r="E279" s="226" t="s">
        <v>1</v>
      </c>
      <c r="F279" s="227" t="s">
        <v>1604</v>
      </c>
      <c r="G279" s="224"/>
      <c r="H279" s="228">
        <v>2</v>
      </c>
      <c r="I279" s="229"/>
      <c r="J279" s="224"/>
      <c r="K279" s="224"/>
      <c r="L279" s="230"/>
      <c r="M279" s="231"/>
      <c r="N279" s="232"/>
      <c r="O279" s="232"/>
      <c r="P279" s="232"/>
      <c r="Q279" s="232"/>
      <c r="R279" s="232"/>
      <c r="S279" s="232"/>
      <c r="T279" s="233"/>
      <c r="AT279" s="234" t="s">
        <v>197</v>
      </c>
      <c r="AU279" s="234" t="s">
        <v>88</v>
      </c>
      <c r="AV279" s="13" t="s">
        <v>88</v>
      </c>
      <c r="AW279" s="13" t="s">
        <v>32</v>
      </c>
      <c r="AX279" s="13" t="s">
        <v>77</v>
      </c>
      <c r="AY279" s="234" t="s">
        <v>188</v>
      </c>
    </row>
    <row r="280" spans="1:65" s="13" customFormat="1" ht="11.25">
      <c r="B280" s="223"/>
      <c r="C280" s="224"/>
      <c r="D280" s="225" t="s">
        <v>197</v>
      </c>
      <c r="E280" s="226" t="s">
        <v>1</v>
      </c>
      <c r="F280" s="227" t="s">
        <v>1605</v>
      </c>
      <c r="G280" s="224"/>
      <c r="H280" s="228">
        <v>3</v>
      </c>
      <c r="I280" s="229"/>
      <c r="J280" s="224"/>
      <c r="K280" s="224"/>
      <c r="L280" s="230"/>
      <c r="M280" s="231"/>
      <c r="N280" s="232"/>
      <c r="O280" s="232"/>
      <c r="P280" s="232"/>
      <c r="Q280" s="232"/>
      <c r="R280" s="232"/>
      <c r="S280" s="232"/>
      <c r="T280" s="233"/>
      <c r="AT280" s="234" t="s">
        <v>197</v>
      </c>
      <c r="AU280" s="234" t="s">
        <v>88</v>
      </c>
      <c r="AV280" s="13" t="s">
        <v>88</v>
      </c>
      <c r="AW280" s="13" t="s">
        <v>32</v>
      </c>
      <c r="AX280" s="13" t="s">
        <v>77</v>
      </c>
      <c r="AY280" s="234" t="s">
        <v>188</v>
      </c>
    </row>
    <row r="281" spans="1:65" s="14" customFormat="1" ht="11.25">
      <c r="B281" s="235"/>
      <c r="C281" s="236"/>
      <c r="D281" s="225" t="s">
        <v>197</v>
      </c>
      <c r="E281" s="237" t="s">
        <v>1</v>
      </c>
      <c r="F281" s="238" t="s">
        <v>199</v>
      </c>
      <c r="G281" s="236"/>
      <c r="H281" s="239">
        <v>5</v>
      </c>
      <c r="I281" s="240"/>
      <c r="J281" s="236"/>
      <c r="K281" s="236"/>
      <c r="L281" s="241"/>
      <c r="M281" s="242"/>
      <c r="N281" s="243"/>
      <c r="O281" s="243"/>
      <c r="P281" s="243"/>
      <c r="Q281" s="243"/>
      <c r="R281" s="243"/>
      <c r="S281" s="243"/>
      <c r="T281" s="244"/>
      <c r="AT281" s="245" t="s">
        <v>197</v>
      </c>
      <c r="AU281" s="245" t="s">
        <v>88</v>
      </c>
      <c r="AV281" s="14" t="s">
        <v>195</v>
      </c>
      <c r="AW281" s="14" t="s">
        <v>32</v>
      </c>
      <c r="AX281" s="14" t="s">
        <v>85</v>
      </c>
      <c r="AY281" s="245" t="s">
        <v>188</v>
      </c>
    </row>
    <row r="282" spans="1:65" s="2" customFormat="1" ht="24" customHeight="1">
      <c r="A282" s="35"/>
      <c r="B282" s="36"/>
      <c r="C282" s="210" t="s">
        <v>420</v>
      </c>
      <c r="D282" s="210" t="s">
        <v>190</v>
      </c>
      <c r="E282" s="211" t="s">
        <v>1606</v>
      </c>
      <c r="F282" s="212" t="s">
        <v>1607</v>
      </c>
      <c r="G282" s="213" t="s">
        <v>454</v>
      </c>
      <c r="H282" s="214">
        <v>3</v>
      </c>
      <c r="I282" s="215"/>
      <c r="J282" s="216">
        <f>ROUND(I282*H282,2)</f>
        <v>0</v>
      </c>
      <c r="K282" s="212" t="s">
        <v>194</v>
      </c>
      <c r="L282" s="40"/>
      <c r="M282" s="217" t="s">
        <v>1</v>
      </c>
      <c r="N282" s="218" t="s">
        <v>42</v>
      </c>
      <c r="O282" s="72"/>
      <c r="P282" s="219">
        <f>O282*H282</f>
        <v>0</v>
      </c>
      <c r="Q282" s="219">
        <v>0.31</v>
      </c>
      <c r="R282" s="219">
        <f>Q282*H282</f>
        <v>0.92999999999999994</v>
      </c>
      <c r="S282" s="219">
        <v>0</v>
      </c>
      <c r="T282" s="220">
        <f>S282*H282</f>
        <v>0</v>
      </c>
      <c r="U282" s="35"/>
      <c r="V282" s="35"/>
      <c r="W282" s="35"/>
      <c r="X282" s="35"/>
      <c r="Y282" s="35"/>
      <c r="Z282" s="35"/>
      <c r="AA282" s="35"/>
      <c r="AB282" s="35"/>
      <c r="AC282" s="35"/>
      <c r="AD282" s="35"/>
      <c r="AE282" s="35"/>
      <c r="AR282" s="221" t="s">
        <v>195</v>
      </c>
      <c r="AT282" s="221" t="s">
        <v>190</v>
      </c>
      <c r="AU282" s="221" t="s">
        <v>88</v>
      </c>
      <c r="AY282" s="18" t="s">
        <v>188</v>
      </c>
      <c r="BE282" s="222">
        <f>IF(N282="základní",J282,0)</f>
        <v>0</v>
      </c>
      <c r="BF282" s="222">
        <f>IF(N282="snížená",J282,0)</f>
        <v>0</v>
      </c>
      <c r="BG282" s="222">
        <f>IF(N282="zákl. přenesená",J282,0)</f>
        <v>0</v>
      </c>
      <c r="BH282" s="222">
        <f>IF(N282="sníž. přenesená",J282,0)</f>
        <v>0</v>
      </c>
      <c r="BI282" s="222">
        <f>IF(N282="nulová",J282,0)</f>
        <v>0</v>
      </c>
      <c r="BJ282" s="18" t="s">
        <v>85</v>
      </c>
      <c r="BK282" s="222">
        <f>ROUND(I282*H282,2)</f>
        <v>0</v>
      </c>
      <c r="BL282" s="18" t="s">
        <v>195</v>
      </c>
      <c r="BM282" s="221" t="s">
        <v>1608</v>
      </c>
    </row>
    <row r="283" spans="1:65" s="15" customFormat="1" ht="11.25">
      <c r="B283" s="246"/>
      <c r="C283" s="247"/>
      <c r="D283" s="225" t="s">
        <v>197</v>
      </c>
      <c r="E283" s="248" t="s">
        <v>1</v>
      </c>
      <c r="F283" s="249" t="s">
        <v>1603</v>
      </c>
      <c r="G283" s="247"/>
      <c r="H283" s="248" t="s">
        <v>1</v>
      </c>
      <c r="I283" s="250"/>
      <c r="J283" s="247"/>
      <c r="K283" s="247"/>
      <c r="L283" s="251"/>
      <c r="M283" s="252"/>
      <c r="N283" s="253"/>
      <c r="O283" s="253"/>
      <c r="P283" s="253"/>
      <c r="Q283" s="253"/>
      <c r="R283" s="253"/>
      <c r="S283" s="253"/>
      <c r="T283" s="254"/>
      <c r="AT283" s="255" t="s">
        <v>197</v>
      </c>
      <c r="AU283" s="255" t="s">
        <v>88</v>
      </c>
      <c r="AV283" s="15" t="s">
        <v>85</v>
      </c>
      <c r="AW283" s="15" t="s">
        <v>32</v>
      </c>
      <c r="AX283" s="15" t="s">
        <v>77</v>
      </c>
      <c r="AY283" s="255" t="s">
        <v>188</v>
      </c>
    </row>
    <row r="284" spans="1:65" s="13" customFormat="1" ht="11.25">
      <c r="B284" s="223"/>
      <c r="C284" s="224"/>
      <c r="D284" s="225" t="s">
        <v>197</v>
      </c>
      <c r="E284" s="226" t="s">
        <v>1</v>
      </c>
      <c r="F284" s="227" t="s">
        <v>1609</v>
      </c>
      <c r="G284" s="224"/>
      <c r="H284" s="228">
        <v>3</v>
      </c>
      <c r="I284" s="229"/>
      <c r="J284" s="224"/>
      <c r="K284" s="224"/>
      <c r="L284" s="230"/>
      <c r="M284" s="231"/>
      <c r="N284" s="232"/>
      <c r="O284" s="232"/>
      <c r="P284" s="232"/>
      <c r="Q284" s="232"/>
      <c r="R284" s="232"/>
      <c r="S284" s="232"/>
      <c r="T284" s="233"/>
      <c r="AT284" s="234" t="s">
        <v>197</v>
      </c>
      <c r="AU284" s="234" t="s">
        <v>88</v>
      </c>
      <c r="AV284" s="13" t="s">
        <v>88</v>
      </c>
      <c r="AW284" s="13" t="s">
        <v>32</v>
      </c>
      <c r="AX284" s="13" t="s">
        <v>85</v>
      </c>
      <c r="AY284" s="234" t="s">
        <v>188</v>
      </c>
    </row>
    <row r="285" spans="1:65" s="2" customFormat="1" ht="24" customHeight="1">
      <c r="A285" s="35"/>
      <c r="B285" s="36"/>
      <c r="C285" s="210" t="s">
        <v>428</v>
      </c>
      <c r="D285" s="210" t="s">
        <v>190</v>
      </c>
      <c r="E285" s="211" t="s">
        <v>1610</v>
      </c>
      <c r="F285" s="212" t="s">
        <v>1611</v>
      </c>
      <c r="G285" s="213" t="s">
        <v>285</v>
      </c>
      <c r="H285" s="214">
        <v>22.81</v>
      </c>
      <c r="I285" s="215"/>
      <c r="J285" s="216">
        <f>ROUND(I285*H285,2)</f>
        <v>0</v>
      </c>
      <c r="K285" s="212" t="s">
        <v>194</v>
      </c>
      <c r="L285" s="40"/>
      <c r="M285" s="217" t="s">
        <v>1</v>
      </c>
      <c r="N285" s="218" t="s">
        <v>42</v>
      </c>
      <c r="O285" s="72"/>
      <c r="P285" s="219">
        <f>O285*H285</f>
        <v>0</v>
      </c>
      <c r="Q285" s="219">
        <v>4.8000000000000001E-2</v>
      </c>
      <c r="R285" s="219">
        <f>Q285*H285</f>
        <v>1.0948799999999999</v>
      </c>
      <c r="S285" s="219">
        <v>0</v>
      </c>
      <c r="T285" s="220">
        <f>S285*H285</f>
        <v>0</v>
      </c>
      <c r="U285" s="35"/>
      <c r="V285" s="35"/>
      <c r="W285" s="35"/>
      <c r="X285" s="35"/>
      <c r="Y285" s="35"/>
      <c r="Z285" s="35"/>
      <c r="AA285" s="35"/>
      <c r="AB285" s="35"/>
      <c r="AC285" s="35"/>
      <c r="AD285" s="35"/>
      <c r="AE285" s="35"/>
      <c r="AR285" s="221" t="s">
        <v>195</v>
      </c>
      <c r="AT285" s="221" t="s">
        <v>190</v>
      </c>
      <c r="AU285" s="221" t="s">
        <v>88</v>
      </c>
      <c r="AY285" s="18" t="s">
        <v>188</v>
      </c>
      <c r="BE285" s="222">
        <f>IF(N285="základní",J285,0)</f>
        <v>0</v>
      </c>
      <c r="BF285" s="222">
        <f>IF(N285="snížená",J285,0)</f>
        <v>0</v>
      </c>
      <c r="BG285" s="222">
        <f>IF(N285="zákl. přenesená",J285,0)</f>
        <v>0</v>
      </c>
      <c r="BH285" s="222">
        <f>IF(N285="sníž. přenesená",J285,0)</f>
        <v>0</v>
      </c>
      <c r="BI285" s="222">
        <f>IF(N285="nulová",J285,0)</f>
        <v>0</v>
      </c>
      <c r="BJ285" s="18" t="s">
        <v>85</v>
      </c>
      <c r="BK285" s="222">
        <f>ROUND(I285*H285,2)</f>
        <v>0</v>
      </c>
      <c r="BL285" s="18" t="s">
        <v>195</v>
      </c>
      <c r="BM285" s="221" t="s">
        <v>1612</v>
      </c>
    </row>
    <row r="286" spans="1:65" s="13" customFormat="1" ht="11.25">
      <c r="B286" s="223"/>
      <c r="C286" s="224"/>
      <c r="D286" s="225" t="s">
        <v>197</v>
      </c>
      <c r="E286" s="226" t="s">
        <v>1</v>
      </c>
      <c r="F286" s="227" t="s">
        <v>1613</v>
      </c>
      <c r="G286" s="224"/>
      <c r="H286" s="228">
        <v>22.81</v>
      </c>
      <c r="I286" s="229"/>
      <c r="J286" s="224"/>
      <c r="K286" s="224"/>
      <c r="L286" s="230"/>
      <c r="M286" s="231"/>
      <c r="N286" s="232"/>
      <c r="O286" s="232"/>
      <c r="P286" s="232"/>
      <c r="Q286" s="232"/>
      <c r="R286" s="232"/>
      <c r="S286" s="232"/>
      <c r="T286" s="233"/>
      <c r="AT286" s="234" t="s">
        <v>197</v>
      </c>
      <c r="AU286" s="234" t="s">
        <v>88</v>
      </c>
      <c r="AV286" s="13" t="s">
        <v>88</v>
      </c>
      <c r="AW286" s="13" t="s">
        <v>32</v>
      </c>
      <c r="AX286" s="13" t="s">
        <v>85</v>
      </c>
      <c r="AY286" s="234" t="s">
        <v>188</v>
      </c>
    </row>
    <row r="287" spans="1:65" s="2" customFormat="1" ht="24" customHeight="1">
      <c r="A287" s="35"/>
      <c r="B287" s="36"/>
      <c r="C287" s="210" t="s">
        <v>433</v>
      </c>
      <c r="D287" s="210" t="s">
        <v>190</v>
      </c>
      <c r="E287" s="211" t="s">
        <v>1614</v>
      </c>
      <c r="F287" s="212" t="s">
        <v>1615</v>
      </c>
      <c r="G287" s="213" t="s">
        <v>285</v>
      </c>
      <c r="H287" s="214">
        <v>42.24</v>
      </c>
      <c r="I287" s="215"/>
      <c r="J287" s="216">
        <f>ROUND(I287*H287,2)</f>
        <v>0</v>
      </c>
      <c r="K287" s="212" t="s">
        <v>194</v>
      </c>
      <c r="L287" s="40"/>
      <c r="M287" s="217" t="s">
        <v>1</v>
      </c>
      <c r="N287" s="218" t="s">
        <v>42</v>
      </c>
      <c r="O287" s="72"/>
      <c r="P287" s="219">
        <f>O287*H287</f>
        <v>0</v>
      </c>
      <c r="Q287" s="219">
        <v>4.8000000000000001E-2</v>
      </c>
      <c r="R287" s="219">
        <f>Q287*H287</f>
        <v>2.02752</v>
      </c>
      <c r="S287" s="219">
        <v>0</v>
      </c>
      <c r="T287" s="220">
        <f>S287*H287</f>
        <v>0</v>
      </c>
      <c r="U287" s="35"/>
      <c r="V287" s="35"/>
      <c r="W287" s="35"/>
      <c r="X287" s="35"/>
      <c r="Y287" s="35"/>
      <c r="Z287" s="35"/>
      <c r="AA287" s="35"/>
      <c r="AB287" s="35"/>
      <c r="AC287" s="35"/>
      <c r="AD287" s="35"/>
      <c r="AE287" s="35"/>
      <c r="AR287" s="221" t="s">
        <v>195</v>
      </c>
      <c r="AT287" s="221" t="s">
        <v>190</v>
      </c>
      <c r="AU287" s="221" t="s">
        <v>88</v>
      </c>
      <c r="AY287" s="18" t="s">
        <v>188</v>
      </c>
      <c r="BE287" s="222">
        <f>IF(N287="základní",J287,0)</f>
        <v>0</v>
      </c>
      <c r="BF287" s="222">
        <f>IF(N287="snížená",J287,0)</f>
        <v>0</v>
      </c>
      <c r="BG287" s="222">
        <f>IF(N287="zákl. přenesená",J287,0)</f>
        <v>0</v>
      </c>
      <c r="BH287" s="222">
        <f>IF(N287="sníž. přenesená",J287,0)</f>
        <v>0</v>
      </c>
      <c r="BI287" s="222">
        <f>IF(N287="nulová",J287,0)</f>
        <v>0</v>
      </c>
      <c r="BJ287" s="18" t="s">
        <v>85</v>
      </c>
      <c r="BK287" s="222">
        <f>ROUND(I287*H287,2)</f>
        <v>0</v>
      </c>
      <c r="BL287" s="18" t="s">
        <v>195</v>
      </c>
      <c r="BM287" s="221" t="s">
        <v>1616</v>
      </c>
    </row>
    <row r="288" spans="1:65" s="13" customFormat="1" ht="11.25">
      <c r="B288" s="223"/>
      <c r="C288" s="224"/>
      <c r="D288" s="225" t="s">
        <v>197</v>
      </c>
      <c r="E288" s="226" t="s">
        <v>1</v>
      </c>
      <c r="F288" s="227" t="s">
        <v>1617</v>
      </c>
      <c r="G288" s="224"/>
      <c r="H288" s="228">
        <v>42.24</v>
      </c>
      <c r="I288" s="229"/>
      <c r="J288" s="224"/>
      <c r="K288" s="224"/>
      <c r="L288" s="230"/>
      <c r="M288" s="231"/>
      <c r="N288" s="232"/>
      <c r="O288" s="232"/>
      <c r="P288" s="232"/>
      <c r="Q288" s="232"/>
      <c r="R288" s="232"/>
      <c r="S288" s="232"/>
      <c r="T288" s="233"/>
      <c r="AT288" s="234" t="s">
        <v>197</v>
      </c>
      <c r="AU288" s="234" t="s">
        <v>88</v>
      </c>
      <c r="AV288" s="13" t="s">
        <v>88</v>
      </c>
      <c r="AW288" s="13" t="s">
        <v>32</v>
      </c>
      <c r="AX288" s="13" t="s">
        <v>85</v>
      </c>
      <c r="AY288" s="234" t="s">
        <v>188</v>
      </c>
    </row>
    <row r="289" spans="1:65" s="2" customFormat="1" ht="24" customHeight="1">
      <c r="A289" s="35"/>
      <c r="B289" s="36"/>
      <c r="C289" s="210" t="s">
        <v>436</v>
      </c>
      <c r="D289" s="210" t="s">
        <v>190</v>
      </c>
      <c r="E289" s="211" t="s">
        <v>1618</v>
      </c>
      <c r="F289" s="212" t="s">
        <v>1619</v>
      </c>
      <c r="G289" s="213" t="s">
        <v>285</v>
      </c>
      <c r="H289" s="214">
        <v>72.653000000000006</v>
      </c>
      <c r="I289" s="215"/>
      <c r="J289" s="216">
        <f>ROUND(I289*H289,2)</f>
        <v>0</v>
      </c>
      <c r="K289" s="212" t="s">
        <v>194</v>
      </c>
      <c r="L289" s="40"/>
      <c r="M289" s="217" t="s">
        <v>1</v>
      </c>
      <c r="N289" s="218" t="s">
        <v>42</v>
      </c>
      <c r="O289" s="72"/>
      <c r="P289" s="219">
        <f>O289*H289</f>
        <v>0</v>
      </c>
      <c r="Q289" s="219">
        <v>4.8000000000000001E-2</v>
      </c>
      <c r="R289" s="219">
        <f>Q289*H289</f>
        <v>3.4873440000000002</v>
      </c>
      <c r="S289" s="219">
        <v>0</v>
      </c>
      <c r="T289" s="220">
        <f>S289*H289</f>
        <v>0</v>
      </c>
      <c r="U289" s="35"/>
      <c r="V289" s="35"/>
      <c r="W289" s="35"/>
      <c r="X289" s="35"/>
      <c r="Y289" s="35"/>
      <c r="Z289" s="35"/>
      <c r="AA289" s="35"/>
      <c r="AB289" s="35"/>
      <c r="AC289" s="35"/>
      <c r="AD289" s="35"/>
      <c r="AE289" s="35"/>
      <c r="AR289" s="221" t="s">
        <v>195</v>
      </c>
      <c r="AT289" s="221" t="s">
        <v>190</v>
      </c>
      <c r="AU289" s="221" t="s">
        <v>88</v>
      </c>
      <c r="AY289" s="18" t="s">
        <v>188</v>
      </c>
      <c r="BE289" s="222">
        <f>IF(N289="základní",J289,0)</f>
        <v>0</v>
      </c>
      <c r="BF289" s="222">
        <f>IF(N289="snížená",J289,0)</f>
        <v>0</v>
      </c>
      <c r="BG289" s="222">
        <f>IF(N289="zákl. přenesená",J289,0)</f>
        <v>0</v>
      </c>
      <c r="BH289" s="222">
        <f>IF(N289="sníž. přenesená",J289,0)</f>
        <v>0</v>
      </c>
      <c r="BI289" s="222">
        <f>IF(N289="nulová",J289,0)</f>
        <v>0</v>
      </c>
      <c r="BJ289" s="18" t="s">
        <v>85</v>
      </c>
      <c r="BK289" s="222">
        <f>ROUND(I289*H289,2)</f>
        <v>0</v>
      </c>
      <c r="BL289" s="18" t="s">
        <v>195</v>
      </c>
      <c r="BM289" s="221" t="s">
        <v>1620</v>
      </c>
    </row>
    <row r="290" spans="1:65" s="13" customFormat="1" ht="11.25">
      <c r="B290" s="223"/>
      <c r="C290" s="224"/>
      <c r="D290" s="225" t="s">
        <v>197</v>
      </c>
      <c r="E290" s="226" t="s">
        <v>1</v>
      </c>
      <c r="F290" s="227" t="s">
        <v>1621</v>
      </c>
      <c r="G290" s="224"/>
      <c r="H290" s="228">
        <v>72.653000000000006</v>
      </c>
      <c r="I290" s="229"/>
      <c r="J290" s="224"/>
      <c r="K290" s="224"/>
      <c r="L290" s="230"/>
      <c r="M290" s="231"/>
      <c r="N290" s="232"/>
      <c r="O290" s="232"/>
      <c r="P290" s="232"/>
      <c r="Q290" s="232"/>
      <c r="R290" s="232"/>
      <c r="S290" s="232"/>
      <c r="T290" s="233"/>
      <c r="AT290" s="234" t="s">
        <v>197</v>
      </c>
      <c r="AU290" s="234" t="s">
        <v>88</v>
      </c>
      <c r="AV290" s="13" t="s">
        <v>88</v>
      </c>
      <c r="AW290" s="13" t="s">
        <v>32</v>
      </c>
      <c r="AX290" s="13" t="s">
        <v>85</v>
      </c>
      <c r="AY290" s="234" t="s">
        <v>188</v>
      </c>
    </row>
    <row r="291" spans="1:65" s="12" customFormat="1" ht="22.9" customHeight="1">
      <c r="B291" s="194"/>
      <c r="C291" s="195"/>
      <c r="D291" s="196" t="s">
        <v>76</v>
      </c>
      <c r="E291" s="208" t="s">
        <v>587</v>
      </c>
      <c r="F291" s="208" t="s">
        <v>588</v>
      </c>
      <c r="G291" s="195"/>
      <c r="H291" s="195"/>
      <c r="I291" s="198"/>
      <c r="J291" s="209">
        <f>BK291</f>
        <v>0</v>
      </c>
      <c r="K291" s="195"/>
      <c r="L291" s="200"/>
      <c r="M291" s="201"/>
      <c r="N291" s="202"/>
      <c r="O291" s="202"/>
      <c r="P291" s="203">
        <f>P292</f>
        <v>0</v>
      </c>
      <c r="Q291" s="202"/>
      <c r="R291" s="203">
        <f>R292</f>
        <v>0</v>
      </c>
      <c r="S291" s="202"/>
      <c r="T291" s="204">
        <f>T292</f>
        <v>0</v>
      </c>
      <c r="AR291" s="205" t="s">
        <v>85</v>
      </c>
      <c r="AT291" s="206" t="s">
        <v>76</v>
      </c>
      <c r="AU291" s="206" t="s">
        <v>85</v>
      </c>
      <c r="AY291" s="205" t="s">
        <v>188</v>
      </c>
      <c r="BK291" s="207">
        <f>BK292</f>
        <v>0</v>
      </c>
    </row>
    <row r="292" spans="1:65" s="2" customFormat="1" ht="16.5" customHeight="1">
      <c r="A292" s="35"/>
      <c r="B292" s="36"/>
      <c r="C292" s="210" t="s">
        <v>439</v>
      </c>
      <c r="D292" s="210" t="s">
        <v>190</v>
      </c>
      <c r="E292" s="211" t="s">
        <v>1322</v>
      </c>
      <c r="F292" s="212" t="s">
        <v>1323</v>
      </c>
      <c r="G292" s="213" t="s">
        <v>246</v>
      </c>
      <c r="H292" s="214">
        <v>10.336</v>
      </c>
      <c r="I292" s="215"/>
      <c r="J292" s="216">
        <f>ROUND(I292*H292,2)</f>
        <v>0</v>
      </c>
      <c r="K292" s="212" t="s">
        <v>202</v>
      </c>
      <c r="L292" s="40"/>
      <c r="M292" s="217" t="s">
        <v>1</v>
      </c>
      <c r="N292" s="218" t="s">
        <v>42</v>
      </c>
      <c r="O292" s="72"/>
      <c r="P292" s="219">
        <f>O292*H292</f>
        <v>0</v>
      </c>
      <c r="Q292" s="219">
        <v>0</v>
      </c>
      <c r="R292" s="219">
        <f>Q292*H292</f>
        <v>0</v>
      </c>
      <c r="S292" s="219">
        <v>0</v>
      </c>
      <c r="T292" s="220">
        <f>S292*H292</f>
        <v>0</v>
      </c>
      <c r="U292" s="35"/>
      <c r="V292" s="35"/>
      <c r="W292" s="35"/>
      <c r="X292" s="35"/>
      <c r="Y292" s="35"/>
      <c r="Z292" s="35"/>
      <c r="AA292" s="35"/>
      <c r="AB292" s="35"/>
      <c r="AC292" s="35"/>
      <c r="AD292" s="35"/>
      <c r="AE292" s="35"/>
      <c r="AR292" s="221" t="s">
        <v>195</v>
      </c>
      <c r="AT292" s="221" t="s">
        <v>190</v>
      </c>
      <c r="AU292" s="221" t="s">
        <v>88</v>
      </c>
      <c r="AY292" s="18" t="s">
        <v>188</v>
      </c>
      <c r="BE292" s="222">
        <f>IF(N292="základní",J292,0)</f>
        <v>0</v>
      </c>
      <c r="BF292" s="222">
        <f>IF(N292="snížená",J292,0)</f>
        <v>0</v>
      </c>
      <c r="BG292" s="222">
        <f>IF(N292="zákl. přenesená",J292,0)</f>
        <v>0</v>
      </c>
      <c r="BH292" s="222">
        <f>IF(N292="sníž. přenesená",J292,0)</f>
        <v>0</v>
      </c>
      <c r="BI292" s="222">
        <f>IF(N292="nulová",J292,0)</f>
        <v>0</v>
      </c>
      <c r="BJ292" s="18" t="s">
        <v>85</v>
      </c>
      <c r="BK292" s="222">
        <f>ROUND(I292*H292,2)</f>
        <v>0</v>
      </c>
      <c r="BL292" s="18" t="s">
        <v>195</v>
      </c>
      <c r="BM292" s="221" t="s">
        <v>1622</v>
      </c>
    </row>
    <row r="293" spans="1:65" s="12" customFormat="1" ht="25.9" customHeight="1">
      <c r="B293" s="194"/>
      <c r="C293" s="195"/>
      <c r="D293" s="196" t="s">
        <v>76</v>
      </c>
      <c r="E293" s="197" t="s">
        <v>1623</v>
      </c>
      <c r="F293" s="197" t="s">
        <v>1624</v>
      </c>
      <c r="G293" s="195"/>
      <c r="H293" s="195"/>
      <c r="I293" s="198"/>
      <c r="J293" s="199">
        <f>BK293</f>
        <v>0</v>
      </c>
      <c r="K293" s="195"/>
      <c r="L293" s="200"/>
      <c r="M293" s="201"/>
      <c r="N293" s="202"/>
      <c r="O293" s="202"/>
      <c r="P293" s="203">
        <f>P294</f>
        <v>0</v>
      </c>
      <c r="Q293" s="202"/>
      <c r="R293" s="203">
        <f>R294</f>
        <v>0.57617004999999999</v>
      </c>
      <c r="S293" s="202"/>
      <c r="T293" s="204">
        <f>T294</f>
        <v>0</v>
      </c>
      <c r="AR293" s="205" t="s">
        <v>88</v>
      </c>
      <c r="AT293" s="206" t="s">
        <v>76</v>
      </c>
      <c r="AU293" s="206" t="s">
        <v>77</v>
      </c>
      <c r="AY293" s="205" t="s">
        <v>188</v>
      </c>
      <c r="BK293" s="207">
        <f>BK294</f>
        <v>0</v>
      </c>
    </row>
    <row r="294" spans="1:65" s="12" customFormat="1" ht="22.9" customHeight="1">
      <c r="B294" s="194"/>
      <c r="C294" s="195"/>
      <c r="D294" s="196" t="s">
        <v>76</v>
      </c>
      <c r="E294" s="208" t="s">
        <v>1625</v>
      </c>
      <c r="F294" s="208" t="s">
        <v>1626</v>
      </c>
      <c r="G294" s="195"/>
      <c r="H294" s="195"/>
      <c r="I294" s="198"/>
      <c r="J294" s="209">
        <f>BK294</f>
        <v>0</v>
      </c>
      <c r="K294" s="195"/>
      <c r="L294" s="200"/>
      <c r="M294" s="201"/>
      <c r="N294" s="202"/>
      <c r="O294" s="202"/>
      <c r="P294" s="203">
        <f>SUM(P295:P355)</f>
        <v>0</v>
      </c>
      <c r="Q294" s="202"/>
      <c r="R294" s="203">
        <f>SUM(R295:R355)</f>
        <v>0.57617004999999999</v>
      </c>
      <c r="S294" s="202"/>
      <c r="T294" s="204">
        <f>SUM(T295:T355)</f>
        <v>0</v>
      </c>
      <c r="AR294" s="205" t="s">
        <v>88</v>
      </c>
      <c r="AT294" s="206" t="s">
        <v>76</v>
      </c>
      <c r="AU294" s="206" t="s">
        <v>85</v>
      </c>
      <c r="AY294" s="205" t="s">
        <v>188</v>
      </c>
      <c r="BK294" s="207">
        <f>SUM(BK295:BK355)</f>
        <v>0</v>
      </c>
    </row>
    <row r="295" spans="1:65" s="2" customFormat="1" ht="16.5" customHeight="1">
      <c r="A295" s="35"/>
      <c r="B295" s="36"/>
      <c r="C295" s="210" t="s">
        <v>446</v>
      </c>
      <c r="D295" s="210" t="s">
        <v>190</v>
      </c>
      <c r="E295" s="211" t="s">
        <v>1627</v>
      </c>
      <c r="F295" s="212" t="s">
        <v>1628</v>
      </c>
      <c r="G295" s="213" t="s">
        <v>207</v>
      </c>
      <c r="H295" s="214">
        <v>197.12</v>
      </c>
      <c r="I295" s="215"/>
      <c r="J295" s="216">
        <f>ROUND(I295*H295,2)</f>
        <v>0</v>
      </c>
      <c r="K295" s="212" t="s">
        <v>194</v>
      </c>
      <c r="L295" s="40"/>
      <c r="M295" s="217" t="s">
        <v>1</v>
      </c>
      <c r="N295" s="218" t="s">
        <v>42</v>
      </c>
      <c r="O295" s="72"/>
      <c r="P295" s="219">
        <f>O295*H295</f>
        <v>0</v>
      </c>
      <c r="Q295" s="219">
        <v>8.3000000000000001E-4</v>
      </c>
      <c r="R295" s="219">
        <f>Q295*H295</f>
        <v>0.16360959999999999</v>
      </c>
      <c r="S295" s="219">
        <v>0</v>
      </c>
      <c r="T295" s="220">
        <f>S295*H295</f>
        <v>0</v>
      </c>
      <c r="U295" s="35"/>
      <c r="V295" s="35"/>
      <c r="W295" s="35"/>
      <c r="X295" s="35"/>
      <c r="Y295" s="35"/>
      <c r="Z295" s="35"/>
      <c r="AA295" s="35"/>
      <c r="AB295" s="35"/>
      <c r="AC295" s="35"/>
      <c r="AD295" s="35"/>
      <c r="AE295" s="35"/>
      <c r="AR295" s="221" t="s">
        <v>269</v>
      </c>
      <c r="AT295" s="221" t="s">
        <v>190</v>
      </c>
      <c r="AU295" s="221" t="s">
        <v>88</v>
      </c>
      <c r="AY295" s="18" t="s">
        <v>188</v>
      </c>
      <c r="BE295" s="222">
        <f>IF(N295="základní",J295,0)</f>
        <v>0</v>
      </c>
      <c r="BF295" s="222">
        <f>IF(N295="snížená",J295,0)</f>
        <v>0</v>
      </c>
      <c r="BG295" s="222">
        <f>IF(N295="zákl. přenesená",J295,0)</f>
        <v>0</v>
      </c>
      <c r="BH295" s="222">
        <f>IF(N295="sníž. přenesená",J295,0)</f>
        <v>0</v>
      </c>
      <c r="BI295" s="222">
        <f>IF(N295="nulová",J295,0)</f>
        <v>0</v>
      </c>
      <c r="BJ295" s="18" t="s">
        <v>85</v>
      </c>
      <c r="BK295" s="222">
        <f>ROUND(I295*H295,2)</f>
        <v>0</v>
      </c>
      <c r="BL295" s="18" t="s">
        <v>269</v>
      </c>
      <c r="BM295" s="221" t="s">
        <v>1629</v>
      </c>
    </row>
    <row r="296" spans="1:65" s="13" customFormat="1" ht="11.25">
      <c r="B296" s="223"/>
      <c r="C296" s="224"/>
      <c r="D296" s="225" t="s">
        <v>197</v>
      </c>
      <c r="E296" s="226" t="s">
        <v>1</v>
      </c>
      <c r="F296" s="227" t="s">
        <v>1630</v>
      </c>
      <c r="G296" s="224"/>
      <c r="H296" s="228">
        <v>69.12</v>
      </c>
      <c r="I296" s="229"/>
      <c r="J296" s="224"/>
      <c r="K296" s="224"/>
      <c r="L296" s="230"/>
      <c r="M296" s="231"/>
      <c r="N296" s="232"/>
      <c r="O296" s="232"/>
      <c r="P296" s="232"/>
      <c r="Q296" s="232"/>
      <c r="R296" s="232"/>
      <c r="S296" s="232"/>
      <c r="T296" s="233"/>
      <c r="AT296" s="234" t="s">
        <v>197</v>
      </c>
      <c r="AU296" s="234" t="s">
        <v>88</v>
      </c>
      <c r="AV296" s="13" t="s">
        <v>88</v>
      </c>
      <c r="AW296" s="13" t="s">
        <v>32</v>
      </c>
      <c r="AX296" s="13" t="s">
        <v>77</v>
      </c>
      <c r="AY296" s="234" t="s">
        <v>188</v>
      </c>
    </row>
    <row r="297" spans="1:65" s="13" customFormat="1" ht="11.25">
      <c r="B297" s="223"/>
      <c r="C297" s="224"/>
      <c r="D297" s="225" t="s">
        <v>197</v>
      </c>
      <c r="E297" s="226" t="s">
        <v>1</v>
      </c>
      <c r="F297" s="227" t="s">
        <v>1631</v>
      </c>
      <c r="G297" s="224"/>
      <c r="H297" s="228">
        <v>128</v>
      </c>
      <c r="I297" s="229"/>
      <c r="J297" s="224"/>
      <c r="K297" s="224"/>
      <c r="L297" s="230"/>
      <c r="M297" s="231"/>
      <c r="N297" s="232"/>
      <c r="O297" s="232"/>
      <c r="P297" s="232"/>
      <c r="Q297" s="232"/>
      <c r="R297" s="232"/>
      <c r="S297" s="232"/>
      <c r="T297" s="233"/>
      <c r="AT297" s="234" t="s">
        <v>197</v>
      </c>
      <c r="AU297" s="234" t="s">
        <v>88</v>
      </c>
      <c r="AV297" s="13" t="s">
        <v>88</v>
      </c>
      <c r="AW297" s="13" t="s">
        <v>32</v>
      </c>
      <c r="AX297" s="13" t="s">
        <v>77</v>
      </c>
      <c r="AY297" s="234" t="s">
        <v>188</v>
      </c>
    </row>
    <row r="298" spans="1:65" s="14" customFormat="1" ht="11.25">
      <c r="B298" s="235"/>
      <c r="C298" s="236"/>
      <c r="D298" s="225" t="s">
        <v>197</v>
      </c>
      <c r="E298" s="237" t="s">
        <v>1459</v>
      </c>
      <c r="F298" s="238" t="s">
        <v>199</v>
      </c>
      <c r="G298" s="236"/>
      <c r="H298" s="239">
        <v>197.12</v>
      </c>
      <c r="I298" s="240"/>
      <c r="J298" s="236"/>
      <c r="K298" s="236"/>
      <c r="L298" s="241"/>
      <c r="M298" s="242"/>
      <c r="N298" s="243"/>
      <c r="O298" s="243"/>
      <c r="P298" s="243"/>
      <c r="Q298" s="243"/>
      <c r="R298" s="243"/>
      <c r="S298" s="243"/>
      <c r="T298" s="244"/>
      <c r="AT298" s="245" t="s">
        <v>197</v>
      </c>
      <c r="AU298" s="245" t="s">
        <v>88</v>
      </c>
      <c r="AV298" s="14" t="s">
        <v>195</v>
      </c>
      <c r="AW298" s="14" t="s">
        <v>32</v>
      </c>
      <c r="AX298" s="14" t="s">
        <v>85</v>
      </c>
      <c r="AY298" s="245" t="s">
        <v>188</v>
      </c>
    </row>
    <row r="299" spans="1:65" s="2" customFormat="1" ht="16.5" customHeight="1">
      <c r="A299" s="35"/>
      <c r="B299" s="36"/>
      <c r="C299" s="210" t="s">
        <v>449</v>
      </c>
      <c r="D299" s="210" t="s">
        <v>190</v>
      </c>
      <c r="E299" s="211" t="s">
        <v>1632</v>
      </c>
      <c r="F299" s="212" t="s">
        <v>1633</v>
      </c>
      <c r="G299" s="213" t="s">
        <v>207</v>
      </c>
      <c r="H299" s="214">
        <v>46.463999999999999</v>
      </c>
      <c r="I299" s="215"/>
      <c r="J299" s="216">
        <f>ROUND(I299*H299,2)</f>
        <v>0</v>
      </c>
      <c r="K299" s="212" t="s">
        <v>194</v>
      </c>
      <c r="L299" s="40"/>
      <c r="M299" s="217" t="s">
        <v>1</v>
      </c>
      <c r="N299" s="218" t="s">
        <v>42</v>
      </c>
      <c r="O299" s="72"/>
      <c r="P299" s="219">
        <f>O299*H299</f>
        <v>0</v>
      </c>
      <c r="Q299" s="219">
        <v>0</v>
      </c>
      <c r="R299" s="219">
        <f>Q299*H299</f>
        <v>0</v>
      </c>
      <c r="S299" s="219">
        <v>0</v>
      </c>
      <c r="T299" s="220">
        <f>S299*H299</f>
        <v>0</v>
      </c>
      <c r="U299" s="35"/>
      <c r="V299" s="35"/>
      <c r="W299" s="35"/>
      <c r="X299" s="35"/>
      <c r="Y299" s="35"/>
      <c r="Z299" s="35"/>
      <c r="AA299" s="35"/>
      <c r="AB299" s="35"/>
      <c r="AC299" s="35"/>
      <c r="AD299" s="35"/>
      <c r="AE299" s="35"/>
      <c r="AR299" s="221" t="s">
        <v>269</v>
      </c>
      <c r="AT299" s="221" t="s">
        <v>190</v>
      </c>
      <c r="AU299" s="221" t="s">
        <v>88</v>
      </c>
      <c r="AY299" s="18" t="s">
        <v>188</v>
      </c>
      <c r="BE299" s="222">
        <f>IF(N299="základní",J299,0)</f>
        <v>0</v>
      </c>
      <c r="BF299" s="222">
        <f>IF(N299="snížená",J299,0)</f>
        <v>0</v>
      </c>
      <c r="BG299" s="222">
        <f>IF(N299="zákl. přenesená",J299,0)</f>
        <v>0</v>
      </c>
      <c r="BH299" s="222">
        <f>IF(N299="sníž. přenesená",J299,0)</f>
        <v>0</v>
      </c>
      <c r="BI299" s="222">
        <f>IF(N299="nulová",J299,0)</f>
        <v>0</v>
      </c>
      <c r="BJ299" s="18" t="s">
        <v>85</v>
      </c>
      <c r="BK299" s="222">
        <f>ROUND(I299*H299,2)</f>
        <v>0</v>
      </c>
      <c r="BL299" s="18" t="s">
        <v>269</v>
      </c>
      <c r="BM299" s="221" t="s">
        <v>1634</v>
      </c>
    </row>
    <row r="300" spans="1:65" s="13" customFormat="1" ht="11.25">
      <c r="B300" s="223"/>
      <c r="C300" s="224"/>
      <c r="D300" s="225" t="s">
        <v>197</v>
      </c>
      <c r="E300" s="226" t="s">
        <v>1</v>
      </c>
      <c r="F300" s="227" t="s">
        <v>1635</v>
      </c>
      <c r="G300" s="224"/>
      <c r="H300" s="228">
        <v>15.84</v>
      </c>
      <c r="I300" s="229"/>
      <c r="J300" s="224"/>
      <c r="K300" s="224"/>
      <c r="L300" s="230"/>
      <c r="M300" s="231"/>
      <c r="N300" s="232"/>
      <c r="O300" s="232"/>
      <c r="P300" s="232"/>
      <c r="Q300" s="232"/>
      <c r="R300" s="232"/>
      <c r="S300" s="232"/>
      <c r="T300" s="233"/>
      <c r="AT300" s="234" t="s">
        <v>197</v>
      </c>
      <c r="AU300" s="234" t="s">
        <v>88</v>
      </c>
      <c r="AV300" s="13" t="s">
        <v>88</v>
      </c>
      <c r="AW300" s="13" t="s">
        <v>32</v>
      </c>
      <c r="AX300" s="13" t="s">
        <v>77</v>
      </c>
      <c r="AY300" s="234" t="s">
        <v>188</v>
      </c>
    </row>
    <row r="301" spans="1:65" s="13" customFormat="1" ht="11.25">
      <c r="B301" s="223"/>
      <c r="C301" s="224"/>
      <c r="D301" s="225" t="s">
        <v>197</v>
      </c>
      <c r="E301" s="226" t="s">
        <v>1</v>
      </c>
      <c r="F301" s="227" t="s">
        <v>1636</v>
      </c>
      <c r="G301" s="224"/>
      <c r="H301" s="228">
        <v>30.623999999999999</v>
      </c>
      <c r="I301" s="229"/>
      <c r="J301" s="224"/>
      <c r="K301" s="224"/>
      <c r="L301" s="230"/>
      <c r="M301" s="231"/>
      <c r="N301" s="232"/>
      <c r="O301" s="232"/>
      <c r="P301" s="232"/>
      <c r="Q301" s="232"/>
      <c r="R301" s="232"/>
      <c r="S301" s="232"/>
      <c r="T301" s="233"/>
      <c r="AT301" s="234" t="s">
        <v>197</v>
      </c>
      <c r="AU301" s="234" t="s">
        <v>88</v>
      </c>
      <c r="AV301" s="13" t="s">
        <v>88</v>
      </c>
      <c r="AW301" s="13" t="s">
        <v>32</v>
      </c>
      <c r="AX301" s="13" t="s">
        <v>77</v>
      </c>
      <c r="AY301" s="234" t="s">
        <v>188</v>
      </c>
    </row>
    <row r="302" spans="1:65" s="14" customFormat="1" ht="11.25">
      <c r="B302" s="235"/>
      <c r="C302" s="236"/>
      <c r="D302" s="225" t="s">
        <v>197</v>
      </c>
      <c r="E302" s="237" t="s">
        <v>1451</v>
      </c>
      <c r="F302" s="238" t="s">
        <v>199</v>
      </c>
      <c r="G302" s="236"/>
      <c r="H302" s="239">
        <v>46.463999999999999</v>
      </c>
      <c r="I302" s="240"/>
      <c r="J302" s="236"/>
      <c r="K302" s="236"/>
      <c r="L302" s="241"/>
      <c r="M302" s="242"/>
      <c r="N302" s="243"/>
      <c r="O302" s="243"/>
      <c r="P302" s="243"/>
      <c r="Q302" s="243"/>
      <c r="R302" s="243"/>
      <c r="S302" s="243"/>
      <c r="T302" s="244"/>
      <c r="AT302" s="245" t="s">
        <v>197</v>
      </c>
      <c r="AU302" s="245" t="s">
        <v>88</v>
      </c>
      <c r="AV302" s="14" t="s">
        <v>195</v>
      </c>
      <c r="AW302" s="14" t="s">
        <v>32</v>
      </c>
      <c r="AX302" s="14" t="s">
        <v>85</v>
      </c>
      <c r="AY302" s="245" t="s">
        <v>188</v>
      </c>
    </row>
    <row r="303" spans="1:65" s="2" customFormat="1" ht="16.5" customHeight="1">
      <c r="A303" s="35"/>
      <c r="B303" s="36"/>
      <c r="C303" s="210" t="s">
        <v>451</v>
      </c>
      <c r="D303" s="210" t="s">
        <v>190</v>
      </c>
      <c r="E303" s="211" t="s">
        <v>1637</v>
      </c>
      <c r="F303" s="212" t="s">
        <v>1638</v>
      </c>
      <c r="G303" s="213" t="s">
        <v>207</v>
      </c>
      <c r="H303" s="214">
        <v>197.12</v>
      </c>
      <c r="I303" s="215"/>
      <c r="J303" s="216">
        <f>ROUND(I303*H303,2)</f>
        <v>0</v>
      </c>
      <c r="K303" s="212" t="s">
        <v>202</v>
      </c>
      <c r="L303" s="40"/>
      <c r="M303" s="217" t="s">
        <v>1</v>
      </c>
      <c r="N303" s="218" t="s">
        <v>42</v>
      </c>
      <c r="O303" s="72"/>
      <c r="P303" s="219">
        <f>O303*H303</f>
        <v>0</v>
      </c>
      <c r="Q303" s="219">
        <v>0</v>
      </c>
      <c r="R303" s="219">
        <f>Q303*H303</f>
        <v>0</v>
      </c>
      <c r="S303" s="219">
        <v>0</v>
      </c>
      <c r="T303" s="220">
        <f>S303*H303</f>
        <v>0</v>
      </c>
      <c r="U303" s="35"/>
      <c r="V303" s="35"/>
      <c r="W303" s="35"/>
      <c r="X303" s="35"/>
      <c r="Y303" s="35"/>
      <c r="Z303" s="35"/>
      <c r="AA303" s="35"/>
      <c r="AB303" s="35"/>
      <c r="AC303" s="35"/>
      <c r="AD303" s="35"/>
      <c r="AE303" s="35"/>
      <c r="AR303" s="221" t="s">
        <v>269</v>
      </c>
      <c r="AT303" s="221" t="s">
        <v>190</v>
      </c>
      <c r="AU303" s="221" t="s">
        <v>88</v>
      </c>
      <c r="AY303" s="18" t="s">
        <v>188</v>
      </c>
      <c r="BE303" s="222">
        <f>IF(N303="základní",J303,0)</f>
        <v>0</v>
      </c>
      <c r="BF303" s="222">
        <f>IF(N303="snížená",J303,0)</f>
        <v>0</v>
      </c>
      <c r="BG303" s="222">
        <f>IF(N303="zákl. přenesená",J303,0)</f>
        <v>0</v>
      </c>
      <c r="BH303" s="222">
        <f>IF(N303="sníž. přenesená",J303,0)</f>
        <v>0</v>
      </c>
      <c r="BI303" s="222">
        <f>IF(N303="nulová",J303,0)</f>
        <v>0</v>
      </c>
      <c r="BJ303" s="18" t="s">
        <v>85</v>
      </c>
      <c r="BK303" s="222">
        <f>ROUND(I303*H303,2)</f>
        <v>0</v>
      </c>
      <c r="BL303" s="18" t="s">
        <v>269</v>
      </c>
      <c r="BM303" s="221" t="s">
        <v>1639</v>
      </c>
    </row>
    <row r="304" spans="1:65" s="13" customFormat="1" ht="11.25">
      <c r="B304" s="223"/>
      <c r="C304" s="224"/>
      <c r="D304" s="225" t="s">
        <v>197</v>
      </c>
      <c r="E304" s="226" t="s">
        <v>1</v>
      </c>
      <c r="F304" s="227" t="s">
        <v>1459</v>
      </c>
      <c r="G304" s="224"/>
      <c r="H304" s="228">
        <v>197.12</v>
      </c>
      <c r="I304" s="229"/>
      <c r="J304" s="224"/>
      <c r="K304" s="224"/>
      <c r="L304" s="230"/>
      <c r="M304" s="231"/>
      <c r="N304" s="232"/>
      <c r="O304" s="232"/>
      <c r="P304" s="232"/>
      <c r="Q304" s="232"/>
      <c r="R304" s="232"/>
      <c r="S304" s="232"/>
      <c r="T304" s="233"/>
      <c r="AT304" s="234" t="s">
        <v>197</v>
      </c>
      <c r="AU304" s="234" t="s">
        <v>88</v>
      </c>
      <c r="AV304" s="13" t="s">
        <v>88</v>
      </c>
      <c r="AW304" s="13" t="s">
        <v>32</v>
      </c>
      <c r="AX304" s="13" t="s">
        <v>85</v>
      </c>
      <c r="AY304" s="234" t="s">
        <v>188</v>
      </c>
    </row>
    <row r="305" spans="1:65" s="2" customFormat="1" ht="16.5" customHeight="1">
      <c r="A305" s="35"/>
      <c r="B305" s="36"/>
      <c r="C305" s="210" t="s">
        <v>456</v>
      </c>
      <c r="D305" s="210" t="s">
        <v>190</v>
      </c>
      <c r="E305" s="211" t="s">
        <v>1640</v>
      </c>
      <c r="F305" s="212" t="s">
        <v>1641</v>
      </c>
      <c r="G305" s="213" t="s">
        <v>207</v>
      </c>
      <c r="H305" s="214">
        <v>246.4</v>
      </c>
      <c r="I305" s="215"/>
      <c r="J305" s="216">
        <f>ROUND(I305*H305,2)</f>
        <v>0</v>
      </c>
      <c r="K305" s="212" t="s">
        <v>202</v>
      </c>
      <c r="L305" s="40"/>
      <c r="M305" s="217" t="s">
        <v>1</v>
      </c>
      <c r="N305" s="218" t="s">
        <v>42</v>
      </c>
      <c r="O305" s="72"/>
      <c r="P305" s="219">
        <f>O305*H305</f>
        <v>0</v>
      </c>
      <c r="Q305" s="219">
        <v>0</v>
      </c>
      <c r="R305" s="219">
        <f>Q305*H305</f>
        <v>0</v>
      </c>
      <c r="S305" s="219">
        <v>0</v>
      </c>
      <c r="T305" s="220">
        <f>S305*H305</f>
        <v>0</v>
      </c>
      <c r="U305" s="35"/>
      <c r="V305" s="35"/>
      <c r="W305" s="35"/>
      <c r="X305" s="35"/>
      <c r="Y305" s="35"/>
      <c r="Z305" s="35"/>
      <c r="AA305" s="35"/>
      <c r="AB305" s="35"/>
      <c r="AC305" s="35"/>
      <c r="AD305" s="35"/>
      <c r="AE305" s="35"/>
      <c r="AR305" s="221" t="s">
        <v>269</v>
      </c>
      <c r="AT305" s="221" t="s">
        <v>190</v>
      </c>
      <c r="AU305" s="221" t="s">
        <v>88</v>
      </c>
      <c r="AY305" s="18" t="s">
        <v>188</v>
      </c>
      <c r="BE305" s="222">
        <f>IF(N305="základní",J305,0)</f>
        <v>0</v>
      </c>
      <c r="BF305" s="222">
        <f>IF(N305="snížená",J305,0)</f>
        <v>0</v>
      </c>
      <c r="BG305" s="222">
        <f>IF(N305="zákl. přenesená",J305,0)</f>
        <v>0</v>
      </c>
      <c r="BH305" s="222">
        <f>IF(N305="sníž. přenesená",J305,0)</f>
        <v>0</v>
      </c>
      <c r="BI305" s="222">
        <f>IF(N305="nulová",J305,0)</f>
        <v>0</v>
      </c>
      <c r="BJ305" s="18" t="s">
        <v>85</v>
      </c>
      <c r="BK305" s="222">
        <f>ROUND(I305*H305,2)</f>
        <v>0</v>
      </c>
      <c r="BL305" s="18" t="s">
        <v>269</v>
      </c>
      <c r="BM305" s="221" t="s">
        <v>1642</v>
      </c>
    </row>
    <row r="306" spans="1:65" s="13" customFormat="1" ht="11.25">
      <c r="B306" s="223"/>
      <c r="C306" s="224"/>
      <c r="D306" s="225" t="s">
        <v>197</v>
      </c>
      <c r="E306" s="226" t="s">
        <v>1</v>
      </c>
      <c r="F306" s="227" t="s">
        <v>1459</v>
      </c>
      <c r="G306" s="224"/>
      <c r="H306" s="228">
        <v>197.12</v>
      </c>
      <c r="I306" s="229"/>
      <c r="J306" s="224"/>
      <c r="K306" s="224"/>
      <c r="L306" s="230"/>
      <c r="M306" s="231"/>
      <c r="N306" s="232"/>
      <c r="O306" s="232"/>
      <c r="P306" s="232"/>
      <c r="Q306" s="232"/>
      <c r="R306" s="232"/>
      <c r="S306" s="232"/>
      <c r="T306" s="233"/>
      <c r="AT306" s="234" t="s">
        <v>197</v>
      </c>
      <c r="AU306" s="234" t="s">
        <v>88</v>
      </c>
      <c r="AV306" s="13" t="s">
        <v>88</v>
      </c>
      <c r="AW306" s="13" t="s">
        <v>32</v>
      </c>
      <c r="AX306" s="13" t="s">
        <v>77</v>
      </c>
      <c r="AY306" s="234" t="s">
        <v>188</v>
      </c>
    </row>
    <row r="307" spans="1:65" s="15" customFormat="1" ht="11.25">
      <c r="B307" s="246"/>
      <c r="C307" s="247"/>
      <c r="D307" s="225" t="s">
        <v>197</v>
      </c>
      <c r="E307" s="248" t="s">
        <v>1</v>
      </c>
      <c r="F307" s="249" t="s">
        <v>1643</v>
      </c>
      <c r="G307" s="247"/>
      <c r="H307" s="248" t="s">
        <v>1</v>
      </c>
      <c r="I307" s="250"/>
      <c r="J307" s="247"/>
      <c r="K307" s="247"/>
      <c r="L307" s="251"/>
      <c r="M307" s="252"/>
      <c r="N307" s="253"/>
      <c r="O307" s="253"/>
      <c r="P307" s="253"/>
      <c r="Q307" s="253"/>
      <c r="R307" s="253"/>
      <c r="S307" s="253"/>
      <c r="T307" s="254"/>
      <c r="AT307" s="255" t="s">
        <v>197</v>
      </c>
      <c r="AU307" s="255" t="s">
        <v>88</v>
      </c>
      <c r="AV307" s="15" t="s">
        <v>85</v>
      </c>
      <c r="AW307" s="15" t="s">
        <v>32</v>
      </c>
      <c r="AX307" s="15" t="s">
        <v>77</v>
      </c>
      <c r="AY307" s="255" t="s">
        <v>188</v>
      </c>
    </row>
    <row r="308" spans="1:65" s="13" customFormat="1" ht="11.25">
      <c r="B308" s="223"/>
      <c r="C308" s="224"/>
      <c r="D308" s="225" t="s">
        <v>197</v>
      </c>
      <c r="E308" s="226" t="s">
        <v>1</v>
      </c>
      <c r="F308" s="227" t="s">
        <v>1644</v>
      </c>
      <c r="G308" s="224"/>
      <c r="H308" s="228">
        <v>49.28</v>
      </c>
      <c r="I308" s="229"/>
      <c r="J308" s="224"/>
      <c r="K308" s="224"/>
      <c r="L308" s="230"/>
      <c r="M308" s="231"/>
      <c r="N308" s="232"/>
      <c r="O308" s="232"/>
      <c r="P308" s="232"/>
      <c r="Q308" s="232"/>
      <c r="R308" s="232"/>
      <c r="S308" s="232"/>
      <c r="T308" s="233"/>
      <c r="AT308" s="234" t="s">
        <v>197</v>
      </c>
      <c r="AU308" s="234" t="s">
        <v>88</v>
      </c>
      <c r="AV308" s="13" t="s">
        <v>88</v>
      </c>
      <c r="AW308" s="13" t="s">
        <v>32</v>
      </c>
      <c r="AX308" s="13" t="s">
        <v>77</v>
      </c>
      <c r="AY308" s="234" t="s">
        <v>188</v>
      </c>
    </row>
    <row r="309" spans="1:65" s="14" customFormat="1" ht="11.25">
      <c r="B309" s="235"/>
      <c r="C309" s="236"/>
      <c r="D309" s="225" t="s">
        <v>197</v>
      </c>
      <c r="E309" s="237" t="s">
        <v>1</v>
      </c>
      <c r="F309" s="238" t="s">
        <v>199</v>
      </c>
      <c r="G309" s="236"/>
      <c r="H309" s="239">
        <v>246.4</v>
      </c>
      <c r="I309" s="240"/>
      <c r="J309" s="236"/>
      <c r="K309" s="236"/>
      <c r="L309" s="241"/>
      <c r="M309" s="242"/>
      <c r="N309" s="243"/>
      <c r="O309" s="243"/>
      <c r="P309" s="243"/>
      <c r="Q309" s="243"/>
      <c r="R309" s="243"/>
      <c r="S309" s="243"/>
      <c r="T309" s="244"/>
      <c r="AT309" s="245" t="s">
        <v>197</v>
      </c>
      <c r="AU309" s="245" t="s">
        <v>88</v>
      </c>
      <c r="AV309" s="14" t="s">
        <v>195</v>
      </c>
      <c r="AW309" s="14" t="s">
        <v>32</v>
      </c>
      <c r="AX309" s="14" t="s">
        <v>85</v>
      </c>
      <c r="AY309" s="245" t="s">
        <v>188</v>
      </c>
    </row>
    <row r="310" spans="1:65" s="2" customFormat="1" ht="16.5" customHeight="1">
      <c r="A310" s="35"/>
      <c r="B310" s="36"/>
      <c r="C310" s="210" t="s">
        <v>460</v>
      </c>
      <c r="D310" s="210" t="s">
        <v>190</v>
      </c>
      <c r="E310" s="211" t="s">
        <v>1645</v>
      </c>
      <c r="F310" s="212" t="s">
        <v>1646</v>
      </c>
      <c r="G310" s="213" t="s">
        <v>207</v>
      </c>
      <c r="H310" s="214">
        <v>46.463999999999999</v>
      </c>
      <c r="I310" s="215"/>
      <c r="J310" s="216">
        <f>ROUND(I310*H310,2)</f>
        <v>0</v>
      </c>
      <c r="K310" s="212" t="s">
        <v>202</v>
      </c>
      <c r="L310" s="40"/>
      <c r="M310" s="217" t="s">
        <v>1</v>
      </c>
      <c r="N310" s="218" t="s">
        <v>42</v>
      </c>
      <c r="O310" s="72"/>
      <c r="P310" s="219">
        <f>O310*H310</f>
        <v>0</v>
      </c>
      <c r="Q310" s="219">
        <v>0</v>
      </c>
      <c r="R310" s="219">
        <f>Q310*H310</f>
        <v>0</v>
      </c>
      <c r="S310" s="219">
        <v>0</v>
      </c>
      <c r="T310" s="220">
        <f>S310*H310</f>
        <v>0</v>
      </c>
      <c r="U310" s="35"/>
      <c r="V310" s="35"/>
      <c r="W310" s="35"/>
      <c r="X310" s="35"/>
      <c r="Y310" s="35"/>
      <c r="Z310" s="35"/>
      <c r="AA310" s="35"/>
      <c r="AB310" s="35"/>
      <c r="AC310" s="35"/>
      <c r="AD310" s="35"/>
      <c r="AE310" s="35"/>
      <c r="AR310" s="221" t="s">
        <v>269</v>
      </c>
      <c r="AT310" s="221" t="s">
        <v>190</v>
      </c>
      <c r="AU310" s="221" t="s">
        <v>88</v>
      </c>
      <c r="AY310" s="18" t="s">
        <v>188</v>
      </c>
      <c r="BE310" s="222">
        <f>IF(N310="základní",J310,0)</f>
        <v>0</v>
      </c>
      <c r="BF310" s="222">
        <f>IF(N310="snížená",J310,0)</f>
        <v>0</v>
      </c>
      <c r="BG310" s="222">
        <f>IF(N310="zákl. přenesená",J310,0)</f>
        <v>0</v>
      </c>
      <c r="BH310" s="222">
        <f>IF(N310="sníž. přenesená",J310,0)</f>
        <v>0</v>
      </c>
      <c r="BI310" s="222">
        <f>IF(N310="nulová",J310,0)</f>
        <v>0</v>
      </c>
      <c r="BJ310" s="18" t="s">
        <v>85</v>
      </c>
      <c r="BK310" s="222">
        <f>ROUND(I310*H310,2)</f>
        <v>0</v>
      </c>
      <c r="BL310" s="18" t="s">
        <v>269</v>
      </c>
      <c r="BM310" s="221" t="s">
        <v>1647</v>
      </c>
    </row>
    <row r="311" spans="1:65" s="13" customFormat="1" ht="11.25">
      <c r="B311" s="223"/>
      <c r="C311" s="224"/>
      <c r="D311" s="225" t="s">
        <v>197</v>
      </c>
      <c r="E311" s="226" t="s">
        <v>1</v>
      </c>
      <c r="F311" s="227" t="s">
        <v>1451</v>
      </c>
      <c r="G311" s="224"/>
      <c r="H311" s="228">
        <v>46.463999999999999</v>
      </c>
      <c r="I311" s="229"/>
      <c r="J311" s="224"/>
      <c r="K311" s="224"/>
      <c r="L311" s="230"/>
      <c r="M311" s="231"/>
      <c r="N311" s="232"/>
      <c r="O311" s="232"/>
      <c r="P311" s="232"/>
      <c r="Q311" s="232"/>
      <c r="R311" s="232"/>
      <c r="S311" s="232"/>
      <c r="T311" s="233"/>
      <c r="AT311" s="234" t="s">
        <v>197</v>
      </c>
      <c r="AU311" s="234" t="s">
        <v>88</v>
      </c>
      <c r="AV311" s="13" t="s">
        <v>88</v>
      </c>
      <c r="AW311" s="13" t="s">
        <v>32</v>
      </c>
      <c r="AX311" s="13" t="s">
        <v>85</v>
      </c>
      <c r="AY311" s="234" t="s">
        <v>188</v>
      </c>
    </row>
    <row r="312" spans="1:65" s="2" customFormat="1" ht="16.5" customHeight="1">
      <c r="A312" s="35"/>
      <c r="B312" s="36"/>
      <c r="C312" s="210" t="s">
        <v>464</v>
      </c>
      <c r="D312" s="210" t="s">
        <v>190</v>
      </c>
      <c r="E312" s="211" t="s">
        <v>1648</v>
      </c>
      <c r="F312" s="212" t="s">
        <v>1649</v>
      </c>
      <c r="G312" s="213" t="s">
        <v>207</v>
      </c>
      <c r="H312" s="214">
        <v>69.695999999999998</v>
      </c>
      <c r="I312" s="215"/>
      <c r="J312" s="216">
        <f>ROUND(I312*H312,2)</f>
        <v>0</v>
      </c>
      <c r="K312" s="212" t="s">
        <v>202</v>
      </c>
      <c r="L312" s="40"/>
      <c r="M312" s="217" t="s">
        <v>1</v>
      </c>
      <c r="N312" s="218" t="s">
        <v>42</v>
      </c>
      <c r="O312" s="72"/>
      <c r="P312" s="219">
        <f>O312*H312</f>
        <v>0</v>
      </c>
      <c r="Q312" s="219">
        <v>0</v>
      </c>
      <c r="R312" s="219">
        <f>Q312*H312</f>
        <v>0</v>
      </c>
      <c r="S312" s="219">
        <v>0</v>
      </c>
      <c r="T312" s="220">
        <f>S312*H312</f>
        <v>0</v>
      </c>
      <c r="U312" s="35"/>
      <c r="V312" s="35"/>
      <c r="W312" s="35"/>
      <c r="X312" s="35"/>
      <c r="Y312" s="35"/>
      <c r="Z312" s="35"/>
      <c r="AA312" s="35"/>
      <c r="AB312" s="35"/>
      <c r="AC312" s="35"/>
      <c r="AD312" s="35"/>
      <c r="AE312" s="35"/>
      <c r="AR312" s="221" t="s">
        <v>269</v>
      </c>
      <c r="AT312" s="221" t="s">
        <v>190</v>
      </c>
      <c r="AU312" s="221" t="s">
        <v>88</v>
      </c>
      <c r="AY312" s="18" t="s">
        <v>188</v>
      </c>
      <c r="BE312" s="222">
        <f>IF(N312="základní",J312,0)</f>
        <v>0</v>
      </c>
      <c r="BF312" s="222">
        <f>IF(N312="snížená",J312,0)</f>
        <v>0</v>
      </c>
      <c r="BG312" s="222">
        <f>IF(N312="zákl. přenesená",J312,0)</f>
        <v>0</v>
      </c>
      <c r="BH312" s="222">
        <f>IF(N312="sníž. přenesená",J312,0)</f>
        <v>0</v>
      </c>
      <c r="BI312" s="222">
        <f>IF(N312="nulová",J312,0)</f>
        <v>0</v>
      </c>
      <c r="BJ312" s="18" t="s">
        <v>85</v>
      </c>
      <c r="BK312" s="222">
        <f>ROUND(I312*H312,2)</f>
        <v>0</v>
      </c>
      <c r="BL312" s="18" t="s">
        <v>269</v>
      </c>
      <c r="BM312" s="221" t="s">
        <v>1650</v>
      </c>
    </row>
    <row r="313" spans="1:65" s="13" customFormat="1" ht="11.25">
      <c r="B313" s="223"/>
      <c r="C313" s="224"/>
      <c r="D313" s="225" t="s">
        <v>197</v>
      </c>
      <c r="E313" s="226" t="s">
        <v>1</v>
      </c>
      <c r="F313" s="227" t="s">
        <v>1451</v>
      </c>
      <c r="G313" s="224"/>
      <c r="H313" s="228">
        <v>46.463999999999999</v>
      </c>
      <c r="I313" s="229"/>
      <c r="J313" s="224"/>
      <c r="K313" s="224"/>
      <c r="L313" s="230"/>
      <c r="M313" s="231"/>
      <c r="N313" s="232"/>
      <c r="O313" s="232"/>
      <c r="P313" s="232"/>
      <c r="Q313" s="232"/>
      <c r="R313" s="232"/>
      <c r="S313" s="232"/>
      <c r="T313" s="233"/>
      <c r="AT313" s="234" t="s">
        <v>197</v>
      </c>
      <c r="AU313" s="234" t="s">
        <v>88</v>
      </c>
      <c r="AV313" s="13" t="s">
        <v>88</v>
      </c>
      <c r="AW313" s="13" t="s">
        <v>32</v>
      </c>
      <c r="AX313" s="13" t="s">
        <v>77</v>
      </c>
      <c r="AY313" s="234" t="s">
        <v>188</v>
      </c>
    </row>
    <row r="314" spans="1:65" s="15" customFormat="1" ht="11.25">
      <c r="B314" s="246"/>
      <c r="C314" s="247"/>
      <c r="D314" s="225" t="s">
        <v>197</v>
      </c>
      <c r="E314" s="248" t="s">
        <v>1</v>
      </c>
      <c r="F314" s="249" t="s">
        <v>1643</v>
      </c>
      <c r="G314" s="247"/>
      <c r="H314" s="248" t="s">
        <v>1</v>
      </c>
      <c r="I314" s="250"/>
      <c r="J314" s="247"/>
      <c r="K314" s="247"/>
      <c r="L314" s="251"/>
      <c r="M314" s="252"/>
      <c r="N314" s="253"/>
      <c r="O314" s="253"/>
      <c r="P314" s="253"/>
      <c r="Q314" s="253"/>
      <c r="R314" s="253"/>
      <c r="S314" s="253"/>
      <c r="T314" s="254"/>
      <c r="AT314" s="255" t="s">
        <v>197</v>
      </c>
      <c r="AU314" s="255" t="s">
        <v>88</v>
      </c>
      <c r="AV314" s="15" t="s">
        <v>85</v>
      </c>
      <c r="AW314" s="15" t="s">
        <v>32</v>
      </c>
      <c r="AX314" s="15" t="s">
        <v>77</v>
      </c>
      <c r="AY314" s="255" t="s">
        <v>188</v>
      </c>
    </row>
    <row r="315" spans="1:65" s="13" customFormat="1" ht="11.25">
      <c r="B315" s="223"/>
      <c r="C315" s="224"/>
      <c r="D315" s="225" t="s">
        <v>197</v>
      </c>
      <c r="E315" s="226" t="s">
        <v>1</v>
      </c>
      <c r="F315" s="227" t="s">
        <v>1651</v>
      </c>
      <c r="G315" s="224"/>
      <c r="H315" s="228">
        <v>23.231999999999999</v>
      </c>
      <c r="I315" s="229"/>
      <c r="J315" s="224"/>
      <c r="K315" s="224"/>
      <c r="L315" s="230"/>
      <c r="M315" s="231"/>
      <c r="N315" s="232"/>
      <c r="O315" s="232"/>
      <c r="P315" s="232"/>
      <c r="Q315" s="232"/>
      <c r="R315" s="232"/>
      <c r="S315" s="232"/>
      <c r="T315" s="233"/>
      <c r="AT315" s="234" t="s">
        <v>197</v>
      </c>
      <c r="AU315" s="234" t="s">
        <v>88</v>
      </c>
      <c r="AV315" s="13" t="s">
        <v>88</v>
      </c>
      <c r="AW315" s="13" t="s">
        <v>32</v>
      </c>
      <c r="AX315" s="13" t="s">
        <v>77</v>
      </c>
      <c r="AY315" s="234" t="s">
        <v>188</v>
      </c>
    </row>
    <row r="316" spans="1:65" s="14" customFormat="1" ht="11.25">
      <c r="B316" s="235"/>
      <c r="C316" s="236"/>
      <c r="D316" s="225" t="s">
        <v>197</v>
      </c>
      <c r="E316" s="237" t="s">
        <v>1</v>
      </c>
      <c r="F316" s="238" t="s">
        <v>199</v>
      </c>
      <c r="G316" s="236"/>
      <c r="H316" s="239">
        <v>69.695999999999998</v>
      </c>
      <c r="I316" s="240"/>
      <c r="J316" s="236"/>
      <c r="K316" s="236"/>
      <c r="L316" s="241"/>
      <c r="M316" s="242"/>
      <c r="N316" s="243"/>
      <c r="O316" s="243"/>
      <c r="P316" s="243"/>
      <c r="Q316" s="243"/>
      <c r="R316" s="243"/>
      <c r="S316" s="243"/>
      <c r="T316" s="244"/>
      <c r="AT316" s="245" t="s">
        <v>197</v>
      </c>
      <c r="AU316" s="245" t="s">
        <v>88</v>
      </c>
      <c r="AV316" s="14" t="s">
        <v>195</v>
      </c>
      <c r="AW316" s="14" t="s">
        <v>32</v>
      </c>
      <c r="AX316" s="14" t="s">
        <v>85</v>
      </c>
      <c r="AY316" s="245" t="s">
        <v>188</v>
      </c>
    </row>
    <row r="317" spans="1:65" s="2" customFormat="1" ht="16.5" customHeight="1">
      <c r="A317" s="35"/>
      <c r="B317" s="36"/>
      <c r="C317" s="267" t="s">
        <v>468</v>
      </c>
      <c r="D317" s="267" t="s">
        <v>406</v>
      </c>
      <c r="E317" s="268" t="s">
        <v>1652</v>
      </c>
      <c r="F317" s="269" t="s">
        <v>1653</v>
      </c>
      <c r="G317" s="270" t="s">
        <v>207</v>
      </c>
      <c r="H317" s="271">
        <v>255.76300000000001</v>
      </c>
      <c r="I317" s="272"/>
      <c r="J317" s="273">
        <f>ROUND(I317*H317,2)</f>
        <v>0</v>
      </c>
      <c r="K317" s="269" t="s">
        <v>194</v>
      </c>
      <c r="L317" s="274"/>
      <c r="M317" s="275" t="s">
        <v>1</v>
      </c>
      <c r="N317" s="276" t="s">
        <v>42</v>
      </c>
      <c r="O317" s="72"/>
      <c r="P317" s="219">
        <f>O317*H317</f>
        <v>0</v>
      </c>
      <c r="Q317" s="219">
        <v>2.9999999999999997E-4</v>
      </c>
      <c r="R317" s="219">
        <f>Q317*H317</f>
        <v>7.6728899999999989E-2</v>
      </c>
      <c r="S317" s="219">
        <v>0</v>
      </c>
      <c r="T317" s="220">
        <f>S317*H317</f>
        <v>0</v>
      </c>
      <c r="U317" s="35"/>
      <c r="V317" s="35"/>
      <c r="W317" s="35"/>
      <c r="X317" s="35"/>
      <c r="Y317" s="35"/>
      <c r="Z317" s="35"/>
      <c r="AA317" s="35"/>
      <c r="AB317" s="35"/>
      <c r="AC317" s="35"/>
      <c r="AD317" s="35"/>
      <c r="AE317" s="35"/>
      <c r="AR317" s="221" t="s">
        <v>359</v>
      </c>
      <c r="AT317" s="221" t="s">
        <v>406</v>
      </c>
      <c r="AU317" s="221" t="s">
        <v>88</v>
      </c>
      <c r="AY317" s="18" t="s">
        <v>188</v>
      </c>
      <c r="BE317" s="222">
        <f>IF(N317="základní",J317,0)</f>
        <v>0</v>
      </c>
      <c r="BF317" s="222">
        <f>IF(N317="snížená",J317,0)</f>
        <v>0</v>
      </c>
      <c r="BG317" s="222">
        <f>IF(N317="zákl. přenesená",J317,0)</f>
        <v>0</v>
      </c>
      <c r="BH317" s="222">
        <f>IF(N317="sníž. přenesená",J317,0)</f>
        <v>0</v>
      </c>
      <c r="BI317" s="222">
        <f>IF(N317="nulová",J317,0)</f>
        <v>0</v>
      </c>
      <c r="BJ317" s="18" t="s">
        <v>85</v>
      </c>
      <c r="BK317" s="222">
        <f>ROUND(I317*H317,2)</f>
        <v>0</v>
      </c>
      <c r="BL317" s="18" t="s">
        <v>269</v>
      </c>
      <c r="BM317" s="221" t="s">
        <v>1654</v>
      </c>
    </row>
    <row r="318" spans="1:65" s="13" customFormat="1" ht="11.25">
      <c r="B318" s="223"/>
      <c r="C318" s="224"/>
      <c r="D318" s="225" t="s">
        <v>197</v>
      </c>
      <c r="E318" s="226" t="s">
        <v>1</v>
      </c>
      <c r="F318" s="227" t="s">
        <v>1655</v>
      </c>
      <c r="G318" s="224"/>
      <c r="H318" s="228">
        <v>206.976</v>
      </c>
      <c r="I318" s="229"/>
      <c r="J318" s="224"/>
      <c r="K318" s="224"/>
      <c r="L318" s="230"/>
      <c r="M318" s="231"/>
      <c r="N318" s="232"/>
      <c r="O318" s="232"/>
      <c r="P318" s="232"/>
      <c r="Q318" s="232"/>
      <c r="R318" s="232"/>
      <c r="S318" s="232"/>
      <c r="T318" s="233"/>
      <c r="AT318" s="234" t="s">
        <v>197</v>
      </c>
      <c r="AU318" s="234" t="s">
        <v>88</v>
      </c>
      <c r="AV318" s="13" t="s">
        <v>88</v>
      </c>
      <c r="AW318" s="13" t="s">
        <v>32</v>
      </c>
      <c r="AX318" s="13" t="s">
        <v>77</v>
      </c>
      <c r="AY318" s="234" t="s">
        <v>188</v>
      </c>
    </row>
    <row r="319" spans="1:65" s="13" customFormat="1" ht="11.25">
      <c r="B319" s="223"/>
      <c r="C319" s="224"/>
      <c r="D319" s="225" t="s">
        <v>197</v>
      </c>
      <c r="E319" s="226" t="s">
        <v>1</v>
      </c>
      <c r="F319" s="227" t="s">
        <v>1656</v>
      </c>
      <c r="G319" s="224"/>
      <c r="H319" s="228">
        <v>48.786999999999999</v>
      </c>
      <c r="I319" s="229"/>
      <c r="J319" s="224"/>
      <c r="K319" s="224"/>
      <c r="L319" s="230"/>
      <c r="M319" s="231"/>
      <c r="N319" s="232"/>
      <c r="O319" s="232"/>
      <c r="P319" s="232"/>
      <c r="Q319" s="232"/>
      <c r="R319" s="232"/>
      <c r="S319" s="232"/>
      <c r="T319" s="233"/>
      <c r="AT319" s="234" t="s">
        <v>197</v>
      </c>
      <c r="AU319" s="234" t="s">
        <v>88</v>
      </c>
      <c r="AV319" s="13" t="s">
        <v>88</v>
      </c>
      <c r="AW319" s="13" t="s">
        <v>32</v>
      </c>
      <c r="AX319" s="13" t="s">
        <v>77</v>
      </c>
      <c r="AY319" s="234" t="s">
        <v>188</v>
      </c>
    </row>
    <row r="320" spans="1:65" s="14" customFormat="1" ht="11.25">
      <c r="B320" s="235"/>
      <c r="C320" s="236"/>
      <c r="D320" s="225" t="s">
        <v>197</v>
      </c>
      <c r="E320" s="237" t="s">
        <v>1</v>
      </c>
      <c r="F320" s="238" t="s">
        <v>199</v>
      </c>
      <c r="G320" s="236"/>
      <c r="H320" s="239">
        <v>255.76300000000001</v>
      </c>
      <c r="I320" s="240"/>
      <c r="J320" s="236"/>
      <c r="K320" s="236"/>
      <c r="L320" s="241"/>
      <c r="M320" s="242"/>
      <c r="N320" s="243"/>
      <c r="O320" s="243"/>
      <c r="P320" s="243"/>
      <c r="Q320" s="243"/>
      <c r="R320" s="243"/>
      <c r="S320" s="243"/>
      <c r="T320" s="244"/>
      <c r="AT320" s="245" t="s">
        <v>197</v>
      </c>
      <c r="AU320" s="245" t="s">
        <v>88</v>
      </c>
      <c r="AV320" s="14" t="s">
        <v>195</v>
      </c>
      <c r="AW320" s="14" t="s">
        <v>32</v>
      </c>
      <c r="AX320" s="14" t="s">
        <v>85</v>
      </c>
      <c r="AY320" s="245" t="s">
        <v>188</v>
      </c>
    </row>
    <row r="321" spans="1:65" s="2" customFormat="1" ht="16.5" customHeight="1">
      <c r="A321" s="35"/>
      <c r="B321" s="36"/>
      <c r="C321" s="267" t="s">
        <v>473</v>
      </c>
      <c r="D321" s="267" t="s">
        <v>406</v>
      </c>
      <c r="E321" s="268" t="s">
        <v>1657</v>
      </c>
      <c r="F321" s="269" t="s">
        <v>1658</v>
      </c>
      <c r="G321" s="270" t="s">
        <v>207</v>
      </c>
      <c r="H321" s="271">
        <v>255.76300000000001</v>
      </c>
      <c r="I321" s="272"/>
      <c r="J321" s="273">
        <f>ROUND(I321*H321,2)</f>
        <v>0</v>
      </c>
      <c r="K321" s="269" t="s">
        <v>194</v>
      </c>
      <c r="L321" s="274"/>
      <c r="M321" s="275" t="s">
        <v>1</v>
      </c>
      <c r="N321" s="276" t="s">
        <v>42</v>
      </c>
      <c r="O321" s="72"/>
      <c r="P321" s="219">
        <f>O321*H321</f>
        <v>0</v>
      </c>
      <c r="Q321" s="219">
        <v>5.0000000000000001E-4</v>
      </c>
      <c r="R321" s="219">
        <f>Q321*H321</f>
        <v>0.12788150000000001</v>
      </c>
      <c r="S321" s="219">
        <v>0</v>
      </c>
      <c r="T321" s="220">
        <f>S321*H321</f>
        <v>0</v>
      </c>
      <c r="U321" s="35"/>
      <c r="V321" s="35"/>
      <c r="W321" s="35"/>
      <c r="X321" s="35"/>
      <c r="Y321" s="35"/>
      <c r="Z321" s="35"/>
      <c r="AA321" s="35"/>
      <c r="AB321" s="35"/>
      <c r="AC321" s="35"/>
      <c r="AD321" s="35"/>
      <c r="AE321" s="35"/>
      <c r="AR321" s="221" t="s">
        <v>359</v>
      </c>
      <c r="AT321" s="221" t="s">
        <v>406</v>
      </c>
      <c r="AU321" s="221" t="s">
        <v>88</v>
      </c>
      <c r="AY321" s="18" t="s">
        <v>188</v>
      </c>
      <c r="BE321" s="222">
        <f>IF(N321="základní",J321,0)</f>
        <v>0</v>
      </c>
      <c r="BF321" s="222">
        <f>IF(N321="snížená",J321,0)</f>
        <v>0</v>
      </c>
      <c r="BG321" s="222">
        <f>IF(N321="zákl. přenesená",J321,0)</f>
        <v>0</v>
      </c>
      <c r="BH321" s="222">
        <f>IF(N321="sníž. přenesená",J321,0)</f>
        <v>0</v>
      </c>
      <c r="BI321" s="222">
        <f>IF(N321="nulová",J321,0)</f>
        <v>0</v>
      </c>
      <c r="BJ321" s="18" t="s">
        <v>85</v>
      </c>
      <c r="BK321" s="222">
        <f>ROUND(I321*H321,2)</f>
        <v>0</v>
      </c>
      <c r="BL321" s="18" t="s">
        <v>269</v>
      </c>
      <c r="BM321" s="221" t="s">
        <v>1659</v>
      </c>
    </row>
    <row r="322" spans="1:65" s="13" customFormat="1" ht="11.25">
      <c r="B322" s="223"/>
      <c r="C322" s="224"/>
      <c r="D322" s="225" t="s">
        <v>197</v>
      </c>
      <c r="E322" s="226" t="s">
        <v>1</v>
      </c>
      <c r="F322" s="227" t="s">
        <v>1655</v>
      </c>
      <c r="G322" s="224"/>
      <c r="H322" s="228">
        <v>206.976</v>
      </c>
      <c r="I322" s="229"/>
      <c r="J322" s="224"/>
      <c r="K322" s="224"/>
      <c r="L322" s="230"/>
      <c r="M322" s="231"/>
      <c r="N322" s="232"/>
      <c r="O322" s="232"/>
      <c r="P322" s="232"/>
      <c r="Q322" s="232"/>
      <c r="R322" s="232"/>
      <c r="S322" s="232"/>
      <c r="T322" s="233"/>
      <c r="AT322" s="234" t="s">
        <v>197</v>
      </c>
      <c r="AU322" s="234" t="s">
        <v>88</v>
      </c>
      <c r="AV322" s="13" t="s">
        <v>88</v>
      </c>
      <c r="AW322" s="13" t="s">
        <v>32</v>
      </c>
      <c r="AX322" s="13" t="s">
        <v>77</v>
      </c>
      <c r="AY322" s="234" t="s">
        <v>188</v>
      </c>
    </row>
    <row r="323" spans="1:65" s="13" customFormat="1" ht="11.25">
      <c r="B323" s="223"/>
      <c r="C323" s="224"/>
      <c r="D323" s="225" t="s">
        <v>197</v>
      </c>
      <c r="E323" s="226" t="s">
        <v>1</v>
      </c>
      <c r="F323" s="227" t="s">
        <v>1656</v>
      </c>
      <c r="G323" s="224"/>
      <c r="H323" s="228">
        <v>48.786999999999999</v>
      </c>
      <c r="I323" s="229"/>
      <c r="J323" s="224"/>
      <c r="K323" s="224"/>
      <c r="L323" s="230"/>
      <c r="M323" s="231"/>
      <c r="N323" s="232"/>
      <c r="O323" s="232"/>
      <c r="P323" s="232"/>
      <c r="Q323" s="232"/>
      <c r="R323" s="232"/>
      <c r="S323" s="232"/>
      <c r="T323" s="233"/>
      <c r="AT323" s="234" t="s">
        <v>197</v>
      </c>
      <c r="AU323" s="234" t="s">
        <v>88</v>
      </c>
      <c r="AV323" s="13" t="s">
        <v>88</v>
      </c>
      <c r="AW323" s="13" t="s">
        <v>32</v>
      </c>
      <c r="AX323" s="13" t="s">
        <v>77</v>
      </c>
      <c r="AY323" s="234" t="s">
        <v>188</v>
      </c>
    </row>
    <row r="324" spans="1:65" s="14" customFormat="1" ht="11.25">
      <c r="B324" s="235"/>
      <c r="C324" s="236"/>
      <c r="D324" s="225" t="s">
        <v>197</v>
      </c>
      <c r="E324" s="237" t="s">
        <v>1</v>
      </c>
      <c r="F324" s="238" t="s">
        <v>199</v>
      </c>
      <c r="G324" s="236"/>
      <c r="H324" s="239">
        <v>255.76300000000001</v>
      </c>
      <c r="I324" s="240"/>
      <c r="J324" s="236"/>
      <c r="K324" s="236"/>
      <c r="L324" s="241"/>
      <c r="M324" s="242"/>
      <c r="N324" s="243"/>
      <c r="O324" s="243"/>
      <c r="P324" s="243"/>
      <c r="Q324" s="243"/>
      <c r="R324" s="243"/>
      <c r="S324" s="243"/>
      <c r="T324" s="244"/>
      <c r="AT324" s="245" t="s">
        <v>197</v>
      </c>
      <c r="AU324" s="245" t="s">
        <v>88</v>
      </c>
      <c r="AV324" s="14" t="s">
        <v>195</v>
      </c>
      <c r="AW324" s="14" t="s">
        <v>32</v>
      </c>
      <c r="AX324" s="14" t="s">
        <v>85</v>
      </c>
      <c r="AY324" s="245" t="s">
        <v>188</v>
      </c>
    </row>
    <row r="325" spans="1:65" s="2" customFormat="1" ht="16.5" customHeight="1">
      <c r="A325" s="35"/>
      <c r="B325" s="36"/>
      <c r="C325" s="267" t="s">
        <v>477</v>
      </c>
      <c r="D325" s="267" t="s">
        <v>406</v>
      </c>
      <c r="E325" s="268" t="s">
        <v>1660</v>
      </c>
      <c r="F325" s="269" t="s">
        <v>1661</v>
      </c>
      <c r="G325" s="270" t="s">
        <v>207</v>
      </c>
      <c r="H325" s="271">
        <v>104.417</v>
      </c>
      <c r="I325" s="272"/>
      <c r="J325" s="273">
        <f>ROUND(I325*H325,2)</f>
        <v>0</v>
      </c>
      <c r="K325" s="269" t="s">
        <v>194</v>
      </c>
      <c r="L325" s="274"/>
      <c r="M325" s="275" t="s">
        <v>1</v>
      </c>
      <c r="N325" s="276" t="s">
        <v>42</v>
      </c>
      <c r="O325" s="72"/>
      <c r="P325" s="219">
        <f>O325*H325</f>
        <v>0</v>
      </c>
      <c r="Q325" s="219">
        <v>8.0000000000000004E-4</v>
      </c>
      <c r="R325" s="219">
        <f>Q325*H325</f>
        <v>8.35336E-2</v>
      </c>
      <c r="S325" s="219">
        <v>0</v>
      </c>
      <c r="T325" s="220">
        <f>S325*H325</f>
        <v>0</v>
      </c>
      <c r="U325" s="35"/>
      <c r="V325" s="35"/>
      <c r="W325" s="35"/>
      <c r="X325" s="35"/>
      <c r="Y325" s="35"/>
      <c r="Z325" s="35"/>
      <c r="AA325" s="35"/>
      <c r="AB325" s="35"/>
      <c r="AC325" s="35"/>
      <c r="AD325" s="35"/>
      <c r="AE325" s="35"/>
      <c r="AR325" s="221" t="s">
        <v>229</v>
      </c>
      <c r="AT325" s="221" t="s">
        <v>406</v>
      </c>
      <c r="AU325" s="221" t="s">
        <v>88</v>
      </c>
      <c r="AY325" s="18" t="s">
        <v>188</v>
      </c>
      <c r="BE325" s="222">
        <f>IF(N325="základní",J325,0)</f>
        <v>0</v>
      </c>
      <c r="BF325" s="222">
        <f>IF(N325="snížená",J325,0)</f>
        <v>0</v>
      </c>
      <c r="BG325" s="222">
        <f>IF(N325="zákl. přenesená",J325,0)</f>
        <v>0</v>
      </c>
      <c r="BH325" s="222">
        <f>IF(N325="sníž. přenesená",J325,0)</f>
        <v>0</v>
      </c>
      <c r="BI325" s="222">
        <f>IF(N325="nulová",J325,0)</f>
        <v>0</v>
      </c>
      <c r="BJ325" s="18" t="s">
        <v>85</v>
      </c>
      <c r="BK325" s="222">
        <f>ROUND(I325*H325,2)</f>
        <v>0</v>
      </c>
      <c r="BL325" s="18" t="s">
        <v>195</v>
      </c>
      <c r="BM325" s="221" t="s">
        <v>1662</v>
      </c>
    </row>
    <row r="326" spans="1:65" s="15" customFormat="1" ht="11.25">
      <c r="B326" s="246"/>
      <c r="C326" s="247"/>
      <c r="D326" s="225" t="s">
        <v>197</v>
      </c>
      <c r="E326" s="248" t="s">
        <v>1</v>
      </c>
      <c r="F326" s="249" t="s">
        <v>1643</v>
      </c>
      <c r="G326" s="247"/>
      <c r="H326" s="248" t="s">
        <v>1</v>
      </c>
      <c r="I326" s="250"/>
      <c r="J326" s="247"/>
      <c r="K326" s="247"/>
      <c r="L326" s="251"/>
      <c r="M326" s="252"/>
      <c r="N326" s="253"/>
      <c r="O326" s="253"/>
      <c r="P326" s="253"/>
      <c r="Q326" s="253"/>
      <c r="R326" s="253"/>
      <c r="S326" s="253"/>
      <c r="T326" s="254"/>
      <c r="AT326" s="255" t="s">
        <v>197</v>
      </c>
      <c r="AU326" s="255" t="s">
        <v>88</v>
      </c>
      <c r="AV326" s="15" t="s">
        <v>85</v>
      </c>
      <c r="AW326" s="15" t="s">
        <v>32</v>
      </c>
      <c r="AX326" s="15" t="s">
        <v>77</v>
      </c>
      <c r="AY326" s="255" t="s">
        <v>188</v>
      </c>
    </row>
    <row r="327" spans="1:65" s="13" customFormat="1" ht="11.25">
      <c r="B327" s="223"/>
      <c r="C327" s="224"/>
      <c r="D327" s="225" t="s">
        <v>197</v>
      </c>
      <c r="E327" s="226" t="s">
        <v>1</v>
      </c>
      <c r="F327" s="227" t="s">
        <v>1663</v>
      </c>
      <c r="G327" s="224"/>
      <c r="H327" s="228">
        <v>59.136000000000003</v>
      </c>
      <c r="I327" s="229"/>
      <c r="J327" s="224"/>
      <c r="K327" s="224"/>
      <c r="L327" s="230"/>
      <c r="M327" s="231"/>
      <c r="N327" s="232"/>
      <c r="O327" s="232"/>
      <c r="P327" s="232"/>
      <c r="Q327" s="232"/>
      <c r="R327" s="232"/>
      <c r="S327" s="232"/>
      <c r="T327" s="233"/>
      <c r="AT327" s="234" t="s">
        <v>197</v>
      </c>
      <c r="AU327" s="234" t="s">
        <v>88</v>
      </c>
      <c r="AV327" s="13" t="s">
        <v>88</v>
      </c>
      <c r="AW327" s="13" t="s">
        <v>32</v>
      </c>
      <c r="AX327" s="13" t="s">
        <v>77</v>
      </c>
      <c r="AY327" s="234" t="s">
        <v>188</v>
      </c>
    </row>
    <row r="328" spans="1:65" s="13" customFormat="1" ht="11.25">
      <c r="B328" s="223"/>
      <c r="C328" s="224"/>
      <c r="D328" s="225" t="s">
        <v>197</v>
      </c>
      <c r="E328" s="226" t="s">
        <v>1</v>
      </c>
      <c r="F328" s="227" t="s">
        <v>1664</v>
      </c>
      <c r="G328" s="224"/>
      <c r="H328" s="228">
        <v>27.878</v>
      </c>
      <c r="I328" s="229"/>
      <c r="J328" s="224"/>
      <c r="K328" s="224"/>
      <c r="L328" s="230"/>
      <c r="M328" s="231"/>
      <c r="N328" s="232"/>
      <c r="O328" s="232"/>
      <c r="P328" s="232"/>
      <c r="Q328" s="232"/>
      <c r="R328" s="232"/>
      <c r="S328" s="232"/>
      <c r="T328" s="233"/>
      <c r="AT328" s="234" t="s">
        <v>197</v>
      </c>
      <c r="AU328" s="234" t="s">
        <v>88</v>
      </c>
      <c r="AV328" s="13" t="s">
        <v>88</v>
      </c>
      <c r="AW328" s="13" t="s">
        <v>32</v>
      </c>
      <c r="AX328" s="13" t="s">
        <v>77</v>
      </c>
      <c r="AY328" s="234" t="s">
        <v>188</v>
      </c>
    </row>
    <row r="329" spans="1:65" s="14" customFormat="1" ht="11.25">
      <c r="B329" s="235"/>
      <c r="C329" s="236"/>
      <c r="D329" s="225" t="s">
        <v>197</v>
      </c>
      <c r="E329" s="237" t="s">
        <v>1</v>
      </c>
      <c r="F329" s="238" t="s">
        <v>199</v>
      </c>
      <c r="G329" s="236"/>
      <c r="H329" s="239">
        <v>87.013999999999996</v>
      </c>
      <c r="I329" s="240"/>
      <c r="J329" s="236"/>
      <c r="K329" s="236"/>
      <c r="L329" s="241"/>
      <c r="M329" s="242"/>
      <c r="N329" s="243"/>
      <c r="O329" s="243"/>
      <c r="P329" s="243"/>
      <c r="Q329" s="243"/>
      <c r="R329" s="243"/>
      <c r="S329" s="243"/>
      <c r="T329" s="244"/>
      <c r="AT329" s="245" t="s">
        <v>197</v>
      </c>
      <c r="AU329" s="245" t="s">
        <v>88</v>
      </c>
      <c r="AV329" s="14" t="s">
        <v>195</v>
      </c>
      <c r="AW329" s="14" t="s">
        <v>32</v>
      </c>
      <c r="AX329" s="14" t="s">
        <v>85</v>
      </c>
      <c r="AY329" s="245" t="s">
        <v>188</v>
      </c>
    </row>
    <row r="330" spans="1:65" s="13" customFormat="1" ht="11.25">
      <c r="B330" s="223"/>
      <c r="C330" s="224"/>
      <c r="D330" s="225" t="s">
        <v>197</v>
      </c>
      <c r="E330" s="224"/>
      <c r="F330" s="227" t="s">
        <v>1665</v>
      </c>
      <c r="G330" s="224"/>
      <c r="H330" s="228">
        <v>104.417</v>
      </c>
      <c r="I330" s="229"/>
      <c r="J330" s="224"/>
      <c r="K330" s="224"/>
      <c r="L330" s="230"/>
      <c r="M330" s="231"/>
      <c r="N330" s="232"/>
      <c r="O330" s="232"/>
      <c r="P330" s="232"/>
      <c r="Q330" s="232"/>
      <c r="R330" s="232"/>
      <c r="S330" s="232"/>
      <c r="T330" s="233"/>
      <c r="AT330" s="234" t="s">
        <v>197</v>
      </c>
      <c r="AU330" s="234" t="s">
        <v>88</v>
      </c>
      <c r="AV330" s="13" t="s">
        <v>88</v>
      </c>
      <c r="AW330" s="13" t="s">
        <v>4</v>
      </c>
      <c r="AX330" s="13" t="s">
        <v>85</v>
      </c>
      <c r="AY330" s="234" t="s">
        <v>188</v>
      </c>
    </row>
    <row r="331" spans="1:65" s="2" customFormat="1" ht="16.5" customHeight="1">
      <c r="A331" s="35"/>
      <c r="B331" s="36"/>
      <c r="C331" s="210" t="s">
        <v>481</v>
      </c>
      <c r="D331" s="210" t="s">
        <v>190</v>
      </c>
      <c r="E331" s="211" t="s">
        <v>1640</v>
      </c>
      <c r="F331" s="212" t="s">
        <v>1641</v>
      </c>
      <c r="G331" s="213" t="s">
        <v>207</v>
      </c>
      <c r="H331" s="214">
        <v>275.2</v>
      </c>
      <c r="I331" s="215"/>
      <c r="J331" s="216">
        <f>ROUND(I331*H331,2)</f>
        <v>0</v>
      </c>
      <c r="K331" s="212" t="s">
        <v>202</v>
      </c>
      <c r="L331" s="40"/>
      <c r="M331" s="217" t="s">
        <v>1</v>
      </c>
      <c r="N331" s="218" t="s">
        <v>42</v>
      </c>
      <c r="O331" s="72"/>
      <c r="P331" s="219">
        <f>O331*H331</f>
        <v>0</v>
      </c>
      <c r="Q331" s="219">
        <v>0</v>
      </c>
      <c r="R331" s="219">
        <f>Q331*H331</f>
        <v>0</v>
      </c>
      <c r="S331" s="219">
        <v>0</v>
      </c>
      <c r="T331" s="220">
        <f>S331*H331</f>
        <v>0</v>
      </c>
      <c r="U331" s="35"/>
      <c r="V331" s="35"/>
      <c r="W331" s="35"/>
      <c r="X331" s="35"/>
      <c r="Y331" s="35"/>
      <c r="Z331" s="35"/>
      <c r="AA331" s="35"/>
      <c r="AB331" s="35"/>
      <c r="AC331" s="35"/>
      <c r="AD331" s="35"/>
      <c r="AE331" s="35"/>
      <c r="AR331" s="221" t="s">
        <v>195</v>
      </c>
      <c r="AT331" s="221" t="s">
        <v>190</v>
      </c>
      <c r="AU331" s="221" t="s">
        <v>88</v>
      </c>
      <c r="AY331" s="18" t="s">
        <v>188</v>
      </c>
      <c r="BE331" s="222">
        <f>IF(N331="základní",J331,0)</f>
        <v>0</v>
      </c>
      <c r="BF331" s="222">
        <f>IF(N331="snížená",J331,0)</f>
        <v>0</v>
      </c>
      <c r="BG331" s="222">
        <f>IF(N331="zákl. přenesená",J331,0)</f>
        <v>0</v>
      </c>
      <c r="BH331" s="222">
        <f>IF(N331="sníž. přenesená",J331,0)</f>
        <v>0</v>
      </c>
      <c r="BI331" s="222">
        <f>IF(N331="nulová",J331,0)</f>
        <v>0</v>
      </c>
      <c r="BJ331" s="18" t="s">
        <v>85</v>
      </c>
      <c r="BK331" s="222">
        <f>ROUND(I331*H331,2)</f>
        <v>0</v>
      </c>
      <c r="BL331" s="18" t="s">
        <v>195</v>
      </c>
      <c r="BM331" s="221" t="s">
        <v>1666</v>
      </c>
    </row>
    <row r="332" spans="1:65" s="15" customFormat="1" ht="11.25">
      <c r="B332" s="246"/>
      <c r="C332" s="247"/>
      <c r="D332" s="225" t="s">
        <v>197</v>
      </c>
      <c r="E332" s="248" t="s">
        <v>1</v>
      </c>
      <c r="F332" s="249" t="s">
        <v>1667</v>
      </c>
      <c r="G332" s="247"/>
      <c r="H332" s="248" t="s">
        <v>1</v>
      </c>
      <c r="I332" s="250"/>
      <c r="J332" s="247"/>
      <c r="K332" s="247"/>
      <c r="L332" s="251"/>
      <c r="M332" s="252"/>
      <c r="N332" s="253"/>
      <c r="O332" s="253"/>
      <c r="P332" s="253"/>
      <c r="Q332" s="253"/>
      <c r="R332" s="253"/>
      <c r="S332" s="253"/>
      <c r="T332" s="254"/>
      <c r="AT332" s="255" t="s">
        <v>197</v>
      </c>
      <c r="AU332" s="255" t="s">
        <v>88</v>
      </c>
      <c r="AV332" s="15" t="s">
        <v>85</v>
      </c>
      <c r="AW332" s="15" t="s">
        <v>32</v>
      </c>
      <c r="AX332" s="15" t="s">
        <v>77</v>
      </c>
      <c r="AY332" s="255" t="s">
        <v>188</v>
      </c>
    </row>
    <row r="333" spans="1:65" s="13" customFormat="1" ht="11.25">
      <c r="B333" s="223"/>
      <c r="C333" s="224"/>
      <c r="D333" s="225" t="s">
        <v>197</v>
      </c>
      <c r="E333" s="226" t="s">
        <v>1</v>
      </c>
      <c r="F333" s="227" t="s">
        <v>1668</v>
      </c>
      <c r="G333" s="224"/>
      <c r="H333" s="228">
        <v>220.16</v>
      </c>
      <c r="I333" s="229"/>
      <c r="J333" s="224"/>
      <c r="K333" s="224"/>
      <c r="L333" s="230"/>
      <c r="M333" s="231"/>
      <c r="N333" s="232"/>
      <c r="O333" s="232"/>
      <c r="P333" s="232"/>
      <c r="Q333" s="232"/>
      <c r="R333" s="232"/>
      <c r="S333" s="232"/>
      <c r="T333" s="233"/>
      <c r="AT333" s="234" t="s">
        <v>197</v>
      </c>
      <c r="AU333" s="234" t="s">
        <v>88</v>
      </c>
      <c r="AV333" s="13" t="s">
        <v>88</v>
      </c>
      <c r="AW333" s="13" t="s">
        <v>32</v>
      </c>
      <c r="AX333" s="13" t="s">
        <v>77</v>
      </c>
      <c r="AY333" s="234" t="s">
        <v>188</v>
      </c>
    </row>
    <row r="334" spans="1:65" s="16" customFormat="1" ht="11.25">
      <c r="B334" s="256"/>
      <c r="C334" s="257"/>
      <c r="D334" s="225" t="s">
        <v>197</v>
      </c>
      <c r="E334" s="258" t="s">
        <v>1461</v>
      </c>
      <c r="F334" s="259" t="s">
        <v>212</v>
      </c>
      <c r="G334" s="257"/>
      <c r="H334" s="260">
        <v>220.16</v>
      </c>
      <c r="I334" s="261"/>
      <c r="J334" s="257"/>
      <c r="K334" s="257"/>
      <c r="L334" s="262"/>
      <c r="M334" s="263"/>
      <c r="N334" s="264"/>
      <c r="O334" s="264"/>
      <c r="P334" s="264"/>
      <c r="Q334" s="264"/>
      <c r="R334" s="264"/>
      <c r="S334" s="264"/>
      <c r="T334" s="265"/>
      <c r="AT334" s="266" t="s">
        <v>197</v>
      </c>
      <c r="AU334" s="266" t="s">
        <v>88</v>
      </c>
      <c r="AV334" s="16" t="s">
        <v>204</v>
      </c>
      <c r="AW334" s="16" t="s">
        <v>32</v>
      </c>
      <c r="AX334" s="16" t="s">
        <v>77</v>
      </c>
      <c r="AY334" s="266" t="s">
        <v>188</v>
      </c>
    </row>
    <row r="335" spans="1:65" s="15" customFormat="1" ht="11.25">
      <c r="B335" s="246"/>
      <c r="C335" s="247"/>
      <c r="D335" s="225" t="s">
        <v>197</v>
      </c>
      <c r="E335" s="248" t="s">
        <v>1</v>
      </c>
      <c r="F335" s="249" t="s">
        <v>1643</v>
      </c>
      <c r="G335" s="247"/>
      <c r="H335" s="248" t="s">
        <v>1</v>
      </c>
      <c r="I335" s="250"/>
      <c r="J335" s="247"/>
      <c r="K335" s="247"/>
      <c r="L335" s="251"/>
      <c r="M335" s="252"/>
      <c r="N335" s="253"/>
      <c r="O335" s="253"/>
      <c r="P335" s="253"/>
      <c r="Q335" s="253"/>
      <c r="R335" s="253"/>
      <c r="S335" s="253"/>
      <c r="T335" s="254"/>
      <c r="AT335" s="255" t="s">
        <v>197</v>
      </c>
      <c r="AU335" s="255" t="s">
        <v>88</v>
      </c>
      <c r="AV335" s="15" t="s">
        <v>85</v>
      </c>
      <c r="AW335" s="15" t="s">
        <v>32</v>
      </c>
      <c r="AX335" s="15" t="s">
        <v>77</v>
      </c>
      <c r="AY335" s="255" t="s">
        <v>188</v>
      </c>
    </row>
    <row r="336" spans="1:65" s="13" customFormat="1" ht="11.25">
      <c r="B336" s="223"/>
      <c r="C336" s="224"/>
      <c r="D336" s="225" t="s">
        <v>197</v>
      </c>
      <c r="E336" s="226" t="s">
        <v>1</v>
      </c>
      <c r="F336" s="227" t="s">
        <v>1669</v>
      </c>
      <c r="G336" s="224"/>
      <c r="H336" s="228">
        <v>55.04</v>
      </c>
      <c r="I336" s="229"/>
      <c r="J336" s="224"/>
      <c r="K336" s="224"/>
      <c r="L336" s="230"/>
      <c r="M336" s="231"/>
      <c r="N336" s="232"/>
      <c r="O336" s="232"/>
      <c r="P336" s="232"/>
      <c r="Q336" s="232"/>
      <c r="R336" s="232"/>
      <c r="S336" s="232"/>
      <c r="T336" s="233"/>
      <c r="AT336" s="234" t="s">
        <v>197</v>
      </c>
      <c r="AU336" s="234" t="s">
        <v>88</v>
      </c>
      <c r="AV336" s="13" t="s">
        <v>88</v>
      </c>
      <c r="AW336" s="13" t="s">
        <v>32</v>
      </c>
      <c r="AX336" s="13" t="s">
        <v>77</v>
      </c>
      <c r="AY336" s="234" t="s">
        <v>188</v>
      </c>
    </row>
    <row r="337" spans="1:65" s="14" customFormat="1" ht="11.25">
      <c r="B337" s="235"/>
      <c r="C337" s="236"/>
      <c r="D337" s="225" t="s">
        <v>197</v>
      </c>
      <c r="E337" s="237" t="s">
        <v>1</v>
      </c>
      <c r="F337" s="238" t="s">
        <v>199</v>
      </c>
      <c r="G337" s="236"/>
      <c r="H337" s="239">
        <v>275.2</v>
      </c>
      <c r="I337" s="240"/>
      <c r="J337" s="236"/>
      <c r="K337" s="236"/>
      <c r="L337" s="241"/>
      <c r="M337" s="242"/>
      <c r="N337" s="243"/>
      <c r="O337" s="243"/>
      <c r="P337" s="243"/>
      <c r="Q337" s="243"/>
      <c r="R337" s="243"/>
      <c r="S337" s="243"/>
      <c r="T337" s="244"/>
      <c r="AT337" s="245" t="s">
        <v>197</v>
      </c>
      <c r="AU337" s="245" t="s">
        <v>88</v>
      </c>
      <c r="AV337" s="14" t="s">
        <v>195</v>
      </c>
      <c r="AW337" s="14" t="s">
        <v>32</v>
      </c>
      <c r="AX337" s="14" t="s">
        <v>85</v>
      </c>
      <c r="AY337" s="245" t="s">
        <v>188</v>
      </c>
    </row>
    <row r="338" spans="1:65" s="2" customFormat="1" ht="16.5" customHeight="1">
      <c r="A338" s="35"/>
      <c r="B338" s="36"/>
      <c r="C338" s="210" t="s">
        <v>486</v>
      </c>
      <c r="D338" s="210" t="s">
        <v>190</v>
      </c>
      <c r="E338" s="211" t="s">
        <v>1648</v>
      </c>
      <c r="F338" s="212" t="s">
        <v>1649</v>
      </c>
      <c r="G338" s="213" t="s">
        <v>207</v>
      </c>
      <c r="H338" s="214">
        <v>53.856000000000002</v>
      </c>
      <c r="I338" s="215"/>
      <c r="J338" s="216">
        <f>ROUND(I338*H338,2)</f>
        <v>0</v>
      </c>
      <c r="K338" s="212" t="s">
        <v>202</v>
      </c>
      <c r="L338" s="40"/>
      <c r="M338" s="217" t="s">
        <v>1</v>
      </c>
      <c r="N338" s="218" t="s">
        <v>42</v>
      </c>
      <c r="O338" s="72"/>
      <c r="P338" s="219">
        <f>O338*H338</f>
        <v>0</v>
      </c>
      <c r="Q338" s="219">
        <v>0</v>
      </c>
      <c r="R338" s="219">
        <f>Q338*H338</f>
        <v>0</v>
      </c>
      <c r="S338" s="219">
        <v>0</v>
      </c>
      <c r="T338" s="220">
        <f>S338*H338</f>
        <v>0</v>
      </c>
      <c r="U338" s="35"/>
      <c r="V338" s="35"/>
      <c r="W338" s="35"/>
      <c r="X338" s="35"/>
      <c r="Y338" s="35"/>
      <c r="Z338" s="35"/>
      <c r="AA338" s="35"/>
      <c r="AB338" s="35"/>
      <c r="AC338" s="35"/>
      <c r="AD338" s="35"/>
      <c r="AE338" s="35"/>
      <c r="AR338" s="221" t="s">
        <v>195</v>
      </c>
      <c r="AT338" s="221" t="s">
        <v>190</v>
      </c>
      <c r="AU338" s="221" t="s">
        <v>88</v>
      </c>
      <c r="AY338" s="18" t="s">
        <v>188</v>
      </c>
      <c r="BE338" s="222">
        <f>IF(N338="základní",J338,0)</f>
        <v>0</v>
      </c>
      <c r="BF338" s="222">
        <f>IF(N338="snížená",J338,0)</f>
        <v>0</v>
      </c>
      <c r="BG338" s="222">
        <f>IF(N338="zákl. přenesená",J338,0)</f>
        <v>0</v>
      </c>
      <c r="BH338" s="222">
        <f>IF(N338="sníž. přenesená",J338,0)</f>
        <v>0</v>
      </c>
      <c r="BI338" s="222">
        <f>IF(N338="nulová",J338,0)</f>
        <v>0</v>
      </c>
      <c r="BJ338" s="18" t="s">
        <v>85</v>
      </c>
      <c r="BK338" s="222">
        <f>ROUND(I338*H338,2)</f>
        <v>0</v>
      </c>
      <c r="BL338" s="18" t="s">
        <v>195</v>
      </c>
      <c r="BM338" s="221" t="s">
        <v>1670</v>
      </c>
    </row>
    <row r="339" spans="1:65" s="15" customFormat="1" ht="11.25">
      <c r="B339" s="246"/>
      <c r="C339" s="247"/>
      <c r="D339" s="225" t="s">
        <v>197</v>
      </c>
      <c r="E339" s="248" t="s">
        <v>1</v>
      </c>
      <c r="F339" s="249" t="s">
        <v>1671</v>
      </c>
      <c r="G339" s="247"/>
      <c r="H339" s="248" t="s">
        <v>1</v>
      </c>
      <c r="I339" s="250"/>
      <c r="J339" s="247"/>
      <c r="K339" s="247"/>
      <c r="L339" s="251"/>
      <c r="M339" s="252"/>
      <c r="N339" s="253"/>
      <c r="O339" s="253"/>
      <c r="P339" s="253"/>
      <c r="Q339" s="253"/>
      <c r="R339" s="253"/>
      <c r="S339" s="253"/>
      <c r="T339" s="254"/>
      <c r="AT339" s="255" t="s">
        <v>197</v>
      </c>
      <c r="AU339" s="255" t="s">
        <v>88</v>
      </c>
      <c r="AV339" s="15" t="s">
        <v>85</v>
      </c>
      <c r="AW339" s="15" t="s">
        <v>32</v>
      </c>
      <c r="AX339" s="15" t="s">
        <v>77</v>
      </c>
      <c r="AY339" s="255" t="s">
        <v>188</v>
      </c>
    </row>
    <row r="340" spans="1:65" s="13" customFormat="1" ht="11.25">
      <c r="B340" s="223"/>
      <c r="C340" s="224"/>
      <c r="D340" s="225" t="s">
        <v>197</v>
      </c>
      <c r="E340" s="226" t="s">
        <v>1</v>
      </c>
      <c r="F340" s="227" t="s">
        <v>1672</v>
      </c>
      <c r="G340" s="224"/>
      <c r="H340" s="228">
        <v>35.904000000000003</v>
      </c>
      <c r="I340" s="229"/>
      <c r="J340" s="224"/>
      <c r="K340" s="224"/>
      <c r="L340" s="230"/>
      <c r="M340" s="231"/>
      <c r="N340" s="232"/>
      <c r="O340" s="232"/>
      <c r="P340" s="232"/>
      <c r="Q340" s="232"/>
      <c r="R340" s="232"/>
      <c r="S340" s="232"/>
      <c r="T340" s="233"/>
      <c r="AT340" s="234" t="s">
        <v>197</v>
      </c>
      <c r="AU340" s="234" t="s">
        <v>88</v>
      </c>
      <c r="AV340" s="13" t="s">
        <v>88</v>
      </c>
      <c r="AW340" s="13" t="s">
        <v>32</v>
      </c>
      <c r="AX340" s="13" t="s">
        <v>77</v>
      </c>
      <c r="AY340" s="234" t="s">
        <v>188</v>
      </c>
    </row>
    <row r="341" spans="1:65" s="16" customFormat="1" ht="11.25">
      <c r="B341" s="256"/>
      <c r="C341" s="257"/>
      <c r="D341" s="225" t="s">
        <v>197</v>
      </c>
      <c r="E341" s="258" t="s">
        <v>1453</v>
      </c>
      <c r="F341" s="259" t="s">
        <v>212</v>
      </c>
      <c r="G341" s="257"/>
      <c r="H341" s="260">
        <v>35.904000000000003</v>
      </c>
      <c r="I341" s="261"/>
      <c r="J341" s="257"/>
      <c r="K341" s="257"/>
      <c r="L341" s="262"/>
      <c r="M341" s="263"/>
      <c r="N341" s="264"/>
      <c r="O341" s="264"/>
      <c r="P341" s="264"/>
      <c r="Q341" s="264"/>
      <c r="R341" s="264"/>
      <c r="S341" s="264"/>
      <c r="T341" s="265"/>
      <c r="AT341" s="266" t="s">
        <v>197</v>
      </c>
      <c r="AU341" s="266" t="s">
        <v>88</v>
      </c>
      <c r="AV341" s="16" t="s">
        <v>204</v>
      </c>
      <c r="AW341" s="16" t="s">
        <v>32</v>
      </c>
      <c r="AX341" s="16" t="s">
        <v>77</v>
      </c>
      <c r="AY341" s="266" t="s">
        <v>188</v>
      </c>
    </row>
    <row r="342" spans="1:65" s="15" customFormat="1" ht="11.25">
      <c r="B342" s="246"/>
      <c r="C342" s="247"/>
      <c r="D342" s="225" t="s">
        <v>197</v>
      </c>
      <c r="E342" s="248" t="s">
        <v>1</v>
      </c>
      <c r="F342" s="249" t="s">
        <v>1643</v>
      </c>
      <c r="G342" s="247"/>
      <c r="H342" s="248" t="s">
        <v>1</v>
      </c>
      <c r="I342" s="250"/>
      <c r="J342" s="247"/>
      <c r="K342" s="247"/>
      <c r="L342" s="251"/>
      <c r="M342" s="252"/>
      <c r="N342" s="253"/>
      <c r="O342" s="253"/>
      <c r="P342" s="253"/>
      <c r="Q342" s="253"/>
      <c r="R342" s="253"/>
      <c r="S342" s="253"/>
      <c r="T342" s="254"/>
      <c r="AT342" s="255" t="s">
        <v>197</v>
      </c>
      <c r="AU342" s="255" t="s">
        <v>88</v>
      </c>
      <c r="AV342" s="15" t="s">
        <v>85</v>
      </c>
      <c r="AW342" s="15" t="s">
        <v>32</v>
      </c>
      <c r="AX342" s="15" t="s">
        <v>77</v>
      </c>
      <c r="AY342" s="255" t="s">
        <v>188</v>
      </c>
    </row>
    <row r="343" spans="1:65" s="13" customFormat="1" ht="11.25">
      <c r="B343" s="223"/>
      <c r="C343" s="224"/>
      <c r="D343" s="225" t="s">
        <v>197</v>
      </c>
      <c r="E343" s="226" t="s">
        <v>1</v>
      </c>
      <c r="F343" s="227" t="s">
        <v>1673</v>
      </c>
      <c r="G343" s="224"/>
      <c r="H343" s="228">
        <v>17.952000000000002</v>
      </c>
      <c r="I343" s="229"/>
      <c r="J343" s="224"/>
      <c r="K343" s="224"/>
      <c r="L343" s="230"/>
      <c r="M343" s="231"/>
      <c r="N343" s="232"/>
      <c r="O343" s="232"/>
      <c r="P343" s="232"/>
      <c r="Q343" s="232"/>
      <c r="R343" s="232"/>
      <c r="S343" s="232"/>
      <c r="T343" s="233"/>
      <c r="AT343" s="234" t="s">
        <v>197</v>
      </c>
      <c r="AU343" s="234" t="s">
        <v>88</v>
      </c>
      <c r="AV343" s="13" t="s">
        <v>88</v>
      </c>
      <c r="AW343" s="13" t="s">
        <v>32</v>
      </c>
      <c r="AX343" s="13" t="s">
        <v>77</v>
      </c>
      <c r="AY343" s="234" t="s">
        <v>188</v>
      </c>
    </row>
    <row r="344" spans="1:65" s="14" customFormat="1" ht="11.25">
      <c r="B344" s="235"/>
      <c r="C344" s="236"/>
      <c r="D344" s="225" t="s">
        <v>197</v>
      </c>
      <c r="E344" s="237" t="s">
        <v>1</v>
      </c>
      <c r="F344" s="238" t="s">
        <v>199</v>
      </c>
      <c r="G344" s="236"/>
      <c r="H344" s="239">
        <v>53.856000000000002</v>
      </c>
      <c r="I344" s="240"/>
      <c r="J344" s="236"/>
      <c r="K344" s="236"/>
      <c r="L344" s="241"/>
      <c r="M344" s="242"/>
      <c r="N344" s="243"/>
      <c r="O344" s="243"/>
      <c r="P344" s="243"/>
      <c r="Q344" s="243"/>
      <c r="R344" s="243"/>
      <c r="S344" s="243"/>
      <c r="T344" s="244"/>
      <c r="AT344" s="245" t="s">
        <v>197</v>
      </c>
      <c r="AU344" s="245" t="s">
        <v>88</v>
      </c>
      <c r="AV344" s="14" t="s">
        <v>195</v>
      </c>
      <c r="AW344" s="14" t="s">
        <v>32</v>
      </c>
      <c r="AX344" s="14" t="s">
        <v>85</v>
      </c>
      <c r="AY344" s="245" t="s">
        <v>188</v>
      </c>
    </row>
    <row r="345" spans="1:65" s="2" customFormat="1" ht="16.5" customHeight="1">
      <c r="A345" s="35"/>
      <c r="B345" s="36"/>
      <c r="C345" s="267" t="s">
        <v>491</v>
      </c>
      <c r="D345" s="267" t="s">
        <v>406</v>
      </c>
      <c r="E345" s="268" t="s">
        <v>1674</v>
      </c>
      <c r="F345" s="269" t="s">
        <v>1182</v>
      </c>
      <c r="G345" s="270" t="s">
        <v>207</v>
      </c>
      <c r="H345" s="271">
        <v>268.86700000000002</v>
      </c>
      <c r="I345" s="272"/>
      <c r="J345" s="273">
        <f>ROUND(I345*H345,2)</f>
        <v>0</v>
      </c>
      <c r="K345" s="269" t="s">
        <v>194</v>
      </c>
      <c r="L345" s="274"/>
      <c r="M345" s="275" t="s">
        <v>1</v>
      </c>
      <c r="N345" s="276" t="s">
        <v>42</v>
      </c>
      <c r="O345" s="72"/>
      <c r="P345" s="219">
        <f>O345*H345</f>
        <v>0</v>
      </c>
      <c r="Q345" s="219">
        <v>1.4999999999999999E-4</v>
      </c>
      <c r="R345" s="219">
        <f>Q345*H345</f>
        <v>4.0330049999999999E-2</v>
      </c>
      <c r="S345" s="219">
        <v>0</v>
      </c>
      <c r="T345" s="220">
        <f>S345*H345</f>
        <v>0</v>
      </c>
      <c r="U345" s="35"/>
      <c r="V345" s="35"/>
      <c r="W345" s="35"/>
      <c r="X345" s="35"/>
      <c r="Y345" s="35"/>
      <c r="Z345" s="35"/>
      <c r="AA345" s="35"/>
      <c r="AB345" s="35"/>
      <c r="AC345" s="35"/>
      <c r="AD345" s="35"/>
      <c r="AE345" s="35"/>
      <c r="AR345" s="221" t="s">
        <v>229</v>
      </c>
      <c r="AT345" s="221" t="s">
        <v>406</v>
      </c>
      <c r="AU345" s="221" t="s">
        <v>88</v>
      </c>
      <c r="AY345" s="18" t="s">
        <v>188</v>
      </c>
      <c r="BE345" s="222">
        <f>IF(N345="základní",J345,0)</f>
        <v>0</v>
      </c>
      <c r="BF345" s="222">
        <f>IF(N345="snížená",J345,0)</f>
        <v>0</v>
      </c>
      <c r="BG345" s="222">
        <f>IF(N345="zákl. přenesená",J345,0)</f>
        <v>0</v>
      </c>
      <c r="BH345" s="222">
        <f>IF(N345="sníž. přenesená",J345,0)</f>
        <v>0</v>
      </c>
      <c r="BI345" s="222">
        <f>IF(N345="nulová",J345,0)</f>
        <v>0</v>
      </c>
      <c r="BJ345" s="18" t="s">
        <v>85</v>
      </c>
      <c r="BK345" s="222">
        <f>ROUND(I345*H345,2)</f>
        <v>0</v>
      </c>
      <c r="BL345" s="18" t="s">
        <v>195</v>
      </c>
      <c r="BM345" s="221" t="s">
        <v>1675</v>
      </c>
    </row>
    <row r="346" spans="1:65" s="13" customFormat="1" ht="11.25">
      <c r="B346" s="223"/>
      <c r="C346" s="224"/>
      <c r="D346" s="225" t="s">
        <v>197</v>
      </c>
      <c r="E346" s="226" t="s">
        <v>1</v>
      </c>
      <c r="F346" s="227" t="s">
        <v>1676</v>
      </c>
      <c r="G346" s="224"/>
      <c r="H346" s="228">
        <v>231.16800000000001</v>
      </c>
      <c r="I346" s="229"/>
      <c r="J346" s="224"/>
      <c r="K346" s="224"/>
      <c r="L346" s="230"/>
      <c r="M346" s="231"/>
      <c r="N346" s="232"/>
      <c r="O346" s="232"/>
      <c r="P346" s="232"/>
      <c r="Q346" s="232"/>
      <c r="R346" s="232"/>
      <c r="S346" s="232"/>
      <c r="T346" s="233"/>
      <c r="AT346" s="234" t="s">
        <v>197</v>
      </c>
      <c r="AU346" s="234" t="s">
        <v>88</v>
      </c>
      <c r="AV346" s="13" t="s">
        <v>88</v>
      </c>
      <c r="AW346" s="13" t="s">
        <v>32</v>
      </c>
      <c r="AX346" s="13" t="s">
        <v>77</v>
      </c>
      <c r="AY346" s="234" t="s">
        <v>188</v>
      </c>
    </row>
    <row r="347" spans="1:65" s="13" customFormat="1" ht="11.25">
      <c r="B347" s="223"/>
      <c r="C347" s="224"/>
      <c r="D347" s="225" t="s">
        <v>197</v>
      </c>
      <c r="E347" s="226" t="s">
        <v>1</v>
      </c>
      <c r="F347" s="227" t="s">
        <v>1677</v>
      </c>
      <c r="G347" s="224"/>
      <c r="H347" s="228">
        <v>37.698999999999998</v>
      </c>
      <c r="I347" s="229"/>
      <c r="J347" s="224"/>
      <c r="K347" s="224"/>
      <c r="L347" s="230"/>
      <c r="M347" s="231"/>
      <c r="N347" s="232"/>
      <c r="O347" s="232"/>
      <c r="P347" s="232"/>
      <c r="Q347" s="232"/>
      <c r="R347" s="232"/>
      <c r="S347" s="232"/>
      <c r="T347" s="233"/>
      <c r="AT347" s="234" t="s">
        <v>197</v>
      </c>
      <c r="AU347" s="234" t="s">
        <v>88</v>
      </c>
      <c r="AV347" s="13" t="s">
        <v>88</v>
      </c>
      <c r="AW347" s="13" t="s">
        <v>32</v>
      </c>
      <c r="AX347" s="13" t="s">
        <v>77</v>
      </c>
      <c r="AY347" s="234" t="s">
        <v>188</v>
      </c>
    </row>
    <row r="348" spans="1:65" s="14" customFormat="1" ht="11.25">
      <c r="B348" s="235"/>
      <c r="C348" s="236"/>
      <c r="D348" s="225" t="s">
        <v>197</v>
      </c>
      <c r="E348" s="237" t="s">
        <v>1</v>
      </c>
      <c r="F348" s="238" t="s">
        <v>199</v>
      </c>
      <c r="G348" s="236"/>
      <c r="H348" s="239">
        <v>268.86700000000002</v>
      </c>
      <c r="I348" s="240"/>
      <c r="J348" s="236"/>
      <c r="K348" s="236"/>
      <c r="L348" s="241"/>
      <c r="M348" s="242"/>
      <c r="N348" s="243"/>
      <c r="O348" s="243"/>
      <c r="P348" s="243"/>
      <c r="Q348" s="243"/>
      <c r="R348" s="243"/>
      <c r="S348" s="243"/>
      <c r="T348" s="244"/>
      <c r="AT348" s="245" t="s">
        <v>197</v>
      </c>
      <c r="AU348" s="245" t="s">
        <v>88</v>
      </c>
      <c r="AV348" s="14" t="s">
        <v>195</v>
      </c>
      <c r="AW348" s="14" t="s">
        <v>32</v>
      </c>
      <c r="AX348" s="14" t="s">
        <v>85</v>
      </c>
      <c r="AY348" s="245" t="s">
        <v>188</v>
      </c>
    </row>
    <row r="349" spans="1:65" s="2" customFormat="1" ht="16.5" customHeight="1">
      <c r="A349" s="35"/>
      <c r="B349" s="36"/>
      <c r="C349" s="267" t="s">
        <v>493</v>
      </c>
      <c r="D349" s="267" t="s">
        <v>406</v>
      </c>
      <c r="E349" s="268" t="s">
        <v>1660</v>
      </c>
      <c r="F349" s="269" t="s">
        <v>1661</v>
      </c>
      <c r="G349" s="270" t="s">
        <v>207</v>
      </c>
      <c r="H349" s="271">
        <v>105.108</v>
      </c>
      <c r="I349" s="272"/>
      <c r="J349" s="273">
        <f>ROUND(I349*H349,2)</f>
        <v>0</v>
      </c>
      <c r="K349" s="269" t="s">
        <v>194</v>
      </c>
      <c r="L349" s="274"/>
      <c r="M349" s="275" t="s">
        <v>1</v>
      </c>
      <c r="N349" s="276" t="s">
        <v>42</v>
      </c>
      <c r="O349" s="72"/>
      <c r="P349" s="219">
        <f>O349*H349</f>
        <v>0</v>
      </c>
      <c r="Q349" s="219">
        <v>8.0000000000000004E-4</v>
      </c>
      <c r="R349" s="219">
        <f>Q349*H349</f>
        <v>8.4086400000000006E-2</v>
      </c>
      <c r="S349" s="219">
        <v>0</v>
      </c>
      <c r="T349" s="220">
        <f>S349*H349</f>
        <v>0</v>
      </c>
      <c r="U349" s="35"/>
      <c r="V349" s="35"/>
      <c r="W349" s="35"/>
      <c r="X349" s="35"/>
      <c r="Y349" s="35"/>
      <c r="Z349" s="35"/>
      <c r="AA349" s="35"/>
      <c r="AB349" s="35"/>
      <c r="AC349" s="35"/>
      <c r="AD349" s="35"/>
      <c r="AE349" s="35"/>
      <c r="AR349" s="221" t="s">
        <v>229</v>
      </c>
      <c r="AT349" s="221" t="s">
        <v>406</v>
      </c>
      <c r="AU349" s="221" t="s">
        <v>88</v>
      </c>
      <c r="AY349" s="18" t="s">
        <v>188</v>
      </c>
      <c r="BE349" s="222">
        <f>IF(N349="základní",J349,0)</f>
        <v>0</v>
      </c>
      <c r="BF349" s="222">
        <f>IF(N349="snížená",J349,0)</f>
        <v>0</v>
      </c>
      <c r="BG349" s="222">
        <f>IF(N349="zákl. přenesená",J349,0)</f>
        <v>0</v>
      </c>
      <c r="BH349" s="222">
        <f>IF(N349="sníž. přenesená",J349,0)</f>
        <v>0</v>
      </c>
      <c r="BI349" s="222">
        <f>IF(N349="nulová",J349,0)</f>
        <v>0</v>
      </c>
      <c r="BJ349" s="18" t="s">
        <v>85</v>
      </c>
      <c r="BK349" s="222">
        <f>ROUND(I349*H349,2)</f>
        <v>0</v>
      </c>
      <c r="BL349" s="18" t="s">
        <v>195</v>
      </c>
      <c r="BM349" s="221" t="s">
        <v>1678</v>
      </c>
    </row>
    <row r="350" spans="1:65" s="15" customFormat="1" ht="11.25">
      <c r="B350" s="246"/>
      <c r="C350" s="247"/>
      <c r="D350" s="225" t="s">
        <v>197</v>
      </c>
      <c r="E350" s="248" t="s">
        <v>1</v>
      </c>
      <c r="F350" s="249" t="s">
        <v>1643</v>
      </c>
      <c r="G350" s="247"/>
      <c r="H350" s="248" t="s">
        <v>1</v>
      </c>
      <c r="I350" s="250"/>
      <c r="J350" s="247"/>
      <c r="K350" s="247"/>
      <c r="L350" s="251"/>
      <c r="M350" s="252"/>
      <c r="N350" s="253"/>
      <c r="O350" s="253"/>
      <c r="P350" s="253"/>
      <c r="Q350" s="253"/>
      <c r="R350" s="253"/>
      <c r="S350" s="253"/>
      <c r="T350" s="254"/>
      <c r="AT350" s="255" t="s">
        <v>197</v>
      </c>
      <c r="AU350" s="255" t="s">
        <v>88</v>
      </c>
      <c r="AV350" s="15" t="s">
        <v>85</v>
      </c>
      <c r="AW350" s="15" t="s">
        <v>32</v>
      </c>
      <c r="AX350" s="15" t="s">
        <v>77</v>
      </c>
      <c r="AY350" s="255" t="s">
        <v>188</v>
      </c>
    </row>
    <row r="351" spans="1:65" s="13" customFormat="1" ht="11.25">
      <c r="B351" s="223"/>
      <c r="C351" s="224"/>
      <c r="D351" s="225" t="s">
        <v>197</v>
      </c>
      <c r="E351" s="226" t="s">
        <v>1</v>
      </c>
      <c r="F351" s="227" t="s">
        <v>1679</v>
      </c>
      <c r="G351" s="224"/>
      <c r="H351" s="228">
        <v>66.048000000000002</v>
      </c>
      <c r="I351" s="229"/>
      <c r="J351" s="224"/>
      <c r="K351" s="224"/>
      <c r="L351" s="230"/>
      <c r="M351" s="231"/>
      <c r="N351" s="232"/>
      <c r="O351" s="232"/>
      <c r="P351" s="232"/>
      <c r="Q351" s="232"/>
      <c r="R351" s="232"/>
      <c r="S351" s="232"/>
      <c r="T351" s="233"/>
      <c r="AT351" s="234" t="s">
        <v>197</v>
      </c>
      <c r="AU351" s="234" t="s">
        <v>88</v>
      </c>
      <c r="AV351" s="13" t="s">
        <v>88</v>
      </c>
      <c r="AW351" s="13" t="s">
        <v>32</v>
      </c>
      <c r="AX351" s="13" t="s">
        <v>77</v>
      </c>
      <c r="AY351" s="234" t="s">
        <v>188</v>
      </c>
    </row>
    <row r="352" spans="1:65" s="13" customFormat="1" ht="11.25">
      <c r="B352" s="223"/>
      <c r="C352" s="224"/>
      <c r="D352" s="225" t="s">
        <v>197</v>
      </c>
      <c r="E352" s="226" t="s">
        <v>1</v>
      </c>
      <c r="F352" s="227" t="s">
        <v>1680</v>
      </c>
      <c r="G352" s="224"/>
      <c r="H352" s="228">
        <v>21.542000000000002</v>
      </c>
      <c r="I352" s="229"/>
      <c r="J352" s="224"/>
      <c r="K352" s="224"/>
      <c r="L352" s="230"/>
      <c r="M352" s="231"/>
      <c r="N352" s="232"/>
      <c r="O352" s="232"/>
      <c r="P352" s="232"/>
      <c r="Q352" s="232"/>
      <c r="R352" s="232"/>
      <c r="S352" s="232"/>
      <c r="T352" s="233"/>
      <c r="AT352" s="234" t="s">
        <v>197</v>
      </c>
      <c r="AU352" s="234" t="s">
        <v>88</v>
      </c>
      <c r="AV352" s="13" t="s">
        <v>88</v>
      </c>
      <c r="AW352" s="13" t="s">
        <v>32</v>
      </c>
      <c r="AX352" s="13" t="s">
        <v>77</v>
      </c>
      <c r="AY352" s="234" t="s">
        <v>188</v>
      </c>
    </row>
    <row r="353" spans="1:65" s="14" customFormat="1" ht="11.25">
      <c r="B353" s="235"/>
      <c r="C353" s="236"/>
      <c r="D353" s="225" t="s">
        <v>197</v>
      </c>
      <c r="E353" s="237" t="s">
        <v>1</v>
      </c>
      <c r="F353" s="238" t="s">
        <v>199</v>
      </c>
      <c r="G353" s="236"/>
      <c r="H353" s="239">
        <v>87.59</v>
      </c>
      <c r="I353" s="240"/>
      <c r="J353" s="236"/>
      <c r="K353" s="236"/>
      <c r="L353" s="241"/>
      <c r="M353" s="242"/>
      <c r="N353" s="243"/>
      <c r="O353" s="243"/>
      <c r="P353" s="243"/>
      <c r="Q353" s="243"/>
      <c r="R353" s="243"/>
      <c r="S353" s="243"/>
      <c r="T353" s="244"/>
      <c r="AT353" s="245" t="s">
        <v>197</v>
      </c>
      <c r="AU353" s="245" t="s">
        <v>88</v>
      </c>
      <c r="AV353" s="14" t="s">
        <v>195</v>
      </c>
      <c r="AW353" s="14" t="s">
        <v>32</v>
      </c>
      <c r="AX353" s="14" t="s">
        <v>85</v>
      </c>
      <c r="AY353" s="245" t="s">
        <v>188</v>
      </c>
    </row>
    <row r="354" spans="1:65" s="13" customFormat="1" ht="11.25">
      <c r="B354" s="223"/>
      <c r="C354" s="224"/>
      <c r="D354" s="225" t="s">
        <v>197</v>
      </c>
      <c r="E354" s="224"/>
      <c r="F354" s="227" t="s">
        <v>1681</v>
      </c>
      <c r="G354" s="224"/>
      <c r="H354" s="228">
        <v>105.108</v>
      </c>
      <c r="I354" s="229"/>
      <c r="J354" s="224"/>
      <c r="K354" s="224"/>
      <c r="L354" s="230"/>
      <c r="M354" s="231"/>
      <c r="N354" s="232"/>
      <c r="O354" s="232"/>
      <c r="P354" s="232"/>
      <c r="Q354" s="232"/>
      <c r="R354" s="232"/>
      <c r="S354" s="232"/>
      <c r="T354" s="233"/>
      <c r="AT354" s="234" t="s">
        <v>197</v>
      </c>
      <c r="AU354" s="234" t="s">
        <v>88</v>
      </c>
      <c r="AV354" s="13" t="s">
        <v>88</v>
      </c>
      <c r="AW354" s="13" t="s">
        <v>4</v>
      </c>
      <c r="AX354" s="13" t="s">
        <v>85</v>
      </c>
      <c r="AY354" s="234" t="s">
        <v>188</v>
      </c>
    </row>
    <row r="355" spans="1:65" s="2" customFormat="1" ht="16.5" customHeight="1">
      <c r="A355" s="35"/>
      <c r="B355" s="36"/>
      <c r="C355" s="210" t="s">
        <v>498</v>
      </c>
      <c r="D355" s="210" t="s">
        <v>190</v>
      </c>
      <c r="E355" s="211" t="s">
        <v>1682</v>
      </c>
      <c r="F355" s="212" t="s">
        <v>1683</v>
      </c>
      <c r="G355" s="213" t="s">
        <v>246</v>
      </c>
      <c r="H355" s="214">
        <v>0.36799999999999999</v>
      </c>
      <c r="I355" s="215"/>
      <c r="J355" s="216">
        <f>ROUND(I355*H355,2)</f>
        <v>0</v>
      </c>
      <c r="K355" s="212" t="s">
        <v>202</v>
      </c>
      <c r="L355" s="40"/>
      <c r="M355" s="277" t="s">
        <v>1</v>
      </c>
      <c r="N355" s="278" t="s">
        <v>42</v>
      </c>
      <c r="O355" s="279"/>
      <c r="P355" s="280">
        <f>O355*H355</f>
        <v>0</v>
      </c>
      <c r="Q355" s="280">
        <v>0</v>
      </c>
      <c r="R355" s="280">
        <f>Q355*H355</f>
        <v>0</v>
      </c>
      <c r="S355" s="280">
        <v>0</v>
      </c>
      <c r="T355" s="281">
        <f>S355*H355</f>
        <v>0</v>
      </c>
      <c r="U355" s="35"/>
      <c r="V355" s="35"/>
      <c r="W355" s="35"/>
      <c r="X355" s="35"/>
      <c r="Y355" s="35"/>
      <c r="Z355" s="35"/>
      <c r="AA355" s="35"/>
      <c r="AB355" s="35"/>
      <c r="AC355" s="35"/>
      <c r="AD355" s="35"/>
      <c r="AE355" s="35"/>
      <c r="AR355" s="221" t="s">
        <v>269</v>
      </c>
      <c r="AT355" s="221" t="s">
        <v>190</v>
      </c>
      <c r="AU355" s="221" t="s">
        <v>88</v>
      </c>
      <c r="AY355" s="18" t="s">
        <v>188</v>
      </c>
      <c r="BE355" s="222">
        <f>IF(N355="základní",J355,0)</f>
        <v>0</v>
      </c>
      <c r="BF355" s="222">
        <f>IF(N355="snížená",J355,0)</f>
        <v>0</v>
      </c>
      <c r="BG355" s="222">
        <f>IF(N355="zákl. přenesená",J355,0)</f>
        <v>0</v>
      </c>
      <c r="BH355" s="222">
        <f>IF(N355="sníž. přenesená",J355,0)</f>
        <v>0</v>
      </c>
      <c r="BI355" s="222">
        <f>IF(N355="nulová",J355,0)</f>
        <v>0</v>
      </c>
      <c r="BJ355" s="18" t="s">
        <v>85</v>
      </c>
      <c r="BK355" s="222">
        <f>ROUND(I355*H355,2)</f>
        <v>0</v>
      </c>
      <c r="BL355" s="18" t="s">
        <v>269</v>
      </c>
      <c r="BM355" s="221" t="s">
        <v>1684</v>
      </c>
    </row>
    <row r="356" spans="1:65" s="2" customFormat="1" ht="6.95" customHeight="1">
      <c r="A356" s="35"/>
      <c r="B356" s="55"/>
      <c r="C356" s="56"/>
      <c r="D356" s="56"/>
      <c r="E356" s="56"/>
      <c r="F356" s="56"/>
      <c r="G356" s="56"/>
      <c r="H356" s="56"/>
      <c r="I356" s="160"/>
      <c r="J356" s="56"/>
      <c r="K356" s="56"/>
      <c r="L356" s="40"/>
      <c r="M356" s="35"/>
      <c r="O356" s="35"/>
      <c r="P356" s="35"/>
      <c r="Q356" s="35"/>
      <c r="R356" s="35"/>
      <c r="S356" s="35"/>
      <c r="T356" s="35"/>
      <c r="U356" s="35"/>
      <c r="V356" s="35"/>
      <c r="W356" s="35"/>
      <c r="X356" s="35"/>
      <c r="Y356" s="35"/>
      <c r="Z356" s="35"/>
      <c r="AA356" s="35"/>
      <c r="AB356" s="35"/>
      <c r="AC356" s="35"/>
      <c r="AD356" s="35"/>
      <c r="AE356" s="35"/>
    </row>
  </sheetData>
  <sheetProtection algorithmName="SHA-512" hashValue="rp4SDA70/5U+HnIPn0XUHU/kBCR20c6d+GMBRaL7z0caPHmubNvlcI8N0+NB3NBHK3dH8ydtAMGueUf8T5htzA==" saltValue="C163+khadZ43G0vlLEDL664y+z9O6oRvaL4s7YVc0eNorJFGB97+xe8Uo/QzPUf6WGo3zEA1IvKZ8sJ1yv24Ig==" spinCount="100000" sheet="1" objects="1" scenarios="1" formatColumns="0" formatRows="0" autoFilter="0"/>
  <autoFilter ref="C126:K355"/>
  <mergeCells count="12">
    <mergeCell ref="E119:H119"/>
    <mergeCell ref="L2:V2"/>
    <mergeCell ref="E85:H85"/>
    <mergeCell ref="E87:H87"/>
    <mergeCell ref="E89:H89"/>
    <mergeCell ref="E115:H115"/>
    <mergeCell ref="E117:H117"/>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69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107</v>
      </c>
      <c r="AZ2" s="117" t="s">
        <v>1685</v>
      </c>
      <c r="BA2" s="117" t="s">
        <v>1</v>
      </c>
      <c r="BB2" s="117" t="s">
        <v>1</v>
      </c>
      <c r="BC2" s="117" t="s">
        <v>1686</v>
      </c>
      <c r="BD2" s="117" t="s">
        <v>88</v>
      </c>
    </row>
    <row r="3" spans="1:56" s="1" customFormat="1" ht="6.95" customHeight="1">
      <c r="B3" s="118"/>
      <c r="C3" s="119"/>
      <c r="D3" s="119"/>
      <c r="E3" s="119"/>
      <c r="F3" s="119"/>
      <c r="G3" s="119"/>
      <c r="H3" s="119"/>
      <c r="I3" s="120"/>
      <c r="J3" s="119"/>
      <c r="K3" s="119"/>
      <c r="L3" s="21"/>
      <c r="AT3" s="18" t="s">
        <v>88</v>
      </c>
      <c r="AZ3" s="117" t="s">
        <v>1687</v>
      </c>
      <c r="BA3" s="117" t="s">
        <v>1</v>
      </c>
      <c r="BB3" s="117" t="s">
        <v>1</v>
      </c>
      <c r="BC3" s="117" t="s">
        <v>1688</v>
      </c>
      <c r="BD3" s="117" t="s">
        <v>88</v>
      </c>
    </row>
    <row r="4" spans="1:56" s="1" customFormat="1" ht="24.95" customHeight="1">
      <c r="B4" s="21"/>
      <c r="D4" s="121" t="s">
        <v>133</v>
      </c>
      <c r="I4" s="116"/>
      <c r="L4" s="21"/>
      <c r="M4" s="122" t="s">
        <v>10</v>
      </c>
      <c r="AT4" s="18" t="s">
        <v>4</v>
      </c>
      <c r="AZ4" s="117" t="s">
        <v>1689</v>
      </c>
      <c r="BA4" s="117" t="s">
        <v>1</v>
      </c>
      <c r="BB4" s="117" t="s">
        <v>1</v>
      </c>
      <c r="BC4" s="117" t="s">
        <v>1690</v>
      </c>
      <c r="BD4" s="117" t="s">
        <v>88</v>
      </c>
    </row>
    <row r="5" spans="1:56" s="1" customFormat="1" ht="6.95" customHeight="1">
      <c r="B5" s="21"/>
      <c r="I5" s="116"/>
      <c r="L5" s="21"/>
      <c r="AZ5" s="117" t="s">
        <v>1691</v>
      </c>
      <c r="BA5" s="117" t="s">
        <v>1</v>
      </c>
      <c r="BB5" s="117" t="s">
        <v>1</v>
      </c>
      <c r="BC5" s="117" t="s">
        <v>1692</v>
      </c>
      <c r="BD5" s="117" t="s">
        <v>88</v>
      </c>
    </row>
    <row r="6" spans="1:56" s="1" customFormat="1" ht="12" customHeight="1">
      <c r="B6" s="21"/>
      <c r="D6" s="123" t="s">
        <v>16</v>
      </c>
      <c r="I6" s="116"/>
      <c r="L6" s="21"/>
      <c r="AZ6" s="117" t="s">
        <v>645</v>
      </c>
      <c r="BA6" s="117" t="s">
        <v>1</v>
      </c>
      <c r="BB6" s="117" t="s">
        <v>1</v>
      </c>
      <c r="BC6" s="117" t="s">
        <v>225</v>
      </c>
      <c r="BD6" s="117" t="s">
        <v>88</v>
      </c>
    </row>
    <row r="7" spans="1:56" s="1" customFormat="1" ht="16.5" customHeight="1">
      <c r="B7" s="21"/>
      <c r="E7" s="333" t="str">
        <f>'Rekapitulace stavby'!K6</f>
        <v>HOSPODAŘENÍ SE SRÁŽKOVÝMI VODAMI - ZŠ NA VÝSLUNÍ Č.P. 2047</v>
      </c>
      <c r="F7" s="334"/>
      <c r="G7" s="334"/>
      <c r="H7" s="334"/>
      <c r="I7" s="116"/>
      <c r="L7" s="21"/>
      <c r="AZ7" s="117" t="s">
        <v>597</v>
      </c>
      <c r="BA7" s="117" t="s">
        <v>1</v>
      </c>
      <c r="BB7" s="117" t="s">
        <v>1</v>
      </c>
      <c r="BC7" s="117" t="s">
        <v>1693</v>
      </c>
      <c r="BD7" s="117" t="s">
        <v>88</v>
      </c>
    </row>
    <row r="8" spans="1:56" s="1" customFormat="1" ht="12" customHeight="1">
      <c r="B8" s="21"/>
      <c r="D8" s="123" t="s">
        <v>141</v>
      </c>
      <c r="I8" s="116"/>
      <c r="L8" s="21"/>
      <c r="AZ8" s="117" t="s">
        <v>136</v>
      </c>
      <c r="BA8" s="117" t="s">
        <v>1</v>
      </c>
      <c r="BB8" s="117" t="s">
        <v>1</v>
      </c>
      <c r="BC8" s="117" t="s">
        <v>1694</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138</v>
      </c>
      <c r="BA9" s="117" t="s">
        <v>1</v>
      </c>
      <c r="BB9" s="117" t="s">
        <v>1</v>
      </c>
      <c r="BC9" s="117" t="s">
        <v>369</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139</v>
      </c>
      <c r="BA10" s="117" t="s">
        <v>1</v>
      </c>
      <c r="BB10" s="117" t="s">
        <v>1</v>
      </c>
      <c r="BC10" s="117" t="s">
        <v>1695</v>
      </c>
      <c r="BD10" s="117" t="s">
        <v>88</v>
      </c>
    </row>
    <row r="11" spans="1:56" s="2" customFormat="1" ht="16.5" customHeight="1">
      <c r="A11" s="35"/>
      <c r="B11" s="40"/>
      <c r="C11" s="35"/>
      <c r="D11" s="35"/>
      <c r="E11" s="335" t="s">
        <v>1696</v>
      </c>
      <c r="F11" s="336"/>
      <c r="G11" s="336"/>
      <c r="H11" s="336"/>
      <c r="I11" s="124"/>
      <c r="J11" s="35"/>
      <c r="K11" s="35"/>
      <c r="L11" s="52"/>
      <c r="S11" s="35"/>
      <c r="T11" s="35"/>
      <c r="U11" s="35"/>
      <c r="V11" s="35"/>
      <c r="W11" s="35"/>
      <c r="X11" s="35"/>
      <c r="Y11" s="35"/>
      <c r="Z11" s="35"/>
      <c r="AA11" s="35"/>
      <c r="AB11" s="35"/>
      <c r="AC11" s="35"/>
      <c r="AD11" s="35"/>
      <c r="AE11" s="35"/>
      <c r="AZ11" s="117" t="s">
        <v>142</v>
      </c>
      <c r="BA11" s="117" t="s">
        <v>1</v>
      </c>
      <c r="BB11" s="117" t="s">
        <v>1</v>
      </c>
      <c r="BC11" s="117" t="s">
        <v>1697</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603</v>
      </c>
      <c r="BA12" s="117" t="s">
        <v>1</v>
      </c>
      <c r="BB12" s="117" t="s">
        <v>1</v>
      </c>
      <c r="BC12" s="117" t="s">
        <v>1698</v>
      </c>
      <c r="BD12" s="117" t="s">
        <v>88</v>
      </c>
    </row>
    <row r="13" spans="1:56" s="2" customFormat="1" ht="12" customHeight="1">
      <c r="A13" s="35"/>
      <c r="B13" s="40"/>
      <c r="C13" s="35"/>
      <c r="D13" s="123" t="s">
        <v>18</v>
      </c>
      <c r="E13" s="35"/>
      <c r="F13" s="111" t="s">
        <v>87</v>
      </c>
      <c r="G13" s="35"/>
      <c r="H13" s="35"/>
      <c r="I13" s="125" t="s">
        <v>19</v>
      </c>
      <c r="J13" s="111" t="s">
        <v>1</v>
      </c>
      <c r="K13" s="35"/>
      <c r="L13" s="52"/>
      <c r="S13" s="35"/>
      <c r="T13" s="35"/>
      <c r="U13" s="35"/>
      <c r="V13" s="35"/>
      <c r="W13" s="35"/>
      <c r="X13" s="35"/>
      <c r="Y13" s="35"/>
      <c r="Z13" s="35"/>
      <c r="AA13" s="35"/>
      <c r="AB13" s="35"/>
      <c r="AC13" s="35"/>
      <c r="AD13" s="35"/>
      <c r="AE13" s="35"/>
      <c r="AZ13" s="117" t="s">
        <v>605</v>
      </c>
      <c r="BA13" s="117" t="s">
        <v>1</v>
      </c>
      <c r="BB13" s="117" t="s">
        <v>1</v>
      </c>
      <c r="BC13" s="117" t="s">
        <v>1699</v>
      </c>
      <c r="BD13" s="117" t="s">
        <v>88</v>
      </c>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c r="AZ14" s="117" t="s">
        <v>1700</v>
      </c>
      <c r="BA14" s="117" t="s">
        <v>1</v>
      </c>
      <c r="BB14" s="117" t="s">
        <v>1</v>
      </c>
      <c r="BC14" s="117" t="s">
        <v>1701</v>
      </c>
      <c r="BD14" s="117" t="s">
        <v>88</v>
      </c>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c r="AZ15" s="117" t="s">
        <v>1702</v>
      </c>
      <c r="BA15" s="117" t="s">
        <v>1</v>
      </c>
      <c r="BB15" s="117" t="s">
        <v>1</v>
      </c>
      <c r="BC15" s="117" t="s">
        <v>1703</v>
      </c>
      <c r="BD15" s="117" t="s">
        <v>88</v>
      </c>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c r="AZ16" s="117" t="s">
        <v>1704</v>
      </c>
      <c r="BA16" s="117" t="s">
        <v>1</v>
      </c>
      <c r="BB16" s="117" t="s">
        <v>1</v>
      </c>
      <c r="BC16" s="117" t="s">
        <v>1705</v>
      </c>
      <c r="BD16" s="117" t="s">
        <v>88</v>
      </c>
    </row>
    <row r="17" spans="1:56"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c r="AZ17" s="117" t="s">
        <v>145</v>
      </c>
      <c r="BA17" s="117" t="s">
        <v>1</v>
      </c>
      <c r="BB17" s="117" t="s">
        <v>1</v>
      </c>
      <c r="BC17" s="117" t="s">
        <v>607</v>
      </c>
      <c r="BD17" s="117" t="s">
        <v>88</v>
      </c>
    </row>
    <row r="18" spans="1:56"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c r="AZ18" s="117" t="s">
        <v>727</v>
      </c>
      <c r="BA18" s="117" t="s">
        <v>1</v>
      </c>
      <c r="BB18" s="117" t="s">
        <v>1</v>
      </c>
      <c r="BC18" s="117" t="s">
        <v>1706</v>
      </c>
      <c r="BD18" s="117" t="s">
        <v>88</v>
      </c>
    </row>
    <row r="19" spans="1:56"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c r="AZ19" s="117" t="s">
        <v>1707</v>
      </c>
      <c r="BA19" s="117" t="s">
        <v>1</v>
      </c>
      <c r="BB19" s="117" t="s">
        <v>1</v>
      </c>
      <c r="BC19" s="117" t="s">
        <v>1349</v>
      </c>
      <c r="BD19" s="117" t="s">
        <v>88</v>
      </c>
    </row>
    <row r="20" spans="1:56"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c r="AZ20" s="117" t="s">
        <v>1708</v>
      </c>
      <c r="BA20" s="117" t="s">
        <v>1</v>
      </c>
      <c r="BB20" s="117" t="s">
        <v>1</v>
      </c>
      <c r="BC20" s="117" t="s">
        <v>1709</v>
      </c>
      <c r="BD20" s="117" t="s">
        <v>88</v>
      </c>
    </row>
    <row r="21" spans="1:56"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c r="AZ21" s="117" t="s">
        <v>1710</v>
      </c>
      <c r="BA21" s="117" t="s">
        <v>1</v>
      </c>
      <c r="BB21" s="117" t="s">
        <v>1</v>
      </c>
      <c r="BC21" s="117" t="s">
        <v>1711</v>
      </c>
      <c r="BD21" s="117" t="s">
        <v>88</v>
      </c>
    </row>
    <row r="22" spans="1:56"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c r="AZ22" s="117" t="s">
        <v>608</v>
      </c>
      <c r="BA22" s="117" t="s">
        <v>1</v>
      </c>
      <c r="BB22" s="117" t="s">
        <v>1</v>
      </c>
      <c r="BC22" s="117" t="s">
        <v>1712</v>
      </c>
      <c r="BD22" s="117" t="s">
        <v>88</v>
      </c>
    </row>
    <row r="23" spans="1:56"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c r="AZ23" s="117" t="s">
        <v>731</v>
      </c>
      <c r="BA23" s="117" t="s">
        <v>1</v>
      </c>
      <c r="BB23" s="117" t="s">
        <v>1</v>
      </c>
      <c r="BC23" s="117" t="s">
        <v>1713</v>
      </c>
      <c r="BD23" s="117" t="s">
        <v>88</v>
      </c>
    </row>
    <row r="24" spans="1:56"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c r="AZ24" s="117" t="s">
        <v>612</v>
      </c>
      <c r="BA24" s="117" t="s">
        <v>1</v>
      </c>
      <c r="BB24" s="117" t="s">
        <v>1</v>
      </c>
      <c r="BC24" s="117" t="s">
        <v>1714</v>
      </c>
      <c r="BD24" s="117" t="s">
        <v>88</v>
      </c>
    </row>
    <row r="25" spans="1:56"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c r="AZ25" s="117" t="s">
        <v>153</v>
      </c>
      <c r="BA25" s="117" t="s">
        <v>1</v>
      </c>
      <c r="BB25" s="117" t="s">
        <v>1</v>
      </c>
      <c r="BC25" s="117" t="s">
        <v>1715</v>
      </c>
      <c r="BD25" s="117" t="s">
        <v>88</v>
      </c>
    </row>
    <row r="26" spans="1:56"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c r="AZ26" s="117" t="s">
        <v>155</v>
      </c>
      <c r="BA26" s="117" t="s">
        <v>1</v>
      </c>
      <c r="BB26" s="117" t="s">
        <v>1</v>
      </c>
      <c r="BC26" s="117" t="s">
        <v>1716</v>
      </c>
      <c r="BD26" s="117" t="s">
        <v>88</v>
      </c>
    </row>
    <row r="27" spans="1:56"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c r="AZ27" s="117" t="s">
        <v>1717</v>
      </c>
      <c r="BA27" s="117" t="s">
        <v>1</v>
      </c>
      <c r="BB27" s="117" t="s">
        <v>1</v>
      </c>
      <c r="BC27" s="117" t="s">
        <v>1718</v>
      </c>
      <c r="BD27" s="117" t="s">
        <v>88</v>
      </c>
    </row>
    <row r="28" spans="1:56"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c r="AZ28" s="117" t="s">
        <v>1719</v>
      </c>
      <c r="BA28" s="117" t="s">
        <v>1</v>
      </c>
      <c r="BB28" s="117" t="s">
        <v>1</v>
      </c>
      <c r="BC28" s="117" t="s">
        <v>1720</v>
      </c>
      <c r="BD28" s="117" t="s">
        <v>88</v>
      </c>
    </row>
    <row r="29" spans="1:56"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c r="AZ29" s="282" t="s">
        <v>1721</v>
      </c>
      <c r="BA29" s="282" t="s">
        <v>1</v>
      </c>
      <c r="BB29" s="282" t="s">
        <v>1</v>
      </c>
      <c r="BC29" s="282" t="s">
        <v>1720</v>
      </c>
      <c r="BD29" s="282" t="s">
        <v>88</v>
      </c>
    </row>
    <row r="30" spans="1:56"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c r="AZ30" s="117" t="s">
        <v>1722</v>
      </c>
      <c r="BA30" s="117" t="s">
        <v>1</v>
      </c>
      <c r="BB30" s="117" t="s">
        <v>1</v>
      </c>
      <c r="BC30" s="117" t="s">
        <v>1723</v>
      </c>
      <c r="BD30" s="117" t="s">
        <v>88</v>
      </c>
    </row>
    <row r="31" spans="1:56"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c r="AZ31" s="117" t="s">
        <v>739</v>
      </c>
      <c r="BA31" s="117" t="s">
        <v>1</v>
      </c>
      <c r="BB31" s="117" t="s">
        <v>1</v>
      </c>
      <c r="BC31" s="117" t="s">
        <v>1724</v>
      </c>
      <c r="BD31" s="117" t="s">
        <v>88</v>
      </c>
    </row>
    <row r="32" spans="1:56" s="2" customFormat="1" ht="25.35" customHeight="1">
      <c r="A32" s="35"/>
      <c r="B32" s="40"/>
      <c r="C32" s="35"/>
      <c r="D32" s="133" t="s">
        <v>37</v>
      </c>
      <c r="E32" s="35"/>
      <c r="F32" s="35"/>
      <c r="G32" s="35"/>
      <c r="H32" s="35"/>
      <c r="I32" s="124"/>
      <c r="J32" s="134">
        <f>ROUND(J132, 2)</f>
        <v>0</v>
      </c>
      <c r="K32" s="35"/>
      <c r="L32" s="52"/>
      <c r="S32" s="35"/>
      <c r="T32" s="35"/>
      <c r="U32" s="35"/>
      <c r="V32" s="35"/>
      <c r="W32" s="35"/>
      <c r="X32" s="35"/>
      <c r="Y32" s="35"/>
      <c r="Z32" s="35"/>
      <c r="AA32" s="35"/>
      <c r="AB32" s="35"/>
      <c r="AC32" s="35"/>
      <c r="AD32" s="35"/>
      <c r="AE32" s="35"/>
      <c r="AZ32" s="117" t="s">
        <v>1725</v>
      </c>
      <c r="BA32" s="117" t="s">
        <v>1</v>
      </c>
      <c r="BB32" s="117" t="s">
        <v>1</v>
      </c>
      <c r="BC32" s="117" t="s">
        <v>1726</v>
      </c>
      <c r="BD32" s="117" t="s">
        <v>88</v>
      </c>
    </row>
    <row r="33" spans="1:56"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c r="AZ33" s="117" t="s">
        <v>1727</v>
      </c>
      <c r="BA33" s="117" t="s">
        <v>1</v>
      </c>
      <c r="BB33" s="117" t="s">
        <v>1</v>
      </c>
      <c r="BC33" s="117" t="s">
        <v>1728</v>
      </c>
      <c r="BD33" s="117" t="s">
        <v>88</v>
      </c>
    </row>
    <row r="34" spans="1:56"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c r="AZ34" s="117" t="s">
        <v>1729</v>
      </c>
      <c r="BA34" s="117" t="s">
        <v>1</v>
      </c>
      <c r="BB34" s="117" t="s">
        <v>1</v>
      </c>
      <c r="BC34" s="117" t="s">
        <v>1730</v>
      </c>
      <c r="BD34" s="117" t="s">
        <v>88</v>
      </c>
    </row>
    <row r="35" spans="1:56" s="2" customFormat="1" ht="14.45" customHeight="1">
      <c r="A35" s="35"/>
      <c r="B35" s="40"/>
      <c r="C35" s="35"/>
      <c r="D35" s="137" t="s">
        <v>41</v>
      </c>
      <c r="E35" s="123" t="s">
        <v>42</v>
      </c>
      <c r="F35" s="138">
        <f>ROUND((SUM(BE132:BE690)),  2)</f>
        <v>0</v>
      </c>
      <c r="G35" s="35"/>
      <c r="H35" s="35"/>
      <c r="I35" s="139">
        <v>0.21</v>
      </c>
      <c r="J35" s="138">
        <f>ROUND(((SUM(BE132:BE690))*I35),  2)</f>
        <v>0</v>
      </c>
      <c r="K35" s="35"/>
      <c r="L35" s="52"/>
      <c r="S35" s="35"/>
      <c r="T35" s="35"/>
      <c r="U35" s="35"/>
      <c r="V35" s="35"/>
      <c r="W35" s="35"/>
      <c r="X35" s="35"/>
      <c r="Y35" s="35"/>
      <c r="Z35" s="35"/>
      <c r="AA35" s="35"/>
      <c r="AB35" s="35"/>
      <c r="AC35" s="35"/>
      <c r="AD35" s="35"/>
      <c r="AE35" s="35"/>
      <c r="AZ35" s="117" t="s">
        <v>156</v>
      </c>
      <c r="BA35" s="117" t="s">
        <v>1</v>
      </c>
      <c r="BB35" s="117" t="s">
        <v>1</v>
      </c>
      <c r="BC35" s="117" t="s">
        <v>1731</v>
      </c>
      <c r="BD35" s="117" t="s">
        <v>88</v>
      </c>
    </row>
    <row r="36" spans="1:56" s="2" customFormat="1" ht="14.45" customHeight="1">
      <c r="A36" s="35"/>
      <c r="B36" s="40"/>
      <c r="C36" s="35"/>
      <c r="D36" s="35"/>
      <c r="E36" s="123" t="s">
        <v>43</v>
      </c>
      <c r="F36" s="138">
        <f>ROUND((SUM(BF132:BF690)),  2)</f>
        <v>0</v>
      </c>
      <c r="G36" s="35"/>
      <c r="H36" s="35"/>
      <c r="I36" s="139">
        <v>0.15</v>
      </c>
      <c r="J36" s="138">
        <f>ROUND(((SUM(BF132:BF690))*I36),  2)</f>
        <v>0</v>
      </c>
      <c r="K36" s="35"/>
      <c r="L36" s="52"/>
      <c r="S36" s="35"/>
      <c r="T36" s="35"/>
      <c r="U36" s="35"/>
      <c r="V36" s="35"/>
      <c r="W36" s="35"/>
      <c r="X36" s="35"/>
      <c r="Y36" s="35"/>
      <c r="Z36" s="35"/>
      <c r="AA36" s="35"/>
      <c r="AB36" s="35"/>
      <c r="AC36" s="35"/>
      <c r="AD36" s="35"/>
      <c r="AE36" s="35"/>
      <c r="AZ36" s="117" t="s">
        <v>1732</v>
      </c>
      <c r="BA36" s="117" t="s">
        <v>1</v>
      </c>
      <c r="BB36" s="117" t="s">
        <v>1</v>
      </c>
      <c r="BC36" s="117" t="s">
        <v>204</v>
      </c>
      <c r="BD36" s="117" t="s">
        <v>88</v>
      </c>
    </row>
    <row r="37" spans="1:56" s="2" customFormat="1" ht="14.45" hidden="1" customHeight="1">
      <c r="A37" s="35"/>
      <c r="B37" s="40"/>
      <c r="C37" s="35"/>
      <c r="D37" s="35"/>
      <c r="E37" s="123" t="s">
        <v>44</v>
      </c>
      <c r="F37" s="138">
        <f>ROUND((SUM(BG132:BG690)),  2)</f>
        <v>0</v>
      </c>
      <c r="G37" s="35"/>
      <c r="H37" s="35"/>
      <c r="I37" s="139">
        <v>0.21</v>
      </c>
      <c r="J37" s="138">
        <f>0</f>
        <v>0</v>
      </c>
      <c r="K37" s="35"/>
      <c r="L37" s="52"/>
      <c r="S37" s="35"/>
      <c r="T37" s="35"/>
      <c r="U37" s="35"/>
      <c r="V37" s="35"/>
      <c r="W37" s="35"/>
      <c r="X37" s="35"/>
      <c r="Y37" s="35"/>
      <c r="Z37" s="35"/>
      <c r="AA37" s="35"/>
      <c r="AB37" s="35"/>
      <c r="AC37" s="35"/>
      <c r="AD37" s="35"/>
      <c r="AE37" s="35"/>
      <c r="AZ37" s="117" t="s">
        <v>1733</v>
      </c>
      <c r="BA37" s="117" t="s">
        <v>1</v>
      </c>
      <c r="BB37" s="117" t="s">
        <v>1</v>
      </c>
      <c r="BC37" s="117" t="s">
        <v>1734</v>
      </c>
      <c r="BD37" s="117" t="s">
        <v>88</v>
      </c>
    </row>
    <row r="38" spans="1:56" s="2" customFormat="1" ht="14.45" hidden="1" customHeight="1">
      <c r="A38" s="35"/>
      <c r="B38" s="40"/>
      <c r="C38" s="35"/>
      <c r="D38" s="35"/>
      <c r="E38" s="123" t="s">
        <v>45</v>
      </c>
      <c r="F38" s="138">
        <f>ROUND((SUM(BH132:BH690)),  2)</f>
        <v>0</v>
      </c>
      <c r="G38" s="35"/>
      <c r="H38" s="35"/>
      <c r="I38" s="139">
        <v>0.15</v>
      </c>
      <c r="J38" s="138">
        <f>0</f>
        <v>0</v>
      </c>
      <c r="K38" s="35"/>
      <c r="L38" s="52"/>
      <c r="S38" s="35"/>
      <c r="T38" s="35"/>
      <c r="U38" s="35"/>
      <c r="V38" s="35"/>
      <c r="W38" s="35"/>
      <c r="X38" s="35"/>
      <c r="Y38" s="35"/>
      <c r="Z38" s="35"/>
      <c r="AA38" s="35"/>
      <c r="AB38" s="35"/>
      <c r="AC38" s="35"/>
      <c r="AD38" s="35"/>
      <c r="AE38" s="35"/>
      <c r="AZ38" s="117" t="s">
        <v>160</v>
      </c>
      <c r="BA38" s="117" t="s">
        <v>1</v>
      </c>
      <c r="BB38" s="117" t="s">
        <v>1</v>
      </c>
      <c r="BC38" s="117" t="s">
        <v>1735</v>
      </c>
      <c r="BD38" s="117" t="s">
        <v>88</v>
      </c>
    </row>
    <row r="39" spans="1:56" s="2" customFormat="1" ht="14.45" hidden="1" customHeight="1">
      <c r="A39" s="35"/>
      <c r="B39" s="40"/>
      <c r="C39" s="35"/>
      <c r="D39" s="35"/>
      <c r="E39" s="123" t="s">
        <v>46</v>
      </c>
      <c r="F39" s="138">
        <f>ROUND((SUM(BI132:BI690)),  2)</f>
        <v>0</v>
      </c>
      <c r="G39" s="35"/>
      <c r="H39" s="35"/>
      <c r="I39" s="139">
        <v>0</v>
      </c>
      <c r="J39" s="138">
        <f>0</f>
        <v>0</v>
      </c>
      <c r="K39" s="35"/>
      <c r="L39" s="52"/>
      <c r="S39" s="35"/>
      <c r="T39" s="35"/>
      <c r="U39" s="35"/>
      <c r="V39" s="35"/>
      <c r="W39" s="35"/>
      <c r="X39" s="35"/>
      <c r="Y39" s="35"/>
      <c r="Z39" s="35"/>
      <c r="AA39" s="35"/>
      <c r="AB39" s="35"/>
      <c r="AC39" s="35"/>
      <c r="AD39" s="35"/>
      <c r="AE39" s="35"/>
      <c r="AZ39" s="117" t="s">
        <v>618</v>
      </c>
      <c r="BA39" s="117" t="s">
        <v>1</v>
      </c>
      <c r="BB39" s="117" t="s">
        <v>1</v>
      </c>
      <c r="BC39" s="117" t="s">
        <v>1736</v>
      </c>
      <c r="BD39" s="117" t="s">
        <v>88</v>
      </c>
    </row>
    <row r="40" spans="1:56"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56"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row>
    <row r="42" spans="1:56"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row>
    <row r="43" spans="1:56" s="1" customFormat="1" ht="14.45" customHeight="1">
      <c r="B43" s="21"/>
      <c r="I43" s="116"/>
      <c r="L43" s="21"/>
    </row>
    <row r="44" spans="1:56" s="1" customFormat="1" ht="14.45" customHeight="1">
      <c r="B44" s="21"/>
      <c r="I44" s="116"/>
      <c r="L44" s="21"/>
    </row>
    <row r="45" spans="1:56" s="1" customFormat="1" ht="14.45" customHeight="1">
      <c r="B45" s="21"/>
      <c r="I45" s="116"/>
      <c r="L45" s="21"/>
    </row>
    <row r="46" spans="1:56" s="1" customFormat="1" ht="14.45" customHeight="1">
      <c r="B46" s="21"/>
      <c r="I46" s="116"/>
      <c r="L46" s="21"/>
    </row>
    <row r="47" spans="1:56" s="1" customFormat="1" ht="14.45" customHeight="1">
      <c r="B47" s="21"/>
      <c r="I47" s="116"/>
      <c r="L47" s="21"/>
    </row>
    <row r="48" spans="1:56"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03.31 - areálová dešťová kanalizace</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J132</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J133</f>
        <v>0</v>
      </c>
      <c r="K99" s="170"/>
      <c r="L99" s="175"/>
    </row>
    <row r="100" spans="1:47" s="10" customFormat="1" ht="19.899999999999999" customHeight="1">
      <c r="B100" s="176"/>
      <c r="C100" s="105"/>
      <c r="D100" s="177" t="s">
        <v>168</v>
      </c>
      <c r="E100" s="178"/>
      <c r="F100" s="178"/>
      <c r="G100" s="178"/>
      <c r="H100" s="178"/>
      <c r="I100" s="179"/>
      <c r="J100" s="180">
        <f>J134</f>
        <v>0</v>
      </c>
      <c r="K100" s="105"/>
      <c r="L100" s="181"/>
    </row>
    <row r="101" spans="1:47" s="10" customFormat="1" ht="19.899999999999999" customHeight="1">
      <c r="B101" s="176"/>
      <c r="C101" s="105"/>
      <c r="D101" s="177" t="s">
        <v>831</v>
      </c>
      <c r="E101" s="178"/>
      <c r="F101" s="178"/>
      <c r="G101" s="178"/>
      <c r="H101" s="178"/>
      <c r="I101" s="179"/>
      <c r="J101" s="180">
        <f>J515</f>
        <v>0</v>
      </c>
      <c r="K101" s="105"/>
      <c r="L101" s="181"/>
    </row>
    <row r="102" spans="1:47" s="10" customFormat="1" ht="19.899999999999999" customHeight="1">
      <c r="B102" s="176"/>
      <c r="C102" s="105"/>
      <c r="D102" s="177" t="s">
        <v>1737</v>
      </c>
      <c r="E102" s="178"/>
      <c r="F102" s="178"/>
      <c r="G102" s="178"/>
      <c r="H102" s="178"/>
      <c r="I102" s="179"/>
      <c r="J102" s="180">
        <f>J520</f>
        <v>0</v>
      </c>
      <c r="K102" s="105"/>
      <c r="L102" s="181"/>
    </row>
    <row r="103" spans="1:47" s="10" customFormat="1" ht="19.899999999999999" customHeight="1">
      <c r="B103" s="176"/>
      <c r="C103" s="105"/>
      <c r="D103" s="177" t="s">
        <v>169</v>
      </c>
      <c r="E103" s="178"/>
      <c r="F103" s="178"/>
      <c r="G103" s="178"/>
      <c r="H103" s="178"/>
      <c r="I103" s="179"/>
      <c r="J103" s="180">
        <f>J523</f>
        <v>0</v>
      </c>
      <c r="K103" s="105"/>
      <c r="L103" s="181"/>
    </row>
    <row r="104" spans="1:47" s="10" customFormat="1" ht="19.899999999999999" customHeight="1">
      <c r="B104" s="176"/>
      <c r="C104" s="105"/>
      <c r="D104" s="177" t="s">
        <v>832</v>
      </c>
      <c r="E104" s="178"/>
      <c r="F104" s="178"/>
      <c r="G104" s="178"/>
      <c r="H104" s="178"/>
      <c r="I104" s="179"/>
      <c r="J104" s="180">
        <f>J543</f>
        <v>0</v>
      </c>
      <c r="K104" s="105"/>
      <c r="L104" s="181"/>
    </row>
    <row r="105" spans="1:47" s="10" customFormat="1" ht="19.899999999999999" customHeight="1">
      <c r="B105" s="176"/>
      <c r="C105" s="105"/>
      <c r="D105" s="177" t="s">
        <v>1357</v>
      </c>
      <c r="E105" s="178"/>
      <c r="F105" s="178"/>
      <c r="G105" s="178"/>
      <c r="H105" s="178"/>
      <c r="I105" s="179"/>
      <c r="J105" s="180">
        <f>J569</f>
        <v>0</v>
      </c>
      <c r="K105" s="105"/>
      <c r="L105" s="181"/>
    </row>
    <row r="106" spans="1:47" s="10" customFormat="1" ht="19.899999999999999" customHeight="1">
      <c r="B106" s="176"/>
      <c r="C106" s="105"/>
      <c r="D106" s="177" t="s">
        <v>171</v>
      </c>
      <c r="E106" s="178"/>
      <c r="F106" s="178"/>
      <c r="G106" s="178"/>
      <c r="H106" s="178"/>
      <c r="I106" s="179"/>
      <c r="J106" s="180">
        <f>J573</f>
        <v>0</v>
      </c>
      <c r="K106" s="105"/>
      <c r="L106" s="181"/>
    </row>
    <row r="107" spans="1:47" s="10" customFormat="1" ht="19.899999999999999" customHeight="1">
      <c r="B107" s="176"/>
      <c r="C107" s="105"/>
      <c r="D107" s="177" t="s">
        <v>833</v>
      </c>
      <c r="E107" s="178"/>
      <c r="F107" s="178"/>
      <c r="G107" s="178"/>
      <c r="H107" s="178"/>
      <c r="I107" s="179"/>
      <c r="J107" s="180">
        <f>J664</f>
        <v>0</v>
      </c>
      <c r="K107" s="105"/>
      <c r="L107" s="181"/>
    </row>
    <row r="108" spans="1:47" s="10" customFormat="1" ht="19.899999999999999" customHeight="1">
      <c r="B108" s="176"/>
      <c r="C108" s="105"/>
      <c r="D108" s="177" t="s">
        <v>172</v>
      </c>
      <c r="E108" s="178"/>
      <c r="F108" s="178"/>
      <c r="G108" s="178"/>
      <c r="H108" s="178"/>
      <c r="I108" s="179"/>
      <c r="J108" s="180">
        <f>J682</f>
        <v>0</v>
      </c>
      <c r="K108" s="105"/>
      <c r="L108" s="181"/>
    </row>
    <row r="109" spans="1:47" s="9" customFormat="1" ht="24.95" customHeight="1">
      <c r="B109" s="169"/>
      <c r="C109" s="170"/>
      <c r="D109" s="171" t="s">
        <v>1738</v>
      </c>
      <c r="E109" s="172"/>
      <c r="F109" s="172"/>
      <c r="G109" s="172"/>
      <c r="H109" s="172"/>
      <c r="I109" s="173"/>
      <c r="J109" s="174">
        <f>J684</f>
        <v>0</v>
      </c>
      <c r="K109" s="170"/>
      <c r="L109" s="175"/>
    </row>
    <row r="110" spans="1:47" s="10" customFormat="1" ht="19.899999999999999" customHeight="1">
      <c r="B110" s="176"/>
      <c r="C110" s="105"/>
      <c r="D110" s="177" t="s">
        <v>1739</v>
      </c>
      <c r="E110" s="178"/>
      <c r="F110" s="178"/>
      <c r="G110" s="178"/>
      <c r="H110" s="178"/>
      <c r="I110" s="179"/>
      <c r="J110" s="180">
        <f>J685</f>
        <v>0</v>
      </c>
      <c r="K110" s="105"/>
      <c r="L110" s="181"/>
    </row>
    <row r="111" spans="1:47" s="2" customFormat="1" ht="21.75" customHeight="1">
      <c r="A111" s="35"/>
      <c r="B111" s="36"/>
      <c r="C111" s="37"/>
      <c r="D111" s="37"/>
      <c r="E111" s="37"/>
      <c r="F111" s="37"/>
      <c r="G111" s="37"/>
      <c r="H111" s="37"/>
      <c r="I111" s="124"/>
      <c r="J111" s="37"/>
      <c r="K111" s="37"/>
      <c r="L111" s="52"/>
      <c r="S111" s="35"/>
      <c r="T111" s="35"/>
      <c r="U111" s="35"/>
      <c r="V111" s="35"/>
      <c r="W111" s="35"/>
      <c r="X111" s="35"/>
      <c r="Y111" s="35"/>
      <c r="Z111" s="35"/>
      <c r="AA111" s="35"/>
      <c r="AB111" s="35"/>
      <c r="AC111" s="35"/>
      <c r="AD111" s="35"/>
      <c r="AE111" s="35"/>
    </row>
    <row r="112" spans="1:47" s="2" customFormat="1" ht="6.95" customHeight="1">
      <c r="A112" s="35"/>
      <c r="B112" s="55"/>
      <c r="C112" s="56"/>
      <c r="D112" s="56"/>
      <c r="E112" s="56"/>
      <c r="F112" s="56"/>
      <c r="G112" s="56"/>
      <c r="H112" s="56"/>
      <c r="I112" s="160"/>
      <c r="J112" s="56"/>
      <c r="K112" s="56"/>
      <c r="L112" s="52"/>
      <c r="S112" s="35"/>
      <c r="T112" s="35"/>
      <c r="U112" s="35"/>
      <c r="V112" s="35"/>
      <c r="W112" s="35"/>
      <c r="X112" s="35"/>
      <c r="Y112" s="35"/>
      <c r="Z112" s="35"/>
      <c r="AA112" s="35"/>
      <c r="AB112" s="35"/>
      <c r="AC112" s="35"/>
      <c r="AD112" s="35"/>
      <c r="AE112" s="35"/>
    </row>
    <row r="116" spans="1:31" s="2" customFormat="1" ht="6.95" customHeight="1">
      <c r="A116" s="35"/>
      <c r="B116" s="57"/>
      <c r="C116" s="58"/>
      <c r="D116" s="58"/>
      <c r="E116" s="58"/>
      <c r="F116" s="58"/>
      <c r="G116" s="58"/>
      <c r="H116" s="58"/>
      <c r="I116" s="163"/>
      <c r="J116" s="58"/>
      <c r="K116" s="58"/>
      <c r="L116" s="52"/>
      <c r="S116" s="35"/>
      <c r="T116" s="35"/>
      <c r="U116" s="35"/>
      <c r="V116" s="35"/>
      <c r="W116" s="35"/>
      <c r="X116" s="35"/>
      <c r="Y116" s="35"/>
      <c r="Z116" s="35"/>
      <c r="AA116" s="35"/>
      <c r="AB116" s="35"/>
      <c r="AC116" s="35"/>
      <c r="AD116" s="35"/>
      <c r="AE116" s="35"/>
    </row>
    <row r="117" spans="1:31" s="2" customFormat="1" ht="24.95" customHeight="1">
      <c r="A117" s="35"/>
      <c r="B117" s="36"/>
      <c r="C117" s="24" t="s">
        <v>173</v>
      </c>
      <c r="D117" s="37"/>
      <c r="E117" s="37"/>
      <c r="F117" s="37"/>
      <c r="G117" s="37"/>
      <c r="H117" s="37"/>
      <c r="I117" s="124"/>
      <c r="J117" s="37"/>
      <c r="K117" s="37"/>
      <c r="L117" s="52"/>
      <c r="S117" s="35"/>
      <c r="T117" s="35"/>
      <c r="U117" s="35"/>
      <c r="V117" s="35"/>
      <c r="W117" s="35"/>
      <c r="X117" s="35"/>
      <c r="Y117" s="35"/>
      <c r="Z117" s="35"/>
      <c r="AA117" s="35"/>
      <c r="AB117" s="35"/>
      <c r="AC117" s="35"/>
      <c r="AD117" s="35"/>
      <c r="AE117" s="35"/>
    </row>
    <row r="118" spans="1:31" s="2" customFormat="1" ht="6.95" customHeight="1">
      <c r="A118" s="35"/>
      <c r="B118" s="36"/>
      <c r="C118" s="37"/>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31" s="2" customFormat="1" ht="12" customHeight="1">
      <c r="A119" s="35"/>
      <c r="B119" s="36"/>
      <c r="C119" s="30" t="s">
        <v>16</v>
      </c>
      <c r="D119" s="37"/>
      <c r="E119" s="37"/>
      <c r="F119" s="37"/>
      <c r="G119" s="37"/>
      <c r="H119" s="37"/>
      <c r="I119" s="124"/>
      <c r="J119" s="37"/>
      <c r="K119" s="37"/>
      <c r="L119" s="52"/>
      <c r="S119" s="35"/>
      <c r="T119" s="35"/>
      <c r="U119" s="35"/>
      <c r="V119" s="35"/>
      <c r="W119" s="35"/>
      <c r="X119" s="35"/>
      <c r="Y119" s="35"/>
      <c r="Z119" s="35"/>
      <c r="AA119" s="35"/>
      <c r="AB119" s="35"/>
      <c r="AC119" s="35"/>
      <c r="AD119" s="35"/>
      <c r="AE119" s="35"/>
    </row>
    <row r="120" spans="1:31" s="2" customFormat="1" ht="16.5" customHeight="1">
      <c r="A120" s="35"/>
      <c r="B120" s="36"/>
      <c r="C120" s="37"/>
      <c r="D120" s="37"/>
      <c r="E120" s="340" t="str">
        <f>E7</f>
        <v>HOSPODAŘENÍ SE SRÁŽKOVÝMI VODAMI - ZŠ NA VÝSLUNÍ Č.P. 2047</v>
      </c>
      <c r="F120" s="341"/>
      <c r="G120" s="341"/>
      <c r="H120" s="341"/>
      <c r="I120" s="124"/>
      <c r="J120" s="37"/>
      <c r="K120" s="37"/>
      <c r="L120" s="52"/>
      <c r="S120" s="35"/>
      <c r="T120" s="35"/>
      <c r="U120" s="35"/>
      <c r="V120" s="35"/>
      <c r="W120" s="35"/>
      <c r="X120" s="35"/>
      <c r="Y120" s="35"/>
      <c r="Z120" s="35"/>
      <c r="AA120" s="35"/>
      <c r="AB120" s="35"/>
      <c r="AC120" s="35"/>
      <c r="AD120" s="35"/>
      <c r="AE120" s="35"/>
    </row>
    <row r="121" spans="1:31" s="1" customFormat="1" ht="12" customHeight="1">
      <c r="B121" s="22"/>
      <c r="C121" s="30" t="s">
        <v>141</v>
      </c>
      <c r="D121" s="23"/>
      <c r="E121" s="23"/>
      <c r="F121" s="23"/>
      <c r="G121" s="23"/>
      <c r="H121" s="23"/>
      <c r="I121" s="116"/>
      <c r="J121" s="23"/>
      <c r="K121" s="23"/>
      <c r="L121" s="21"/>
    </row>
    <row r="122" spans="1:31" s="2" customFormat="1" ht="16.5" customHeight="1">
      <c r="A122" s="35"/>
      <c r="B122" s="36"/>
      <c r="C122" s="37"/>
      <c r="D122" s="37"/>
      <c r="E122" s="340" t="s">
        <v>720</v>
      </c>
      <c r="F122" s="342"/>
      <c r="G122" s="342"/>
      <c r="H122" s="342"/>
      <c r="I122" s="124"/>
      <c r="J122" s="37"/>
      <c r="K122" s="37"/>
      <c r="L122" s="52"/>
      <c r="S122" s="35"/>
      <c r="T122" s="35"/>
      <c r="U122" s="35"/>
      <c r="V122" s="35"/>
      <c r="W122" s="35"/>
      <c r="X122" s="35"/>
      <c r="Y122" s="35"/>
      <c r="Z122" s="35"/>
      <c r="AA122" s="35"/>
      <c r="AB122" s="35"/>
      <c r="AC122" s="35"/>
      <c r="AD122" s="35"/>
      <c r="AE122" s="35"/>
    </row>
    <row r="123" spans="1:31" s="2" customFormat="1" ht="12" customHeight="1">
      <c r="A123" s="35"/>
      <c r="B123" s="36"/>
      <c r="C123" s="30" t="s">
        <v>722</v>
      </c>
      <c r="D123" s="37"/>
      <c r="E123" s="37"/>
      <c r="F123" s="37"/>
      <c r="G123" s="37"/>
      <c r="H123" s="37"/>
      <c r="I123" s="124"/>
      <c r="J123" s="37"/>
      <c r="K123" s="37"/>
      <c r="L123" s="52"/>
      <c r="S123" s="35"/>
      <c r="T123" s="35"/>
      <c r="U123" s="35"/>
      <c r="V123" s="35"/>
      <c r="W123" s="35"/>
      <c r="X123" s="35"/>
      <c r="Y123" s="35"/>
      <c r="Z123" s="35"/>
      <c r="AA123" s="35"/>
      <c r="AB123" s="35"/>
      <c r="AC123" s="35"/>
      <c r="AD123" s="35"/>
      <c r="AE123" s="35"/>
    </row>
    <row r="124" spans="1:31" s="2" customFormat="1" ht="16.5" customHeight="1">
      <c r="A124" s="35"/>
      <c r="B124" s="36"/>
      <c r="C124" s="37"/>
      <c r="D124" s="37"/>
      <c r="E124" s="308" t="str">
        <f>E11</f>
        <v>SO 03.31 - areálová dešťová kanalizace</v>
      </c>
      <c r="F124" s="342"/>
      <c r="G124" s="342"/>
      <c r="H124" s="342"/>
      <c r="I124" s="124"/>
      <c r="J124" s="37"/>
      <c r="K124" s="37"/>
      <c r="L124" s="52"/>
      <c r="S124" s="35"/>
      <c r="T124" s="35"/>
      <c r="U124" s="35"/>
      <c r="V124" s="35"/>
      <c r="W124" s="35"/>
      <c r="X124" s="35"/>
      <c r="Y124" s="35"/>
      <c r="Z124" s="35"/>
      <c r="AA124" s="35"/>
      <c r="AB124" s="35"/>
      <c r="AC124" s="35"/>
      <c r="AD124" s="35"/>
      <c r="AE124" s="35"/>
    </row>
    <row r="125" spans="1:31" s="2" customFormat="1" ht="6.95" customHeight="1">
      <c r="A125" s="35"/>
      <c r="B125" s="36"/>
      <c r="C125" s="37"/>
      <c r="D125" s="37"/>
      <c r="E125" s="37"/>
      <c r="F125" s="37"/>
      <c r="G125" s="37"/>
      <c r="H125" s="37"/>
      <c r="I125" s="124"/>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20</v>
      </c>
      <c r="D126" s="37"/>
      <c r="E126" s="37"/>
      <c r="F126" s="28" t="str">
        <f>F14</f>
        <v>UHERSKÝ BROD</v>
      </c>
      <c r="G126" s="37"/>
      <c r="H126" s="37"/>
      <c r="I126" s="125" t="s">
        <v>22</v>
      </c>
      <c r="J126" s="67" t="str">
        <f>IF(J14="","",J14)</f>
        <v>23. 7. 2019</v>
      </c>
      <c r="K126" s="37"/>
      <c r="L126" s="52"/>
      <c r="S126" s="35"/>
      <c r="T126" s="35"/>
      <c r="U126" s="35"/>
      <c r="V126" s="35"/>
      <c r="W126" s="35"/>
      <c r="X126" s="35"/>
      <c r="Y126" s="35"/>
      <c r="Z126" s="35"/>
      <c r="AA126" s="35"/>
      <c r="AB126" s="35"/>
      <c r="AC126" s="35"/>
      <c r="AD126" s="35"/>
      <c r="AE126" s="35"/>
    </row>
    <row r="127" spans="1:31" s="2" customFormat="1" ht="6.95" customHeight="1">
      <c r="A127" s="35"/>
      <c r="B127" s="36"/>
      <c r="C127" s="37"/>
      <c r="D127" s="37"/>
      <c r="E127" s="37"/>
      <c r="F127" s="37"/>
      <c r="G127" s="37"/>
      <c r="H127" s="37"/>
      <c r="I127" s="124"/>
      <c r="J127" s="37"/>
      <c r="K127" s="37"/>
      <c r="L127" s="52"/>
      <c r="S127" s="35"/>
      <c r="T127" s="35"/>
      <c r="U127" s="35"/>
      <c r="V127" s="35"/>
      <c r="W127" s="35"/>
      <c r="X127" s="35"/>
      <c r="Y127" s="35"/>
      <c r="Z127" s="35"/>
      <c r="AA127" s="35"/>
      <c r="AB127" s="35"/>
      <c r="AC127" s="35"/>
      <c r="AD127" s="35"/>
      <c r="AE127" s="35"/>
    </row>
    <row r="128" spans="1:31" s="2" customFormat="1" ht="27.95" customHeight="1">
      <c r="A128" s="35"/>
      <c r="B128" s="36"/>
      <c r="C128" s="30" t="s">
        <v>24</v>
      </c>
      <c r="D128" s="37"/>
      <c r="E128" s="37"/>
      <c r="F128" s="28" t="str">
        <f>E17</f>
        <v>MĚSTO UHERSKÝ BROD</v>
      </c>
      <c r="G128" s="37"/>
      <c r="H128" s="37"/>
      <c r="I128" s="125" t="s">
        <v>30</v>
      </c>
      <c r="J128" s="33" t="str">
        <f>E23</f>
        <v>JV PROJEKT V.H. s.r.o.   Brno</v>
      </c>
      <c r="K128" s="37"/>
      <c r="L128" s="52"/>
      <c r="S128" s="35"/>
      <c r="T128" s="35"/>
      <c r="U128" s="35"/>
      <c r="V128" s="35"/>
      <c r="W128" s="35"/>
      <c r="X128" s="35"/>
      <c r="Y128" s="35"/>
      <c r="Z128" s="35"/>
      <c r="AA128" s="35"/>
      <c r="AB128" s="35"/>
      <c r="AC128" s="35"/>
      <c r="AD128" s="35"/>
      <c r="AE128" s="35"/>
    </row>
    <row r="129" spans="1:65" s="2" customFormat="1" ht="15.2" customHeight="1">
      <c r="A129" s="35"/>
      <c r="B129" s="36"/>
      <c r="C129" s="30" t="s">
        <v>28</v>
      </c>
      <c r="D129" s="37"/>
      <c r="E129" s="37"/>
      <c r="F129" s="28" t="str">
        <f>IF(E20="","",E20)</f>
        <v>Vyplň údaj</v>
      </c>
      <c r="G129" s="37"/>
      <c r="H129" s="37"/>
      <c r="I129" s="125" t="s">
        <v>33</v>
      </c>
      <c r="J129" s="33" t="str">
        <f>E26</f>
        <v>Obrtel M.</v>
      </c>
      <c r="K129" s="37"/>
      <c r="L129" s="52"/>
      <c r="S129" s="35"/>
      <c r="T129" s="35"/>
      <c r="U129" s="35"/>
      <c r="V129" s="35"/>
      <c r="W129" s="35"/>
      <c r="X129" s="35"/>
      <c r="Y129" s="35"/>
      <c r="Z129" s="35"/>
      <c r="AA129" s="35"/>
      <c r="AB129" s="35"/>
      <c r="AC129" s="35"/>
      <c r="AD129" s="35"/>
      <c r="AE129" s="35"/>
    </row>
    <row r="130" spans="1:65" s="2" customFormat="1" ht="10.35" customHeight="1">
      <c r="A130" s="35"/>
      <c r="B130" s="36"/>
      <c r="C130" s="37"/>
      <c r="D130" s="37"/>
      <c r="E130" s="37"/>
      <c r="F130" s="37"/>
      <c r="G130" s="37"/>
      <c r="H130" s="37"/>
      <c r="I130" s="124"/>
      <c r="J130" s="37"/>
      <c r="K130" s="37"/>
      <c r="L130" s="52"/>
      <c r="S130" s="35"/>
      <c r="T130" s="35"/>
      <c r="U130" s="35"/>
      <c r="V130" s="35"/>
      <c r="W130" s="35"/>
      <c r="X130" s="35"/>
      <c r="Y130" s="35"/>
      <c r="Z130" s="35"/>
      <c r="AA130" s="35"/>
      <c r="AB130" s="35"/>
      <c r="AC130" s="35"/>
      <c r="AD130" s="35"/>
      <c r="AE130" s="35"/>
    </row>
    <row r="131" spans="1:65" s="11" customFormat="1" ht="29.25" customHeight="1">
      <c r="A131" s="182"/>
      <c r="B131" s="183"/>
      <c r="C131" s="184" t="s">
        <v>174</v>
      </c>
      <c r="D131" s="185" t="s">
        <v>62</v>
      </c>
      <c r="E131" s="185" t="s">
        <v>58</v>
      </c>
      <c r="F131" s="185" t="s">
        <v>59</v>
      </c>
      <c r="G131" s="185" t="s">
        <v>175</v>
      </c>
      <c r="H131" s="185" t="s">
        <v>176</v>
      </c>
      <c r="I131" s="186" t="s">
        <v>177</v>
      </c>
      <c r="J131" s="185" t="s">
        <v>164</v>
      </c>
      <c r="K131" s="187" t="s">
        <v>178</v>
      </c>
      <c r="L131" s="188"/>
      <c r="M131" s="76" t="s">
        <v>1</v>
      </c>
      <c r="N131" s="77" t="s">
        <v>41</v>
      </c>
      <c r="O131" s="77" t="s">
        <v>179</v>
      </c>
      <c r="P131" s="77" t="s">
        <v>180</v>
      </c>
      <c r="Q131" s="77" t="s">
        <v>181</v>
      </c>
      <c r="R131" s="77" t="s">
        <v>182</v>
      </c>
      <c r="S131" s="77" t="s">
        <v>183</v>
      </c>
      <c r="T131" s="78" t="s">
        <v>184</v>
      </c>
      <c r="U131" s="182"/>
      <c r="V131" s="182"/>
      <c r="W131" s="182"/>
      <c r="X131" s="182"/>
      <c r="Y131" s="182"/>
      <c r="Z131" s="182"/>
      <c r="AA131" s="182"/>
      <c r="AB131" s="182"/>
      <c r="AC131" s="182"/>
      <c r="AD131" s="182"/>
      <c r="AE131" s="182"/>
    </row>
    <row r="132" spans="1:65" s="2" customFormat="1" ht="22.9" customHeight="1">
      <c r="A132" s="35"/>
      <c r="B132" s="36"/>
      <c r="C132" s="83" t="s">
        <v>185</v>
      </c>
      <c r="D132" s="37"/>
      <c r="E132" s="37"/>
      <c r="F132" s="37"/>
      <c r="G132" s="37"/>
      <c r="H132" s="37"/>
      <c r="I132" s="124"/>
      <c r="J132" s="189">
        <f>BK132</f>
        <v>0</v>
      </c>
      <c r="K132" s="37"/>
      <c r="L132" s="40"/>
      <c r="M132" s="79"/>
      <c r="N132" s="190"/>
      <c r="O132" s="80"/>
      <c r="P132" s="191">
        <f>P133+P684</f>
        <v>0</v>
      </c>
      <c r="Q132" s="80"/>
      <c r="R132" s="191">
        <f>R133+R684</f>
        <v>87.048420440000001</v>
      </c>
      <c r="S132" s="80"/>
      <c r="T132" s="192">
        <f>T133+T684</f>
        <v>21.346005999999999</v>
      </c>
      <c r="U132" s="35"/>
      <c r="V132" s="35"/>
      <c r="W132" s="35"/>
      <c r="X132" s="35"/>
      <c r="Y132" s="35"/>
      <c r="Z132" s="35"/>
      <c r="AA132" s="35"/>
      <c r="AB132" s="35"/>
      <c r="AC132" s="35"/>
      <c r="AD132" s="35"/>
      <c r="AE132" s="35"/>
      <c r="AT132" s="18" t="s">
        <v>76</v>
      </c>
      <c r="AU132" s="18" t="s">
        <v>166</v>
      </c>
      <c r="BK132" s="193">
        <f>BK133+BK684</f>
        <v>0</v>
      </c>
    </row>
    <row r="133" spans="1:65" s="12" customFormat="1" ht="25.9" customHeight="1">
      <c r="B133" s="194"/>
      <c r="C133" s="195"/>
      <c r="D133" s="196" t="s">
        <v>76</v>
      </c>
      <c r="E133" s="197" t="s">
        <v>186</v>
      </c>
      <c r="F133" s="197" t="s">
        <v>187</v>
      </c>
      <c r="G133" s="195"/>
      <c r="H133" s="195"/>
      <c r="I133" s="198"/>
      <c r="J133" s="199">
        <f>BK133</f>
        <v>0</v>
      </c>
      <c r="K133" s="195"/>
      <c r="L133" s="200"/>
      <c r="M133" s="201"/>
      <c r="N133" s="202"/>
      <c r="O133" s="202"/>
      <c r="P133" s="203">
        <f>P134+P515+P520+P523+P543+P569+P573+P664+P682</f>
        <v>0</v>
      </c>
      <c r="Q133" s="202"/>
      <c r="R133" s="203">
        <f>R134+R515+R520+R523+R543+R569+R573+R664+R682</f>
        <v>85.969881439999995</v>
      </c>
      <c r="S133" s="202"/>
      <c r="T133" s="204">
        <f>T134+T515+T520+T523+T543+T569+T573+T664+T682</f>
        <v>21.346005999999999</v>
      </c>
      <c r="AR133" s="205" t="s">
        <v>85</v>
      </c>
      <c r="AT133" s="206" t="s">
        <v>76</v>
      </c>
      <c r="AU133" s="206" t="s">
        <v>77</v>
      </c>
      <c r="AY133" s="205" t="s">
        <v>188</v>
      </c>
      <c r="BK133" s="207">
        <f>BK134+BK515+BK520+BK523+BK543+BK569+BK573+BK664+BK682</f>
        <v>0</v>
      </c>
    </row>
    <row r="134" spans="1:65" s="12" customFormat="1" ht="22.9" customHeight="1">
      <c r="B134" s="194"/>
      <c r="C134" s="195"/>
      <c r="D134" s="196" t="s">
        <v>76</v>
      </c>
      <c r="E134" s="208" t="s">
        <v>85</v>
      </c>
      <c r="F134" s="208" t="s">
        <v>189</v>
      </c>
      <c r="G134" s="195"/>
      <c r="H134" s="195"/>
      <c r="I134" s="198"/>
      <c r="J134" s="209">
        <f>BK134</f>
        <v>0</v>
      </c>
      <c r="K134" s="195"/>
      <c r="L134" s="200"/>
      <c r="M134" s="201"/>
      <c r="N134" s="202"/>
      <c r="O134" s="202"/>
      <c r="P134" s="203">
        <f>SUM(P135:P514)</f>
        <v>0</v>
      </c>
      <c r="Q134" s="202"/>
      <c r="R134" s="203">
        <f>SUM(R135:R514)</f>
        <v>1.5519778</v>
      </c>
      <c r="S134" s="202"/>
      <c r="T134" s="204">
        <f>SUM(T135:T514)</f>
        <v>20.370006</v>
      </c>
      <c r="AR134" s="205" t="s">
        <v>85</v>
      </c>
      <c r="AT134" s="206" t="s">
        <v>76</v>
      </c>
      <c r="AU134" s="206" t="s">
        <v>85</v>
      </c>
      <c r="AY134" s="205" t="s">
        <v>188</v>
      </c>
      <c r="BK134" s="207">
        <f>SUM(BK135:BK514)</f>
        <v>0</v>
      </c>
    </row>
    <row r="135" spans="1:65" s="2" customFormat="1" ht="16.5" customHeight="1">
      <c r="A135" s="35"/>
      <c r="B135" s="36"/>
      <c r="C135" s="210" t="s">
        <v>85</v>
      </c>
      <c r="D135" s="210" t="s">
        <v>190</v>
      </c>
      <c r="E135" s="211" t="s">
        <v>191</v>
      </c>
      <c r="F135" s="212" t="s">
        <v>192</v>
      </c>
      <c r="G135" s="213" t="s">
        <v>193</v>
      </c>
      <c r="H135" s="214">
        <v>34</v>
      </c>
      <c r="I135" s="215"/>
      <c r="J135" s="216">
        <f>ROUND(I135*H135,2)</f>
        <v>0</v>
      </c>
      <c r="K135" s="212" t="s">
        <v>194</v>
      </c>
      <c r="L135" s="40"/>
      <c r="M135" s="217" t="s">
        <v>1</v>
      </c>
      <c r="N135" s="218" t="s">
        <v>42</v>
      </c>
      <c r="O135" s="72"/>
      <c r="P135" s="219">
        <f>O135*H135</f>
        <v>0</v>
      </c>
      <c r="Q135" s="219">
        <v>0</v>
      </c>
      <c r="R135" s="219">
        <f>Q135*H135</f>
        <v>0</v>
      </c>
      <c r="S135" s="219">
        <v>0.10199999999999999</v>
      </c>
      <c r="T135" s="220">
        <f>S135*H135</f>
        <v>3.468</v>
      </c>
      <c r="U135" s="35"/>
      <c r="V135" s="35"/>
      <c r="W135" s="35"/>
      <c r="X135" s="35"/>
      <c r="Y135" s="35"/>
      <c r="Z135" s="35"/>
      <c r="AA135" s="35"/>
      <c r="AB135" s="35"/>
      <c r="AC135" s="35"/>
      <c r="AD135" s="35"/>
      <c r="AE135" s="35"/>
      <c r="AR135" s="221" t="s">
        <v>195</v>
      </c>
      <c r="AT135" s="221" t="s">
        <v>190</v>
      </c>
      <c r="AU135" s="221" t="s">
        <v>88</v>
      </c>
      <c r="AY135" s="18" t="s">
        <v>188</v>
      </c>
      <c r="BE135" s="222">
        <f>IF(N135="základní",J135,0)</f>
        <v>0</v>
      </c>
      <c r="BF135" s="222">
        <f>IF(N135="snížená",J135,0)</f>
        <v>0</v>
      </c>
      <c r="BG135" s="222">
        <f>IF(N135="zákl. přenesená",J135,0)</f>
        <v>0</v>
      </c>
      <c r="BH135" s="222">
        <f>IF(N135="sníž. přenesená",J135,0)</f>
        <v>0</v>
      </c>
      <c r="BI135" s="222">
        <f>IF(N135="nulová",J135,0)</f>
        <v>0</v>
      </c>
      <c r="BJ135" s="18" t="s">
        <v>85</v>
      </c>
      <c r="BK135" s="222">
        <f>ROUND(I135*H135,2)</f>
        <v>0</v>
      </c>
      <c r="BL135" s="18" t="s">
        <v>195</v>
      </c>
      <c r="BM135" s="221" t="s">
        <v>196</v>
      </c>
    </row>
    <row r="136" spans="1:65" s="13" customFormat="1" ht="11.25">
      <c r="B136" s="223"/>
      <c r="C136" s="224"/>
      <c r="D136" s="225" t="s">
        <v>197</v>
      </c>
      <c r="E136" s="226" t="s">
        <v>1</v>
      </c>
      <c r="F136" s="227" t="s">
        <v>1740</v>
      </c>
      <c r="G136" s="224"/>
      <c r="H136" s="228">
        <v>10</v>
      </c>
      <c r="I136" s="229"/>
      <c r="J136" s="224"/>
      <c r="K136" s="224"/>
      <c r="L136" s="230"/>
      <c r="M136" s="231"/>
      <c r="N136" s="232"/>
      <c r="O136" s="232"/>
      <c r="P136" s="232"/>
      <c r="Q136" s="232"/>
      <c r="R136" s="232"/>
      <c r="S136" s="232"/>
      <c r="T136" s="233"/>
      <c r="AT136" s="234" t="s">
        <v>197</v>
      </c>
      <c r="AU136" s="234" t="s">
        <v>88</v>
      </c>
      <c r="AV136" s="13" t="s">
        <v>88</v>
      </c>
      <c r="AW136" s="13" t="s">
        <v>32</v>
      </c>
      <c r="AX136" s="13" t="s">
        <v>77</v>
      </c>
      <c r="AY136" s="234" t="s">
        <v>188</v>
      </c>
    </row>
    <row r="137" spans="1:65" s="13" customFormat="1" ht="11.25">
      <c r="B137" s="223"/>
      <c r="C137" s="224"/>
      <c r="D137" s="225" t="s">
        <v>197</v>
      </c>
      <c r="E137" s="226" t="s">
        <v>1</v>
      </c>
      <c r="F137" s="227" t="s">
        <v>1741</v>
      </c>
      <c r="G137" s="224"/>
      <c r="H137" s="228">
        <v>4</v>
      </c>
      <c r="I137" s="229"/>
      <c r="J137" s="224"/>
      <c r="K137" s="224"/>
      <c r="L137" s="230"/>
      <c r="M137" s="231"/>
      <c r="N137" s="232"/>
      <c r="O137" s="232"/>
      <c r="P137" s="232"/>
      <c r="Q137" s="232"/>
      <c r="R137" s="232"/>
      <c r="S137" s="232"/>
      <c r="T137" s="233"/>
      <c r="AT137" s="234" t="s">
        <v>197</v>
      </c>
      <c r="AU137" s="234" t="s">
        <v>88</v>
      </c>
      <c r="AV137" s="13" t="s">
        <v>88</v>
      </c>
      <c r="AW137" s="13" t="s">
        <v>32</v>
      </c>
      <c r="AX137" s="13" t="s">
        <v>77</v>
      </c>
      <c r="AY137" s="234" t="s">
        <v>188</v>
      </c>
    </row>
    <row r="138" spans="1:65" s="13" customFormat="1" ht="11.25">
      <c r="B138" s="223"/>
      <c r="C138" s="224"/>
      <c r="D138" s="225" t="s">
        <v>197</v>
      </c>
      <c r="E138" s="226" t="s">
        <v>1</v>
      </c>
      <c r="F138" s="227" t="s">
        <v>1742</v>
      </c>
      <c r="G138" s="224"/>
      <c r="H138" s="228">
        <v>4</v>
      </c>
      <c r="I138" s="229"/>
      <c r="J138" s="224"/>
      <c r="K138" s="224"/>
      <c r="L138" s="230"/>
      <c r="M138" s="231"/>
      <c r="N138" s="232"/>
      <c r="O138" s="232"/>
      <c r="P138" s="232"/>
      <c r="Q138" s="232"/>
      <c r="R138" s="232"/>
      <c r="S138" s="232"/>
      <c r="T138" s="233"/>
      <c r="AT138" s="234" t="s">
        <v>197</v>
      </c>
      <c r="AU138" s="234" t="s">
        <v>88</v>
      </c>
      <c r="AV138" s="13" t="s">
        <v>88</v>
      </c>
      <c r="AW138" s="13" t="s">
        <v>32</v>
      </c>
      <c r="AX138" s="13" t="s">
        <v>77</v>
      </c>
      <c r="AY138" s="234" t="s">
        <v>188</v>
      </c>
    </row>
    <row r="139" spans="1:65" s="13" customFormat="1" ht="11.25">
      <c r="B139" s="223"/>
      <c r="C139" s="224"/>
      <c r="D139" s="225" t="s">
        <v>197</v>
      </c>
      <c r="E139" s="226" t="s">
        <v>1</v>
      </c>
      <c r="F139" s="227" t="s">
        <v>1743</v>
      </c>
      <c r="G139" s="224"/>
      <c r="H139" s="228">
        <v>4</v>
      </c>
      <c r="I139" s="229"/>
      <c r="J139" s="224"/>
      <c r="K139" s="224"/>
      <c r="L139" s="230"/>
      <c r="M139" s="231"/>
      <c r="N139" s="232"/>
      <c r="O139" s="232"/>
      <c r="P139" s="232"/>
      <c r="Q139" s="232"/>
      <c r="R139" s="232"/>
      <c r="S139" s="232"/>
      <c r="T139" s="233"/>
      <c r="AT139" s="234" t="s">
        <v>197</v>
      </c>
      <c r="AU139" s="234" t="s">
        <v>88</v>
      </c>
      <c r="AV139" s="13" t="s">
        <v>88</v>
      </c>
      <c r="AW139" s="13" t="s">
        <v>32</v>
      </c>
      <c r="AX139" s="13" t="s">
        <v>77</v>
      </c>
      <c r="AY139" s="234" t="s">
        <v>188</v>
      </c>
    </row>
    <row r="140" spans="1:65" s="13" customFormat="1" ht="11.25">
      <c r="B140" s="223"/>
      <c r="C140" s="224"/>
      <c r="D140" s="225" t="s">
        <v>197</v>
      </c>
      <c r="E140" s="226" t="s">
        <v>1</v>
      </c>
      <c r="F140" s="227" t="s">
        <v>1744</v>
      </c>
      <c r="G140" s="224"/>
      <c r="H140" s="228">
        <v>4</v>
      </c>
      <c r="I140" s="229"/>
      <c r="J140" s="224"/>
      <c r="K140" s="224"/>
      <c r="L140" s="230"/>
      <c r="M140" s="231"/>
      <c r="N140" s="232"/>
      <c r="O140" s="232"/>
      <c r="P140" s="232"/>
      <c r="Q140" s="232"/>
      <c r="R140" s="232"/>
      <c r="S140" s="232"/>
      <c r="T140" s="233"/>
      <c r="AT140" s="234" t="s">
        <v>197</v>
      </c>
      <c r="AU140" s="234" t="s">
        <v>88</v>
      </c>
      <c r="AV140" s="13" t="s">
        <v>88</v>
      </c>
      <c r="AW140" s="13" t="s">
        <v>32</v>
      </c>
      <c r="AX140" s="13" t="s">
        <v>77</v>
      </c>
      <c r="AY140" s="234" t="s">
        <v>188</v>
      </c>
    </row>
    <row r="141" spans="1:65" s="13" customFormat="1" ht="11.25">
      <c r="B141" s="223"/>
      <c r="C141" s="224"/>
      <c r="D141" s="225" t="s">
        <v>197</v>
      </c>
      <c r="E141" s="226" t="s">
        <v>1</v>
      </c>
      <c r="F141" s="227" t="s">
        <v>1745</v>
      </c>
      <c r="G141" s="224"/>
      <c r="H141" s="228">
        <v>4</v>
      </c>
      <c r="I141" s="229"/>
      <c r="J141" s="224"/>
      <c r="K141" s="224"/>
      <c r="L141" s="230"/>
      <c r="M141" s="231"/>
      <c r="N141" s="232"/>
      <c r="O141" s="232"/>
      <c r="P141" s="232"/>
      <c r="Q141" s="232"/>
      <c r="R141" s="232"/>
      <c r="S141" s="232"/>
      <c r="T141" s="233"/>
      <c r="AT141" s="234" t="s">
        <v>197</v>
      </c>
      <c r="AU141" s="234" t="s">
        <v>88</v>
      </c>
      <c r="AV141" s="13" t="s">
        <v>88</v>
      </c>
      <c r="AW141" s="13" t="s">
        <v>32</v>
      </c>
      <c r="AX141" s="13" t="s">
        <v>77</v>
      </c>
      <c r="AY141" s="234" t="s">
        <v>188</v>
      </c>
    </row>
    <row r="142" spans="1:65" s="13" customFormat="1" ht="11.25">
      <c r="B142" s="223"/>
      <c r="C142" s="224"/>
      <c r="D142" s="225" t="s">
        <v>197</v>
      </c>
      <c r="E142" s="226" t="s">
        <v>1</v>
      </c>
      <c r="F142" s="227" t="s">
        <v>1746</v>
      </c>
      <c r="G142" s="224"/>
      <c r="H142" s="228">
        <v>4</v>
      </c>
      <c r="I142" s="229"/>
      <c r="J142" s="224"/>
      <c r="K142" s="224"/>
      <c r="L142" s="230"/>
      <c r="M142" s="231"/>
      <c r="N142" s="232"/>
      <c r="O142" s="232"/>
      <c r="P142" s="232"/>
      <c r="Q142" s="232"/>
      <c r="R142" s="232"/>
      <c r="S142" s="232"/>
      <c r="T142" s="233"/>
      <c r="AT142" s="234" t="s">
        <v>197</v>
      </c>
      <c r="AU142" s="234" t="s">
        <v>88</v>
      </c>
      <c r="AV142" s="13" t="s">
        <v>88</v>
      </c>
      <c r="AW142" s="13" t="s">
        <v>32</v>
      </c>
      <c r="AX142" s="13" t="s">
        <v>77</v>
      </c>
      <c r="AY142" s="234" t="s">
        <v>188</v>
      </c>
    </row>
    <row r="143" spans="1:65" s="14" customFormat="1" ht="11.25">
      <c r="B143" s="235"/>
      <c r="C143" s="236"/>
      <c r="D143" s="225" t="s">
        <v>197</v>
      </c>
      <c r="E143" s="237" t="s">
        <v>138</v>
      </c>
      <c r="F143" s="238" t="s">
        <v>199</v>
      </c>
      <c r="G143" s="236"/>
      <c r="H143" s="239">
        <v>34</v>
      </c>
      <c r="I143" s="240"/>
      <c r="J143" s="236"/>
      <c r="K143" s="236"/>
      <c r="L143" s="241"/>
      <c r="M143" s="242"/>
      <c r="N143" s="243"/>
      <c r="O143" s="243"/>
      <c r="P143" s="243"/>
      <c r="Q143" s="243"/>
      <c r="R143" s="243"/>
      <c r="S143" s="243"/>
      <c r="T143" s="244"/>
      <c r="AT143" s="245" t="s">
        <v>197</v>
      </c>
      <c r="AU143" s="245" t="s">
        <v>88</v>
      </c>
      <c r="AV143" s="14" t="s">
        <v>195</v>
      </c>
      <c r="AW143" s="14" t="s">
        <v>32</v>
      </c>
      <c r="AX143" s="14" t="s">
        <v>85</v>
      </c>
      <c r="AY143" s="245" t="s">
        <v>188</v>
      </c>
    </row>
    <row r="144" spans="1:65" s="2" customFormat="1" ht="16.5" customHeight="1">
      <c r="A144" s="35"/>
      <c r="B144" s="36"/>
      <c r="C144" s="210" t="s">
        <v>88</v>
      </c>
      <c r="D144" s="210" t="s">
        <v>190</v>
      </c>
      <c r="E144" s="211" t="s">
        <v>200</v>
      </c>
      <c r="F144" s="212" t="s">
        <v>201</v>
      </c>
      <c r="G144" s="213" t="s">
        <v>193</v>
      </c>
      <c r="H144" s="214">
        <v>34</v>
      </c>
      <c r="I144" s="215"/>
      <c r="J144" s="216">
        <f>ROUND(I144*H144,2)</f>
        <v>0</v>
      </c>
      <c r="K144" s="212" t="s">
        <v>202</v>
      </c>
      <c r="L144" s="40"/>
      <c r="M144" s="217" t="s">
        <v>1</v>
      </c>
      <c r="N144" s="218" t="s">
        <v>42</v>
      </c>
      <c r="O144" s="72"/>
      <c r="P144" s="219">
        <f>O144*H144</f>
        <v>0</v>
      </c>
      <c r="Q144" s="219">
        <v>0</v>
      </c>
      <c r="R144" s="219">
        <f>Q144*H144</f>
        <v>0</v>
      </c>
      <c r="S144" s="219">
        <v>0</v>
      </c>
      <c r="T144" s="220">
        <f>S144*H144</f>
        <v>0</v>
      </c>
      <c r="U144" s="35"/>
      <c r="V144" s="35"/>
      <c r="W144" s="35"/>
      <c r="X144" s="35"/>
      <c r="Y144" s="35"/>
      <c r="Z144" s="35"/>
      <c r="AA144" s="35"/>
      <c r="AB144" s="35"/>
      <c r="AC144" s="35"/>
      <c r="AD144" s="35"/>
      <c r="AE144" s="35"/>
      <c r="AR144" s="221" t="s">
        <v>195</v>
      </c>
      <c r="AT144" s="221" t="s">
        <v>190</v>
      </c>
      <c r="AU144" s="221" t="s">
        <v>88</v>
      </c>
      <c r="AY144" s="18" t="s">
        <v>188</v>
      </c>
      <c r="BE144" s="222">
        <f>IF(N144="základní",J144,0)</f>
        <v>0</v>
      </c>
      <c r="BF144" s="222">
        <f>IF(N144="snížená",J144,0)</f>
        <v>0</v>
      </c>
      <c r="BG144" s="222">
        <f>IF(N144="zákl. přenesená",J144,0)</f>
        <v>0</v>
      </c>
      <c r="BH144" s="222">
        <f>IF(N144="sníž. přenesená",J144,0)</f>
        <v>0</v>
      </c>
      <c r="BI144" s="222">
        <f>IF(N144="nulová",J144,0)</f>
        <v>0</v>
      </c>
      <c r="BJ144" s="18" t="s">
        <v>85</v>
      </c>
      <c r="BK144" s="222">
        <f>ROUND(I144*H144,2)</f>
        <v>0</v>
      </c>
      <c r="BL144" s="18" t="s">
        <v>195</v>
      </c>
      <c r="BM144" s="221" t="s">
        <v>203</v>
      </c>
    </row>
    <row r="145" spans="1:65" s="13" customFormat="1" ht="11.25">
      <c r="B145" s="223"/>
      <c r="C145" s="224"/>
      <c r="D145" s="225" t="s">
        <v>197</v>
      </c>
      <c r="E145" s="226" t="s">
        <v>1</v>
      </c>
      <c r="F145" s="227" t="s">
        <v>138</v>
      </c>
      <c r="G145" s="224"/>
      <c r="H145" s="228">
        <v>34</v>
      </c>
      <c r="I145" s="229"/>
      <c r="J145" s="224"/>
      <c r="K145" s="224"/>
      <c r="L145" s="230"/>
      <c r="M145" s="231"/>
      <c r="N145" s="232"/>
      <c r="O145" s="232"/>
      <c r="P145" s="232"/>
      <c r="Q145" s="232"/>
      <c r="R145" s="232"/>
      <c r="S145" s="232"/>
      <c r="T145" s="233"/>
      <c r="AT145" s="234" t="s">
        <v>197</v>
      </c>
      <c r="AU145" s="234" t="s">
        <v>88</v>
      </c>
      <c r="AV145" s="13" t="s">
        <v>88</v>
      </c>
      <c r="AW145" s="13" t="s">
        <v>32</v>
      </c>
      <c r="AX145" s="13" t="s">
        <v>85</v>
      </c>
      <c r="AY145" s="234" t="s">
        <v>188</v>
      </c>
    </row>
    <row r="146" spans="1:65" s="2" customFormat="1" ht="16.5" customHeight="1">
      <c r="A146" s="35"/>
      <c r="B146" s="36"/>
      <c r="C146" s="210" t="s">
        <v>204</v>
      </c>
      <c r="D146" s="210" t="s">
        <v>190</v>
      </c>
      <c r="E146" s="211" t="s">
        <v>1747</v>
      </c>
      <c r="F146" s="212" t="s">
        <v>1748</v>
      </c>
      <c r="G146" s="213" t="s">
        <v>207</v>
      </c>
      <c r="H146" s="214">
        <v>24.992000000000001</v>
      </c>
      <c r="I146" s="215"/>
      <c r="J146" s="216">
        <f>ROUND(I146*H146,2)</f>
        <v>0</v>
      </c>
      <c r="K146" s="212" t="s">
        <v>202</v>
      </c>
      <c r="L146" s="40"/>
      <c r="M146" s="217" t="s">
        <v>1</v>
      </c>
      <c r="N146" s="218" t="s">
        <v>42</v>
      </c>
      <c r="O146" s="72"/>
      <c r="P146" s="219">
        <f>O146*H146</f>
        <v>0</v>
      </c>
      <c r="Q146" s="219">
        <v>0</v>
      </c>
      <c r="R146" s="219">
        <f>Q146*H146</f>
        <v>0</v>
      </c>
      <c r="S146" s="219">
        <v>0.18</v>
      </c>
      <c r="T146" s="220">
        <f>S146*H146</f>
        <v>4.4985600000000003</v>
      </c>
      <c r="U146" s="35"/>
      <c r="V146" s="35"/>
      <c r="W146" s="35"/>
      <c r="X146" s="35"/>
      <c r="Y146" s="35"/>
      <c r="Z146" s="35"/>
      <c r="AA146" s="35"/>
      <c r="AB146" s="35"/>
      <c r="AC146" s="35"/>
      <c r="AD146" s="35"/>
      <c r="AE146" s="35"/>
      <c r="AR146" s="221" t="s">
        <v>195</v>
      </c>
      <c r="AT146" s="221" t="s">
        <v>190</v>
      </c>
      <c r="AU146" s="221" t="s">
        <v>88</v>
      </c>
      <c r="AY146" s="18" t="s">
        <v>188</v>
      </c>
      <c r="BE146" s="222">
        <f>IF(N146="základní",J146,0)</f>
        <v>0</v>
      </c>
      <c r="BF146" s="222">
        <f>IF(N146="snížená",J146,0)</f>
        <v>0</v>
      </c>
      <c r="BG146" s="222">
        <f>IF(N146="zákl. přenesená",J146,0)</f>
        <v>0</v>
      </c>
      <c r="BH146" s="222">
        <f>IF(N146="sníž. přenesená",J146,0)</f>
        <v>0</v>
      </c>
      <c r="BI146" s="222">
        <f>IF(N146="nulová",J146,0)</f>
        <v>0</v>
      </c>
      <c r="BJ146" s="18" t="s">
        <v>85</v>
      </c>
      <c r="BK146" s="222">
        <f>ROUND(I146*H146,2)</f>
        <v>0</v>
      </c>
      <c r="BL146" s="18" t="s">
        <v>195</v>
      </c>
      <c r="BM146" s="221" t="s">
        <v>1749</v>
      </c>
    </row>
    <row r="147" spans="1:65" s="13" customFormat="1" ht="11.25">
      <c r="B147" s="223"/>
      <c r="C147" s="224"/>
      <c r="D147" s="225" t="s">
        <v>197</v>
      </c>
      <c r="E147" s="226" t="s">
        <v>1</v>
      </c>
      <c r="F147" s="227" t="s">
        <v>1750</v>
      </c>
      <c r="G147" s="224"/>
      <c r="H147" s="228">
        <v>24.992000000000001</v>
      </c>
      <c r="I147" s="229"/>
      <c r="J147" s="224"/>
      <c r="K147" s="224"/>
      <c r="L147" s="230"/>
      <c r="M147" s="231"/>
      <c r="N147" s="232"/>
      <c r="O147" s="232"/>
      <c r="P147" s="232"/>
      <c r="Q147" s="232"/>
      <c r="R147" s="232"/>
      <c r="S147" s="232"/>
      <c r="T147" s="233"/>
      <c r="AT147" s="234" t="s">
        <v>197</v>
      </c>
      <c r="AU147" s="234" t="s">
        <v>88</v>
      </c>
      <c r="AV147" s="13" t="s">
        <v>88</v>
      </c>
      <c r="AW147" s="13" t="s">
        <v>32</v>
      </c>
      <c r="AX147" s="13" t="s">
        <v>85</v>
      </c>
      <c r="AY147" s="234" t="s">
        <v>188</v>
      </c>
    </row>
    <row r="148" spans="1:65" s="2" customFormat="1" ht="16.5" customHeight="1">
      <c r="A148" s="35"/>
      <c r="B148" s="36"/>
      <c r="C148" s="210" t="s">
        <v>195</v>
      </c>
      <c r="D148" s="210" t="s">
        <v>190</v>
      </c>
      <c r="E148" s="211" t="s">
        <v>1751</v>
      </c>
      <c r="F148" s="212" t="s">
        <v>1752</v>
      </c>
      <c r="G148" s="213" t="s">
        <v>207</v>
      </c>
      <c r="H148" s="214">
        <v>24.992000000000001</v>
      </c>
      <c r="I148" s="215"/>
      <c r="J148" s="216">
        <f>ROUND(I148*H148,2)</f>
        <v>0</v>
      </c>
      <c r="K148" s="212" t="s">
        <v>202</v>
      </c>
      <c r="L148" s="40"/>
      <c r="M148" s="217" t="s">
        <v>1</v>
      </c>
      <c r="N148" s="218" t="s">
        <v>42</v>
      </c>
      <c r="O148" s="72"/>
      <c r="P148" s="219">
        <f>O148*H148</f>
        <v>0</v>
      </c>
      <c r="Q148" s="219">
        <v>0</v>
      </c>
      <c r="R148" s="219">
        <f>Q148*H148</f>
        <v>0</v>
      </c>
      <c r="S148" s="219">
        <v>0.32500000000000001</v>
      </c>
      <c r="T148" s="220">
        <f>S148*H148</f>
        <v>8.1224000000000007</v>
      </c>
      <c r="U148" s="35"/>
      <c r="V148" s="35"/>
      <c r="W148" s="35"/>
      <c r="X148" s="35"/>
      <c r="Y148" s="35"/>
      <c r="Z148" s="35"/>
      <c r="AA148" s="35"/>
      <c r="AB148" s="35"/>
      <c r="AC148" s="35"/>
      <c r="AD148" s="35"/>
      <c r="AE148" s="35"/>
      <c r="AR148" s="221" t="s">
        <v>195</v>
      </c>
      <c r="AT148" s="221" t="s">
        <v>190</v>
      </c>
      <c r="AU148" s="221" t="s">
        <v>88</v>
      </c>
      <c r="AY148" s="18" t="s">
        <v>188</v>
      </c>
      <c r="BE148" s="222">
        <f>IF(N148="základní",J148,0)</f>
        <v>0</v>
      </c>
      <c r="BF148" s="222">
        <f>IF(N148="snížená",J148,0)</f>
        <v>0</v>
      </c>
      <c r="BG148" s="222">
        <f>IF(N148="zákl. přenesená",J148,0)</f>
        <v>0</v>
      </c>
      <c r="BH148" s="222">
        <f>IF(N148="sníž. přenesená",J148,0)</f>
        <v>0</v>
      </c>
      <c r="BI148" s="222">
        <f>IF(N148="nulová",J148,0)</f>
        <v>0</v>
      </c>
      <c r="BJ148" s="18" t="s">
        <v>85</v>
      </c>
      <c r="BK148" s="222">
        <f>ROUND(I148*H148,2)</f>
        <v>0</v>
      </c>
      <c r="BL148" s="18" t="s">
        <v>195</v>
      </c>
      <c r="BM148" s="221" t="s">
        <v>232</v>
      </c>
    </row>
    <row r="149" spans="1:65" s="13" customFormat="1" ht="11.25">
      <c r="B149" s="223"/>
      <c r="C149" s="224"/>
      <c r="D149" s="225" t="s">
        <v>197</v>
      </c>
      <c r="E149" s="226" t="s">
        <v>1</v>
      </c>
      <c r="F149" s="227" t="s">
        <v>1750</v>
      </c>
      <c r="G149" s="224"/>
      <c r="H149" s="228">
        <v>24.992000000000001</v>
      </c>
      <c r="I149" s="229"/>
      <c r="J149" s="224"/>
      <c r="K149" s="224"/>
      <c r="L149" s="230"/>
      <c r="M149" s="231"/>
      <c r="N149" s="232"/>
      <c r="O149" s="232"/>
      <c r="P149" s="232"/>
      <c r="Q149" s="232"/>
      <c r="R149" s="232"/>
      <c r="S149" s="232"/>
      <c r="T149" s="233"/>
      <c r="AT149" s="234" t="s">
        <v>197</v>
      </c>
      <c r="AU149" s="234" t="s">
        <v>88</v>
      </c>
      <c r="AV149" s="13" t="s">
        <v>88</v>
      </c>
      <c r="AW149" s="13" t="s">
        <v>32</v>
      </c>
      <c r="AX149" s="13" t="s">
        <v>85</v>
      </c>
      <c r="AY149" s="234" t="s">
        <v>188</v>
      </c>
    </row>
    <row r="150" spans="1:65" s="2" customFormat="1" ht="16.5" customHeight="1">
      <c r="A150" s="35"/>
      <c r="B150" s="36"/>
      <c r="C150" s="210" t="s">
        <v>216</v>
      </c>
      <c r="D150" s="210" t="s">
        <v>190</v>
      </c>
      <c r="E150" s="211" t="s">
        <v>1753</v>
      </c>
      <c r="F150" s="212" t="s">
        <v>1754</v>
      </c>
      <c r="G150" s="213" t="s">
        <v>193</v>
      </c>
      <c r="H150" s="214">
        <v>139.6</v>
      </c>
      <c r="I150" s="215"/>
      <c r="J150" s="216">
        <f>ROUND(I150*H150,2)</f>
        <v>0</v>
      </c>
      <c r="K150" s="212" t="s">
        <v>202</v>
      </c>
      <c r="L150" s="40"/>
      <c r="M150" s="217" t="s">
        <v>1</v>
      </c>
      <c r="N150" s="218" t="s">
        <v>42</v>
      </c>
      <c r="O150" s="72"/>
      <c r="P150" s="219">
        <f>O150*H150</f>
        <v>0</v>
      </c>
      <c r="Q150" s="219">
        <v>3.0000000000000001E-5</v>
      </c>
      <c r="R150" s="219">
        <f>Q150*H150</f>
        <v>4.1879999999999999E-3</v>
      </c>
      <c r="S150" s="219">
        <v>0</v>
      </c>
      <c r="T150" s="220">
        <f>S150*H150</f>
        <v>0</v>
      </c>
      <c r="U150" s="35"/>
      <c r="V150" s="35"/>
      <c r="W150" s="35"/>
      <c r="X150" s="35"/>
      <c r="Y150" s="35"/>
      <c r="Z150" s="35"/>
      <c r="AA150" s="35"/>
      <c r="AB150" s="35"/>
      <c r="AC150" s="35"/>
      <c r="AD150" s="35"/>
      <c r="AE150" s="35"/>
      <c r="AR150" s="221" t="s">
        <v>195</v>
      </c>
      <c r="AT150" s="221" t="s">
        <v>190</v>
      </c>
      <c r="AU150" s="221" t="s">
        <v>88</v>
      </c>
      <c r="AY150" s="18" t="s">
        <v>188</v>
      </c>
      <c r="BE150" s="222">
        <f>IF(N150="základní",J150,0)</f>
        <v>0</v>
      </c>
      <c r="BF150" s="222">
        <f>IF(N150="snížená",J150,0)</f>
        <v>0</v>
      </c>
      <c r="BG150" s="222">
        <f>IF(N150="zákl. přenesená",J150,0)</f>
        <v>0</v>
      </c>
      <c r="BH150" s="222">
        <f>IF(N150="sníž. přenesená",J150,0)</f>
        <v>0</v>
      </c>
      <c r="BI150" s="222">
        <f>IF(N150="nulová",J150,0)</f>
        <v>0</v>
      </c>
      <c r="BJ150" s="18" t="s">
        <v>85</v>
      </c>
      <c r="BK150" s="222">
        <f>ROUND(I150*H150,2)</f>
        <v>0</v>
      </c>
      <c r="BL150" s="18" t="s">
        <v>195</v>
      </c>
      <c r="BM150" s="221" t="s">
        <v>239</v>
      </c>
    </row>
    <row r="151" spans="1:65" s="13" customFormat="1" ht="11.25">
      <c r="B151" s="223"/>
      <c r="C151" s="224"/>
      <c r="D151" s="225" t="s">
        <v>197</v>
      </c>
      <c r="E151" s="226" t="s">
        <v>1</v>
      </c>
      <c r="F151" s="227" t="s">
        <v>1755</v>
      </c>
      <c r="G151" s="224"/>
      <c r="H151" s="228">
        <v>139.6</v>
      </c>
      <c r="I151" s="229"/>
      <c r="J151" s="224"/>
      <c r="K151" s="224"/>
      <c r="L151" s="230"/>
      <c r="M151" s="231"/>
      <c r="N151" s="232"/>
      <c r="O151" s="232"/>
      <c r="P151" s="232"/>
      <c r="Q151" s="232"/>
      <c r="R151" s="232"/>
      <c r="S151" s="232"/>
      <c r="T151" s="233"/>
      <c r="AT151" s="234" t="s">
        <v>197</v>
      </c>
      <c r="AU151" s="234" t="s">
        <v>88</v>
      </c>
      <c r="AV151" s="13" t="s">
        <v>88</v>
      </c>
      <c r="AW151" s="13" t="s">
        <v>32</v>
      </c>
      <c r="AX151" s="13" t="s">
        <v>85</v>
      </c>
      <c r="AY151" s="234" t="s">
        <v>188</v>
      </c>
    </row>
    <row r="152" spans="1:65" s="2" customFormat="1" ht="16.5" customHeight="1">
      <c r="A152" s="35"/>
      <c r="B152" s="36"/>
      <c r="C152" s="210" t="s">
        <v>221</v>
      </c>
      <c r="D152" s="210" t="s">
        <v>190</v>
      </c>
      <c r="E152" s="211" t="s">
        <v>1756</v>
      </c>
      <c r="F152" s="212" t="s">
        <v>1757</v>
      </c>
      <c r="G152" s="213" t="s">
        <v>207</v>
      </c>
      <c r="H152" s="214">
        <v>2.0019999999999998</v>
      </c>
      <c r="I152" s="215"/>
      <c r="J152" s="216">
        <f>ROUND(I152*H152,2)</f>
        <v>0</v>
      </c>
      <c r="K152" s="212" t="s">
        <v>202</v>
      </c>
      <c r="L152" s="40"/>
      <c r="M152" s="217" t="s">
        <v>1</v>
      </c>
      <c r="N152" s="218" t="s">
        <v>42</v>
      </c>
      <c r="O152" s="72"/>
      <c r="P152" s="219">
        <f>O152*H152</f>
        <v>0</v>
      </c>
      <c r="Q152" s="219">
        <v>0</v>
      </c>
      <c r="R152" s="219">
        <f>Q152*H152</f>
        <v>0</v>
      </c>
      <c r="S152" s="219">
        <v>0.625</v>
      </c>
      <c r="T152" s="220">
        <f>S152*H152</f>
        <v>1.2512499999999998</v>
      </c>
      <c r="U152" s="35"/>
      <c r="V152" s="35"/>
      <c r="W152" s="35"/>
      <c r="X152" s="35"/>
      <c r="Y152" s="35"/>
      <c r="Z152" s="35"/>
      <c r="AA152" s="35"/>
      <c r="AB152" s="35"/>
      <c r="AC152" s="35"/>
      <c r="AD152" s="35"/>
      <c r="AE152" s="35"/>
      <c r="AR152" s="221" t="s">
        <v>195</v>
      </c>
      <c r="AT152" s="221" t="s">
        <v>190</v>
      </c>
      <c r="AU152" s="221" t="s">
        <v>88</v>
      </c>
      <c r="AY152" s="18" t="s">
        <v>188</v>
      </c>
      <c r="BE152" s="222">
        <f>IF(N152="základní",J152,0)</f>
        <v>0</v>
      </c>
      <c r="BF152" s="222">
        <f>IF(N152="snížená",J152,0)</f>
        <v>0</v>
      </c>
      <c r="BG152" s="222">
        <f>IF(N152="zákl. přenesená",J152,0)</f>
        <v>0</v>
      </c>
      <c r="BH152" s="222">
        <f>IF(N152="sníž. přenesená",J152,0)</f>
        <v>0</v>
      </c>
      <c r="BI152" s="222">
        <f>IF(N152="nulová",J152,0)</f>
        <v>0</v>
      </c>
      <c r="BJ152" s="18" t="s">
        <v>85</v>
      </c>
      <c r="BK152" s="222">
        <f>ROUND(I152*H152,2)</f>
        <v>0</v>
      </c>
      <c r="BL152" s="18" t="s">
        <v>195</v>
      </c>
      <c r="BM152" s="221" t="s">
        <v>1758</v>
      </c>
    </row>
    <row r="153" spans="1:65" s="15" customFormat="1" ht="11.25">
      <c r="B153" s="246"/>
      <c r="C153" s="247"/>
      <c r="D153" s="225" t="s">
        <v>197</v>
      </c>
      <c r="E153" s="248" t="s">
        <v>1</v>
      </c>
      <c r="F153" s="249" t="s">
        <v>1759</v>
      </c>
      <c r="G153" s="247"/>
      <c r="H153" s="248" t="s">
        <v>1</v>
      </c>
      <c r="I153" s="250"/>
      <c r="J153" s="247"/>
      <c r="K153" s="247"/>
      <c r="L153" s="251"/>
      <c r="M153" s="252"/>
      <c r="N153" s="253"/>
      <c r="O153" s="253"/>
      <c r="P153" s="253"/>
      <c r="Q153" s="253"/>
      <c r="R153" s="253"/>
      <c r="S153" s="253"/>
      <c r="T153" s="254"/>
      <c r="AT153" s="255" t="s">
        <v>197</v>
      </c>
      <c r="AU153" s="255" t="s">
        <v>88</v>
      </c>
      <c r="AV153" s="15" t="s">
        <v>85</v>
      </c>
      <c r="AW153" s="15" t="s">
        <v>32</v>
      </c>
      <c r="AX153" s="15" t="s">
        <v>77</v>
      </c>
      <c r="AY153" s="255" t="s">
        <v>188</v>
      </c>
    </row>
    <row r="154" spans="1:65" s="13" customFormat="1" ht="11.25">
      <c r="B154" s="223"/>
      <c r="C154" s="224"/>
      <c r="D154" s="225" t="s">
        <v>197</v>
      </c>
      <c r="E154" s="226" t="s">
        <v>1</v>
      </c>
      <c r="F154" s="227" t="s">
        <v>1760</v>
      </c>
      <c r="G154" s="224"/>
      <c r="H154" s="228">
        <v>1.452</v>
      </c>
      <c r="I154" s="229"/>
      <c r="J154" s="224"/>
      <c r="K154" s="224"/>
      <c r="L154" s="230"/>
      <c r="M154" s="231"/>
      <c r="N154" s="232"/>
      <c r="O154" s="232"/>
      <c r="P154" s="232"/>
      <c r="Q154" s="232"/>
      <c r="R154" s="232"/>
      <c r="S154" s="232"/>
      <c r="T154" s="233"/>
      <c r="AT154" s="234" t="s">
        <v>197</v>
      </c>
      <c r="AU154" s="234" t="s">
        <v>88</v>
      </c>
      <c r="AV154" s="13" t="s">
        <v>88</v>
      </c>
      <c r="AW154" s="13" t="s">
        <v>32</v>
      </c>
      <c r="AX154" s="13" t="s">
        <v>77</v>
      </c>
      <c r="AY154" s="234" t="s">
        <v>188</v>
      </c>
    </row>
    <row r="155" spans="1:65" s="13" customFormat="1" ht="11.25">
      <c r="B155" s="223"/>
      <c r="C155" s="224"/>
      <c r="D155" s="225" t="s">
        <v>197</v>
      </c>
      <c r="E155" s="226" t="s">
        <v>1</v>
      </c>
      <c r="F155" s="227" t="s">
        <v>1761</v>
      </c>
      <c r="G155" s="224"/>
      <c r="H155" s="228">
        <v>0.55000000000000004</v>
      </c>
      <c r="I155" s="229"/>
      <c r="J155" s="224"/>
      <c r="K155" s="224"/>
      <c r="L155" s="230"/>
      <c r="M155" s="231"/>
      <c r="N155" s="232"/>
      <c r="O155" s="232"/>
      <c r="P155" s="232"/>
      <c r="Q155" s="232"/>
      <c r="R155" s="232"/>
      <c r="S155" s="232"/>
      <c r="T155" s="233"/>
      <c r="AT155" s="234" t="s">
        <v>197</v>
      </c>
      <c r="AU155" s="234" t="s">
        <v>88</v>
      </c>
      <c r="AV155" s="13" t="s">
        <v>88</v>
      </c>
      <c r="AW155" s="13" t="s">
        <v>32</v>
      </c>
      <c r="AX155" s="13" t="s">
        <v>77</v>
      </c>
      <c r="AY155" s="234" t="s">
        <v>188</v>
      </c>
    </row>
    <row r="156" spans="1:65" s="14" customFormat="1" ht="11.25">
      <c r="B156" s="235"/>
      <c r="C156" s="236"/>
      <c r="D156" s="225" t="s">
        <v>197</v>
      </c>
      <c r="E156" s="237" t="s">
        <v>1689</v>
      </c>
      <c r="F156" s="238" t="s">
        <v>199</v>
      </c>
      <c r="G156" s="236"/>
      <c r="H156" s="239">
        <v>2.0019999999999998</v>
      </c>
      <c r="I156" s="240"/>
      <c r="J156" s="236"/>
      <c r="K156" s="236"/>
      <c r="L156" s="241"/>
      <c r="M156" s="242"/>
      <c r="N156" s="243"/>
      <c r="O156" s="243"/>
      <c r="P156" s="243"/>
      <c r="Q156" s="243"/>
      <c r="R156" s="243"/>
      <c r="S156" s="243"/>
      <c r="T156" s="244"/>
      <c r="AT156" s="245" t="s">
        <v>197</v>
      </c>
      <c r="AU156" s="245" t="s">
        <v>88</v>
      </c>
      <c r="AV156" s="14" t="s">
        <v>195</v>
      </c>
      <c r="AW156" s="14" t="s">
        <v>32</v>
      </c>
      <c r="AX156" s="14" t="s">
        <v>85</v>
      </c>
      <c r="AY156" s="245" t="s">
        <v>188</v>
      </c>
    </row>
    <row r="157" spans="1:65" s="2" customFormat="1" ht="16.5" customHeight="1">
      <c r="A157" s="35"/>
      <c r="B157" s="36"/>
      <c r="C157" s="210" t="s">
        <v>225</v>
      </c>
      <c r="D157" s="210" t="s">
        <v>190</v>
      </c>
      <c r="E157" s="211" t="s">
        <v>1762</v>
      </c>
      <c r="F157" s="212" t="s">
        <v>1763</v>
      </c>
      <c r="G157" s="213" t="s">
        <v>193</v>
      </c>
      <c r="H157" s="214">
        <v>3.64</v>
      </c>
      <c r="I157" s="215"/>
      <c r="J157" s="216">
        <f>ROUND(I157*H157,2)</f>
        <v>0</v>
      </c>
      <c r="K157" s="212" t="s">
        <v>202</v>
      </c>
      <c r="L157" s="40"/>
      <c r="M157" s="217" t="s">
        <v>1</v>
      </c>
      <c r="N157" s="218" t="s">
        <v>42</v>
      </c>
      <c r="O157" s="72"/>
      <c r="P157" s="219">
        <f>O157*H157</f>
        <v>0</v>
      </c>
      <c r="Q157" s="219">
        <v>8.0000000000000007E-5</v>
      </c>
      <c r="R157" s="219">
        <f>Q157*H157</f>
        <v>2.9120000000000003E-4</v>
      </c>
      <c r="S157" s="219">
        <v>0</v>
      </c>
      <c r="T157" s="220">
        <f>S157*H157</f>
        <v>0</v>
      </c>
      <c r="U157" s="35"/>
      <c r="V157" s="35"/>
      <c r="W157" s="35"/>
      <c r="X157" s="35"/>
      <c r="Y157" s="35"/>
      <c r="Z157" s="35"/>
      <c r="AA157" s="35"/>
      <c r="AB157" s="35"/>
      <c r="AC157" s="35"/>
      <c r="AD157" s="35"/>
      <c r="AE157" s="35"/>
      <c r="AR157" s="221" t="s">
        <v>195</v>
      </c>
      <c r="AT157" s="221" t="s">
        <v>190</v>
      </c>
      <c r="AU157" s="221" t="s">
        <v>88</v>
      </c>
      <c r="AY157" s="18" t="s">
        <v>188</v>
      </c>
      <c r="BE157" s="222">
        <f>IF(N157="základní",J157,0)</f>
        <v>0</v>
      </c>
      <c r="BF157" s="222">
        <f>IF(N157="snížená",J157,0)</f>
        <v>0</v>
      </c>
      <c r="BG157" s="222">
        <f>IF(N157="zákl. přenesená",J157,0)</f>
        <v>0</v>
      </c>
      <c r="BH157" s="222">
        <f>IF(N157="sníž. přenesená",J157,0)</f>
        <v>0</v>
      </c>
      <c r="BI157" s="222">
        <f>IF(N157="nulová",J157,0)</f>
        <v>0</v>
      </c>
      <c r="BJ157" s="18" t="s">
        <v>85</v>
      </c>
      <c r="BK157" s="222">
        <f>ROUND(I157*H157,2)</f>
        <v>0</v>
      </c>
      <c r="BL157" s="18" t="s">
        <v>195</v>
      </c>
      <c r="BM157" s="221" t="s">
        <v>1764</v>
      </c>
    </row>
    <row r="158" spans="1:65" s="15" customFormat="1" ht="11.25">
      <c r="B158" s="246"/>
      <c r="C158" s="247"/>
      <c r="D158" s="225" t="s">
        <v>197</v>
      </c>
      <c r="E158" s="248" t="s">
        <v>1</v>
      </c>
      <c r="F158" s="249" t="s">
        <v>1759</v>
      </c>
      <c r="G158" s="247"/>
      <c r="H158" s="248" t="s">
        <v>1</v>
      </c>
      <c r="I158" s="250"/>
      <c r="J158" s="247"/>
      <c r="K158" s="247"/>
      <c r="L158" s="251"/>
      <c r="M158" s="252"/>
      <c r="N158" s="253"/>
      <c r="O158" s="253"/>
      <c r="P158" s="253"/>
      <c r="Q158" s="253"/>
      <c r="R158" s="253"/>
      <c r="S158" s="253"/>
      <c r="T158" s="254"/>
      <c r="AT158" s="255" t="s">
        <v>197</v>
      </c>
      <c r="AU158" s="255" t="s">
        <v>88</v>
      </c>
      <c r="AV158" s="15" t="s">
        <v>85</v>
      </c>
      <c r="AW158" s="15" t="s">
        <v>32</v>
      </c>
      <c r="AX158" s="15" t="s">
        <v>77</v>
      </c>
      <c r="AY158" s="255" t="s">
        <v>188</v>
      </c>
    </row>
    <row r="159" spans="1:65" s="13" customFormat="1" ht="11.25">
      <c r="B159" s="223"/>
      <c r="C159" s="224"/>
      <c r="D159" s="225" t="s">
        <v>197</v>
      </c>
      <c r="E159" s="226" t="s">
        <v>1</v>
      </c>
      <c r="F159" s="227" t="s">
        <v>1765</v>
      </c>
      <c r="G159" s="224"/>
      <c r="H159" s="228">
        <v>2.64</v>
      </c>
      <c r="I159" s="229"/>
      <c r="J159" s="224"/>
      <c r="K159" s="224"/>
      <c r="L159" s="230"/>
      <c r="M159" s="231"/>
      <c r="N159" s="232"/>
      <c r="O159" s="232"/>
      <c r="P159" s="232"/>
      <c r="Q159" s="232"/>
      <c r="R159" s="232"/>
      <c r="S159" s="232"/>
      <c r="T159" s="233"/>
      <c r="AT159" s="234" t="s">
        <v>197</v>
      </c>
      <c r="AU159" s="234" t="s">
        <v>88</v>
      </c>
      <c r="AV159" s="13" t="s">
        <v>88</v>
      </c>
      <c r="AW159" s="13" t="s">
        <v>32</v>
      </c>
      <c r="AX159" s="13" t="s">
        <v>77</v>
      </c>
      <c r="AY159" s="234" t="s">
        <v>188</v>
      </c>
    </row>
    <row r="160" spans="1:65" s="13" customFormat="1" ht="11.25">
      <c r="B160" s="223"/>
      <c r="C160" s="224"/>
      <c r="D160" s="225" t="s">
        <v>197</v>
      </c>
      <c r="E160" s="226" t="s">
        <v>1</v>
      </c>
      <c r="F160" s="227" t="s">
        <v>1766</v>
      </c>
      <c r="G160" s="224"/>
      <c r="H160" s="228">
        <v>1</v>
      </c>
      <c r="I160" s="229"/>
      <c r="J160" s="224"/>
      <c r="K160" s="224"/>
      <c r="L160" s="230"/>
      <c r="M160" s="231"/>
      <c r="N160" s="232"/>
      <c r="O160" s="232"/>
      <c r="P160" s="232"/>
      <c r="Q160" s="232"/>
      <c r="R160" s="232"/>
      <c r="S160" s="232"/>
      <c r="T160" s="233"/>
      <c r="AT160" s="234" t="s">
        <v>197</v>
      </c>
      <c r="AU160" s="234" t="s">
        <v>88</v>
      </c>
      <c r="AV160" s="13" t="s">
        <v>88</v>
      </c>
      <c r="AW160" s="13" t="s">
        <v>32</v>
      </c>
      <c r="AX160" s="13" t="s">
        <v>77</v>
      </c>
      <c r="AY160" s="234" t="s">
        <v>188</v>
      </c>
    </row>
    <row r="161" spans="1:65" s="14" customFormat="1" ht="11.25">
      <c r="B161" s="235"/>
      <c r="C161" s="236"/>
      <c r="D161" s="225" t="s">
        <v>197</v>
      </c>
      <c r="E161" s="237" t="s">
        <v>1</v>
      </c>
      <c r="F161" s="238" t="s">
        <v>199</v>
      </c>
      <c r="G161" s="236"/>
      <c r="H161" s="239">
        <v>3.64</v>
      </c>
      <c r="I161" s="240"/>
      <c r="J161" s="236"/>
      <c r="K161" s="236"/>
      <c r="L161" s="241"/>
      <c r="M161" s="242"/>
      <c r="N161" s="243"/>
      <c r="O161" s="243"/>
      <c r="P161" s="243"/>
      <c r="Q161" s="243"/>
      <c r="R161" s="243"/>
      <c r="S161" s="243"/>
      <c r="T161" s="244"/>
      <c r="AT161" s="245" t="s">
        <v>197</v>
      </c>
      <c r="AU161" s="245" t="s">
        <v>88</v>
      </c>
      <c r="AV161" s="14" t="s">
        <v>195</v>
      </c>
      <c r="AW161" s="14" t="s">
        <v>32</v>
      </c>
      <c r="AX161" s="14" t="s">
        <v>85</v>
      </c>
      <c r="AY161" s="245" t="s">
        <v>188</v>
      </c>
    </row>
    <row r="162" spans="1:65" s="2" customFormat="1" ht="16.5" customHeight="1">
      <c r="A162" s="35"/>
      <c r="B162" s="36"/>
      <c r="C162" s="210" t="s">
        <v>229</v>
      </c>
      <c r="D162" s="210" t="s">
        <v>190</v>
      </c>
      <c r="E162" s="211" t="s">
        <v>1767</v>
      </c>
      <c r="F162" s="212" t="s">
        <v>1768</v>
      </c>
      <c r="G162" s="213" t="s">
        <v>207</v>
      </c>
      <c r="H162" s="214">
        <v>2.0019999999999998</v>
      </c>
      <c r="I162" s="215"/>
      <c r="J162" s="216">
        <f>ROUND(I162*H162,2)</f>
        <v>0</v>
      </c>
      <c r="K162" s="212" t="s">
        <v>202</v>
      </c>
      <c r="L162" s="40"/>
      <c r="M162" s="217" t="s">
        <v>1</v>
      </c>
      <c r="N162" s="218" t="s">
        <v>42</v>
      </c>
      <c r="O162" s="72"/>
      <c r="P162" s="219">
        <f>O162*H162</f>
        <v>0</v>
      </c>
      <c r="Q162" s="219">
        <v>0</v>
      </c>
      <c r="R162" s="219">
        <f>Q162*H162</f>
        <v>0</v>
      </c>
      <c r="S162" s="219">
        <v>0.28999999999999998</v>
      </c>
      <c r="T162" s="220">
        <f>S162*H162</f>
        <v>0.58057999999999987</v>
      </c>
      <c r="U162" s="35"/>
      <c r="V162" s="35"/>
      <c r="W162" s="35"/>
      <c r="X162" s="35"/>
      <c r="Y162" s="35"/>
      <c r="Z162" s="35"/>
      <c r="AA162" s="35"/>
      <c r="AB162" s="35"/>
      <c r="AC162" s="35"/>
      <c r="AD162" s="35"/>
      <c r="AE162" s="35"/>
      <c r="AR162" s="221" t="s">
        <v>195</v>
      </c>
      <c r="AT162" s="221" t="s">
        <v>190</v>
      </c>
      <c r="AU162" s="221" t="s">
        <v>88</v>
      </c>
      <c r="AY162" s="18" t="s">
        <v>188</v>
      </c>
      <c r="BE162" s="222">
        <f>IF(N162="základní",J162,0)</f>
        <v>0</v>
      </c>
      <c r="BF162" s="222">
        <f>IF(N162="snížená",J162,0)</f>
        <v>0</v>
      </c>
      <c r="BG162" s="222">
        <f>IF(N162="zákl. přenesená",J162,0)</f>
        <v>0</v>
      </c>
      <c r="BH162" s="222">
        <f>IF(N162="sníž. přenesená",J162,0)</f>
        <v>0</v>
      </c>
      <c r="BI162" s="222">
        <f>IF(N162="nulová",J162,0)</f>
        <v>0</v>
      </c>
      <c r="BJ162" s="18" t="s">
        <v>85</v>
      </c>
      <c r="BK162" s="222">
        <f>ROUND(I162*H162,2)</f>
        <v>0</v>
      </c>
      <c r="BL162" s="18" t="s">
        <v>195</v>
      </c>
      <c r="BM162" s="221" t="s">
        <v>1769</v>
      </c>
    </row>
    <row r="163" spans="1:65" s="13" customFormat="1" ht="11.25">
      <c r="B163" s="223"/>
      <c r="C163" s="224"/>
      <c r="D163" s="225" t="s">
        <v>197</v>
      </c>
      <c r="E163" s="226" t="s">
        <v>1</v>
      </c>
      <c r="F163" s="227" t="s">
        <v>1689</v>
      </c>
      <c r="G163" s="224"/>
      <c r="H163" s="228">
        <v>2.0019999999999998</v>
      </c>
      <c r="I163" s="229"/>
      <c r="J163" s="224"/>
      <c r="K163" s="224"/>
      <c r="L163" s="230"/>
      <c r="M163" s="231"/>
      <c r="N163" s="232"/>
      <c r="O163" s="232"/>
      <c r="P163" s="232"/>
      <c r="Q163" s="232"/>
      <c r="R163" s="232"/>
      <c r="S163" s="232"/>
      <c r="T163" s="233"/>
      <c r="AT163" s="234" t="s">
        <v>197</v>
      </c>
      <c r="AU163" s="234" t="s">
        <v>88</v>
      </c>
      <c r="AV163" s="13" t="s">
        <v>88</v>
      </c>
      <c r="AW163" s="13" t="s">
        <v>32</v>
      </c>
      <c r="AX163" s="13" t="s">
        <v>85</v>
      </c>
      <c r="AY163" s="234" t="s">
        <v>188</v>
      </c>
    </row>
    <row r="164" spans="1:65" s="2" customFormat="1" ht="16.5" customHeight="1">
      <c r="A164" s="35"/>
      <c r="B164" s="36"/>
      <c r="C164" s="210" t="s">
        <v>236</v>
      </c>
      <c r="D164" s="210" t="s">
        <v>190</v>
      </c>
      <c r="E164" s="211" t="s">
        <v>244</v>
      </c>
      <c r="F164" s="212" t="s">
        <v>245</v>
      </c>
      <c r="G164" s="213" t="s">
        <v>246</v>
      </c>
      <c r="H164" s="214">
        <v>46.722999999999999</v>
      </c>
      <c r="I164" s="215"/>
      <c r="J164" s="216">
        <f>ROUND(I164*H164,2)</f>
        <v>0</v>
      </c>
      <c r="K164" s="212" t="s">
        <v>202</v>
      </c>
      <c r="L164" s="40"/>
      <c r="M164" s="217" t="s">
        <v>1</v>
      </c>
      <c r="N164" s="218" t="s">
        <v>42</v>
      </c>
      <c r="O164" s="72"/>
      <c r="P164" s="219">
        <f>O164*H164</f>
        <v>0</v>
      </c>
      <c r="Q164" s="219">
        <v>0</v>
      </c>
      <c r="R164" s="219">
        <f>Q164*H164</f>
        <v>0</v>
      </c>
      <c r="S164" s="219">
        <v>0</v>
      </c>
      <c r="T164" s="220">
        <f>S164*H164</f>
        <v>0</v>
      </c>
      <c r="U164" s="35"/>
      <c r="V164" s="35"/>
      <c r="W164" s="35"/>
      <c r="X164" s="35"/>
      <c r="Y164" s="35"/>
      <c r="Z164" s="35"/>
      <c r="AA164" s="35"/>
      <c r="AB164" s="35"/>
      <c r="AC164" s="35"/>
      <c r="AD164" s="35"/>
      <c r="AE164" s="35"/>
      <c r="AR164" s="221" t="s">
        <v>195</v>
      </c>
      <c r="AT164" s="221" t="s">
        <v>190</v>
      </c>
      <c r="AU164" s="221" t="s">
        <v>88</v>
      </c>
      <c r="AY164" s="18" t="s">
        <v>188</v>
      </c>
      <c r="BE164" s="222">
        <f>IF(N164="základní",J164,0)</f>
        <v>0</v>
      </c>
      <c r="BF164" s="222">
        <f>IF(N164="snížená",J164,0)</f>
        <v>0</v>
      </c>
      <c r="BG164" s="222">
        <f>IF(N164="zákl. přenesená",J164,0)</f>
        <v>0</v>
      </c>
      <c r="BH164" s="222">
        <f>IF(N164="sníž. přenesená",J164,0)</f>
        <v>0</v>
      </c>
      <c r="BI164" s="222">
        <f>IF(N164="nulová",J164,0)</f>
        <v>0</v>
      </c>
      <c r="BJ164" s="18" t="s">
        <v>85</v>
      </c>
      <c r="BK164" s="222">
        <f>ROUND(I164*H164,2)</f>
        <v>0</v>
      </c>
      <c r="BL164" s="18" t="s">
        <v>195</v>
      </c>
      <c r="BM164" s="221" t="s">
        <v>247</v>
      </c>
    </row>
    <row r="165" spans="1:65" s="2" customFormat="1" ht="16.5" customHeight="1">
      <c r="A165" s="35"/>
      <c r="B165" s="36"/>
      <c r="C165" s="210" t="s">
        <v>243</v>
      </c>
      <c r="D165" s="210" t="s">
        <v>190</v>
      </c>
      <c r="E165" s="211" t="s">
        <v>249</v>
      </c>
      <c r="F165" s="212" t="s">
        <v>250</v>
      </c>
      <c r="G165" s="213" t="s">
        <v>246</v>
      </c>
      <c r="H165" s="214">
        <v>233.61500000000001</v>
      </c>
      <c r="I165" s="215"/>
      <c r="J165" s="216">
        <f>ROUND(I165*H165,2)</f>
        <v>0</v>
      </c>
      <c r="K165" s="212" t="s">
        <v>202</v>
      </c>
      <c r="L165" s="40"/>
      <c r="M165" s="217" t="s">
        <v>1</v>
      </c>
      <c r="N165" s="218" t="s">
        <v>42</v>
      </c>
      <c r="O165" s="72"/>
      <c r="P165" s="219">
        <f>O165*H165</f>
        <v>0</v>
      </c>
      <c r="Q165" s="219">
        <v>0</v>
      </c>
      <c r="R165" s="219">
        <f>Q165*H165</f>
        <v>0</v>
      </c>
      <c r="S165" s="219">
        <v>0</v>
      </c>
      <c r="T165" s="220">
        <f>S165*H165</f>
        <v>0</v>
      </c>
      <c r="U165" s="35"/>
      <c r="V165" s="35"/>
      <c r="W165" s="35"/>
      <c r="X165" s="35"/>
      <c r="Y165" s="35"/>
      <c r="Z165" s="35"/>
      <c r="AA165" s="35"/>
      <c r="AB165" s="35"/>
      <c r="AC165" s="35"/>
      <c r="AD165" s="35"/>
      <c r="AE165" s="35"/>
      <c r="AR165" s="221" t="s">
        <v>195</v>
      </c>
      <c r="AT165" s="221" t="s">
        <v>190</v>
      </c>
      <c r="AU165" s="221" t="s">
        <v>88</v>
      </c>
      <c r="AY165" s="18" t="s">
        <v>188</v>
      </c>
      <c r="BE165" s="222">
        <f>IF(N165="základní",J165,0)</f>
        <v>0</v>
      </c>
      <c r="BF165" s="222">
        <f>IF(N165="snížená",J165,0)</f>
        <v>0</v>
      </c>
      <c r="BG165" s="222">
        <f>IF(N165="zákl. přenesená",J165,0)</f>
        <v>0</v>
      </c>
      <c r="BH165" s="222">
        <f>IF(N165="sníž. přenesená",J165,0)</f>
        <v>0</v>
      </c>
      <c r="BI165" s="222">
        <f>IF(N165="nulová",J165,0)</f>
        <v>0</v>
      </c>
      <c r="BJ165" s="18" t="s">
        <v>85</v>
      </c>
      <c r="BK165" s="222">
        <f>ROUND(I165*H165,2)</f>
        <v>0</v>
      </c>
      <c r="BL165" s="18" t="s">
        <v>195</v>
      </c>
      <c r="BM165" s="221" t="s">
        <v>251</v>
      </c>
    </row>
    <row r="166" spans="1:65" s="13" customFormat="1" ht="11.25">
      <c r="B166" s="223"/>
      <c r="C166" s="224"/>
      <c r="D166" s="225" t="s">
        <v>197</v>
      </c>
      <c r="E166" s="224"/>
      <c r="F166" s="227" t="s">
        <v>1770</v>
      </c>
      <c r="G166" s="224"/>
      <c r="H166" s="228">
        <v>233.61500000000001</v>
      </c>
      <c r="I166" s="229"/>
      <c r="J166" s="224"/>
      <c r="K166" s="224"/>
      <c r="L166" s="230"/>
      <c r="M166" s="231"/>
      <c r="N166" s="232"/>
      <c r="O166" s="232"/>
      <c r="P166" s="232"/>
      <c r="Q166" s="232"/>
      <c r="R166" s="232"/>
      <c r="S166" s="232"/>
      <c r="T166" s="233"/>
      <c r="AT166" s="234" t="s">
        <v>197</v>
      </c>
      <c r="AU166" s="234" t="s">
        <v>88</v>
      </c>
      <c r="AV166" s="13" t="s">
        <v>88</v>
      </c>
      <c r="AW166" s="13" t="s">
        <v>4</v>
      </c>
      <c r="AX166" s="13" t="s">
        <v>85</v>
      </c>
      <c r="AY166" s="234" t="s">
        <v>188</v>
      </c>
    </row>
    <row r="167" spans="1:65" s="2" customFormat="1" ht="16.5" customHeight="1">
      <c r="A167" s="35"/>
      <c r="B167" s="36"/>
      <c r="C167" s="210" t="s">
        <v>248</v>
      </c>
      <c r="D167" s="210" t="s">
        <v>190</v>
      </c>
      <c r="E167" s="211" t="s">
        <v>254</v>
      </c>
      <c r="F167" s="212" t="s">
        <v>255</v>
      </c>
      <c r="G167" s="213" t="s">
        <v>246</v>
      </c>
      <c r="H167" s="214">
        <v>46.722999999999999</v>
      </c>
      <c r="I167" s="215"/>
      <c r="J167" s="216">
        <f>ROUND(I167*H167,2)</f>
        <v>0</v>
      </c>
      <c r="K167" s="212" t="s">
        <v>194</v>
      </c>
      <c r="L167" s="40"/>
      <c r="M167" s="217" t="s">
        <v>1</v>
      </c>
      <c r="N167" s="218" t="s">
        <v>42</v>
      </c>
      <c r="O167" s="72"/>
      <c r="P167" s="219">
        <f>O167*H167</f>
        <v>0</v>
      </c>
      <c r="Q167" s="219">
        <v>0</v>
      </c>
      <c r="R167" s="219">
        <f>Q167*H167</f>
        <v>0</v>
      </c>
      <c r="S167" s="219">
        <v>0</v>
      </c>
      <c r="T167" s="220">
        <f>S167*H167</f>
        <v>0</v>
      </c>
      <c r="U167" s="35"/>
      <c r="V167" s="35"/>
      <c r="W167" s="35"/>
      <c r="X167" s="35"/>
      <c r="Y167" s="35"/>
      <c r="Z167" s="35"/>
      <c r="AA167" s="35"/>
      <c r="AB167" s="35"/>
      <c r="AC167" s="35"/>
      <c r="AD167" s="35"/>
      <c r="AE167" s="35"/>
      <c r="AR167" s="221" t="s">
        <v>195</v>
      </c>
      <c r="AT167" s="221" t="s">
        <v>190</v>
      </c>
      <c r="AU167" s="221" t="s">
        <v>88</v>
      </c>
      <c r="AY167" s="18" t="s">
        <v>188</v>
      </c>
      <c r="BE167" s="222">
        <f>IF(N167="základní",J167,0)</f>
        <v>0</v>
      </c>
      <c r="BF167" s="222">
        <f>IF(N167="snížená",J167,0)</f>
        <v>0</v>
      </c>
      <c r="BG167" s="222">
        <f>IF(N167="zákl. přenesená",J167,0)</f>
        <v>0</v>
      </c>
      <c r="BH167" s="222">
        <f>IF(N167="sníž. přenesená",J167,0)</f>
        <v>0</v>
      </c>
      <c r="BI167" s="222">
        <f>IF(N167="nulová",J167,0)</f>
        <v>0</v>
      </c>
      <c r="BJ167" s="18" t="s">
        <v>85</v>
      </c>
      <c r="BK167" s="222">
        <f>ROUND(I167*H167,2)</f>
        <v>0</v>
      </c>
      <c r="BL167" s="18" t="s">
        <v>195</v>
      </c>
      <c r="BM167" s="221" t="s">
        <v>256</v>
      </c>
    </row>
    <row r="168" spans="1:65" s="2" customFormat="1" ht="16.5" customHeight="1">
      <c r="A168" s="35"/>
      <c r="B168" s="36"/>
      <c r="C168" s="210" t="s">
        <v>253</v>
      </c>
      <c r="D168" s="210" t="s">
        <v>190</v>
      </c>
      <c r="E168" s="211" t="s">
        <v>1771</v>
      </c>
      <c r="F168" s="212" t="s">
        <v>1772</v>
      </c>
      <c r="G168" s="213" t="s">
        <v>207</v>
      </c>
      <c r="H168" s="214">
        <v>24.992000000000001</v>
      </c>
      <c r="I168" s="215"/>
      <c r="J168" s="216">
        <f>ROUND(I168*H168,2)</f>
        <v>0</v>
      </c>
      <c r="K168" s="212" t="s">
        <v>202</v>
      </c>
      <c r="L168" s="40"/>
      <c r="M168" s="217" t="s">
        <v>1</v>
      </c>
      <c r="N168" s="218" t="s">
        <v>42</v>
      </c>
      <c r="O168" s="72"/>
      <c r="P168" s="219">
        <f>O168*H168</f>
        <v>0</v>
      </c>
      <c r="Q168" s="219">
        <v>0</v>
      </c>
      <c r="R168" s="219">
        <f>Q168*H168</f>
        <v>0</v>
      </c>
      <c r="S168" s="219">
        <v>9.8000000000000004E-2</v>
      </c>
      <c r="T168" s="220">
        <f>S168*H168</f>
        <v>2.4492160000000003</v>
      </c>
      <c r="U168" s="35"/>
      <c r="V168" s="35"/>
      <c r="W168" s="35"/>
      <c r="X168" s="35"/>
      <c r="Y168" s="35"/>
      <c r="Z168" s="35"/>
      <c r="AA168" s="35"/>
      <c r="AB168" s="35"/>
      <c r="AC168" s="35"/>
      <c r="AD168" s="35"/>
      <c r="AE168" s="35"/>
      <c r="AR168" s="221" t="s">
        <v>195</v>
      </c>
      <c r="AT168" s="221" t="s">
        <v>190</v>
      </c>
      <c r="AU168" s="221" t="s">
        <v>88</v>
      </c>
      <c r="AY168" s="18" t="s">
        <v>188</v>
      </c>
      <c r="BE168" s="222">
        <f>IF(N168="základní",J168,0)</f>
        <v>0</v>
      </c>
      <c r="BF168" s="222">
        <f>IF(N168="snížená",J168,0)</f>
        <v>0</v>
      </c>
      <c r="BG168" s="222">
        <f>IF(N168="zákl. přenesená",J168,0)</f>
        <v>0</v>
      </c>
      <c r="BH168" s="222">
        <f>IF(N168="sníž. přenesená",J168,0)</f>
        <v>0</v>
      </c>
      <c r="BI168" s="222">
        <f>IF(N168="nulová",J168,0)</f>
        <v>0</v>
      </c>
      <c r="BJ168" s="18" t="s">
        <v>85</v>
      </c>
      <c r="BK168" s="222">
        <f>ROUND(I168*H168,2)</f>
        <v>0</v>
      </c>
      <c r="BL168" s="18" t="s">
        <v>195</v>
      </c>
      <c r="BM168" s="221" t="s">
        <v>260</v>
      </c>
    </row>
    <row r="169" spans="1:65" s="15" customFormat="1" ht="11.25">
      <c r="B169" s="246"/>
      <c r="C169" s="247"/>
      <c r="D169" s="225" t="s">
        <v>197</v>
      </c>
      <c r="E169" s="248" t="s">
        <v>1</v>
      </c>
      <c r="F169" s="249" t="s">
        <v>1773</v>
      </c>
      <c r="G169" s="247"/>
      <c r="H169" s="248" t="s">
        <v>1</v>
      </c>
      <c r="I169" s="250"/>
      <c r="J169" s="247"/>
      <c r="K169" s="247"/>
      <c r="L169" s="251"/>
      <c r="M169" s="252"/>
      <c r="N169" s="253"/>
      <c r="O169" s="253"/>
      <c r="P169" s="253"/>
      <c r="Q169" s="253"/>
      <c r="R169" s="253"/>
      <c r="S169" s="253"/>
      <c r="T169" s="254"/>
      <c r="AT169" s="255" t="s">
        <v>197</v>
      </c>
      <c r="AU169" s="255" t="s">
        <v>88</v>
      </c>
      <c r="AV169" s="15" t="s">
        <v>85</v>
      </c>
      <c r="AW169" s="15" t="s">
        <v>32</v>
      </c>
      <c r="AX169" s="15" t="s">
        <v>77</v>
      </c>
      <c r="AY169" s="255" t="s">
        <v>188</v>
      </c>
    </row>
    <row r="170" spans="1:65" s="13" customFormat="1" ht="11.25">
      <c r="B170" s="223"/>
      <c r="C170" s="224"/>
      <c r="D170" s="225" t="s">
        <v>197</v>
      </c>
      <c r="E170" s="226" t="s">
        <v>1687</v>
      </c>
      <c r="F170" s="227" t="s">
        <v>1774</v>
      </c>
      <c r="G170" s="224"/>
      <c r="H170" s="228">
        <v>9.0419999999999998</v>
      </c>
      <c r="I170" s="229"/>
      <c r="J170" s="224"/>
      <c r="K170" s="224"/>
      <c r="L170" s="230"/>
      <c r="M170" s="231"/>
      <c r="N170" s="232"/>
      <c r="O170" s="232"/>
      <c r="P170" s="232"/>
      <c r="Q170" s="232"/>
      <c r="R170" s="232"/>
      <c r="S170" s="232"/>
      <c r="T170" s="233"/>
      <c r="AT170" s="234" t="s">
        <v>197</v>
      </c>
      <c r="AU170" s="234" t="s">
        <v>88</v>
      </c>
      <c r="AV170" s="13" t="s">
        <v>88</v>
      </c>
      <c r="AW170" s="13" t="s">
        <v>32</v>
      </c>
      <c r="AX170" s="13" t="s">
        <v>77</v>
      </c>
      <c r="AY170" s="234" t="s">
        <v>188</v>
      </c>
    </row>
    <row r="171" spans="1:65" s="13" customFormat="1" ht="11.25">
      <c r="B171" s="223"/>
      <c r="C171" s="224"/>
      <c r="D171" s="225" t="s">
        <v>197</v>
      </c>
      <c r="E171" s="226" t="s">
        <v>1</v>
      </c>
      <c r="F171" s="227" t="s">
        <v>1775</v>
      </c>
      <c r="G171" s="224"/>
      <c r="H171" s="228">
        <v>1.034</v>
      </c>
      <c r="I171" s="229"/>
      <c r="J171" s="224"/>
      <c r="K171" s="224"/>
      <c r="L171" s="230"/>
      <c r="M171" s="231"/>
      <c r="N171" s="232"/>
      <c r="O171" s="232"/>
      <c r="P171" s="232"/>
      <c r="Q171" s="232"/>
      <c r="R171" s="232"/>
      <c r="S171" s="232"/>
      <c r="T171" s="233"/>
      <c r="AT171" s="234" t="s">
        <v>197</v>
      </c>
      <c r="AU171" s="234" t="s">
        <v>88</v>
      </c>
      <c r="AV171" s="13" t="s">
        <v>88</v>
      </c>
      <c r="AW171" s="13" t="s">
        <v>32</v>
      </c>
      <c r="AX171" s="13" t="s">
        <v>77</v>
      </c>
      <c r="AY171" s="234" t="s">
        <v>188</v>
      </c>
    </row>
    <row r="172" spans="1:65" s="13" customFormat="1" ht="11.25">
      <c r="B172" s="223"/>
      <c r="C172" s="224"/>
      <c r="D172" s="225" t="s">
        <v>197</v>
      </c>
      <c r="E172" s="226" t="s">
        <v>1</v>
      </c>
      <c r="F172" s="227" t="s">
        <v>1776</v>
      </c>
      <c r="G172" s="224"/>
      <c r="H172" s="228">
        <v>6.4569999999999999</v>
      </c>
      <c r="I172" s="229"/>
      <c r="J172" s="224"/>
      <c r="K172" s="224"/>
      <c r="L172" s="230"/>
      <c r="M172" s="231"/>
      <c r="N172" s="232"/>
      <c r="O172" s="232"/>
      <c r="P172" s="232"/>
      <c r="Q172" s="232"/>
      <c r="R172" s="232"/>
      <c r="S172" s="232"/>
      <c r="T172" s="233"/>
      <c r="AT172" s="234" t="s">
        <v>197</v>
      </c>
      <c r="AU172" s="234" t="s">
        <v>88</v>
      </c>
      <c r="AV172" s="13" t="s">
        <v>88</v>
      </c>
      <c r="AW172" s="13" t="s">
        <v>32</v>
      </c>
      <c r="AX172" s="13" t="s">
        <v>77</v>
      </c>
      <c r="AY172" s="234" t="s">
        <v>188</v>
      </c>
    </row>
    <row r="173" spans="1:65" s="13" customFormat="1" ht="11.25">
      <c r="B173" s="223"/>
      <c r="C173" s="224"/>
      <c r="D173" s="225" t="s">
        <v>197</v>
      </c>
      <c r="E173" s="226" t="s">
        <v>1</v>
      </c>
      <c r="F173" s="227" t="s">
        <v>1777</v>
      </c>
      <c r="G173" s="224"/>
      <c r="H173" s="228">
        <v>7.1390000000000002</v>
      </c>
      <c r="I173" s="229"/>
      <c r="J173" s="224"/>
      <c r="K173" s="224"/>
      <c r="L173" s="230"/>
      <c r="M173" s="231"/>
      <c r="N173" s="232"/>
      <c r="O173" s="232"/>
      <c r="P173" s="232"/>
      <c r="Q173" s="232"/>
      <c r="R173" s="232"/>
      <c r="S173" s="232"/>
      <c r="T173" s="233"/>
      <c r="AT173" s="234" t="s">
        <v>197</v>
      </c>
      <c r="AU173" s="234" t="s">
        <v>88</v>
      </c>
      <c r="AV173" s="13" t="s">
        <v>88</v>
      </c>
      <c r="AW173" s="13" t="s">
        <v>32</v>
      </c>
      <c r="AX173" s="13" t="s">
        <v>77</v>
      </c>
      <c r="AY173" s="234" t="s">
        <v>188</v>
      </c>
    </row>
    <row r="174" spans="1:65" s="13" customFormat="1" ht="11.25">
      <c r="B174" s="223"/>
      <c r="C174" s="224"/>
      <c r="D174" s="225" t="s">
        <v>197</v>
      </c>
      <c r="E174" s="226" t="s">
        <v>1</v>
      </c>
      <c r="F174" s="227" t="s">
        <v>1778</v>
      </c>
      <c r="G174" s="224"/>
      <c r="H174" s="228">
        <v>1.32</v>
      </c>
      <c r="I174" s="229"/>
      <c r="J174" s="224"/>
      <c r="K174" s="224"/>
      <c r="L174" s="230"/>
      <c r="M174" s="231"/>
      <c r="N174" s="232"/>
      <c r="O174" s="232"/>
      <c r="P174" s="232"/>
      <c r="Q174" s="232"/>
      <c r="R174" s="232"/>
      <c r="S174" s="232"/>
      <c r="T174" s="233"/>
      <c r="AT174" s="234" t="s">
        <v>197</v>
      </c>
      <c r="AU174" s="234" t="s">
        <v>88</v>
      </c>
      <c r="AV174" s="13" t="s">
        <v>88</v>
      </c>
      <c r="AW174" s="13" t="s">
        <v>32</v>
      </c>
      <c r="AX174" s="13" t="s">
        <v>77</v>
      </c>
      <c r="AY174" s="234" t="s">
        <v>188</v>
      </c>
    </row>
    <row r="175" spans="1:65" s="16" customFormat="1" ht="11.25">
      <c r="B175" s="256"/>
      <c r="C175" s="257"/>
      <c r="D175" s="225" t="s">
        <v>197</v>
      </c>
      <c r="E175" s="258" t="s">
        <v>1685</v>
      </c>
      <c r="F175" s="259" t="s">
        <v>212</v>
      </c>
      <c r="G175" s="257"/>
      <c r="H175" s="260">
        <v>24.992000000000001</v>
      </c>
      <c r="I175" s="261"/>
      <c r="J175" s="257"/>
      <c r="K175" s="257"/>
      <c r="L175" s="262"/>
      <c r="M175" s="263"/>
      <c r="N175" s="264"/>
      <c r="O175" s="264"/>
      <c r="P175" s="264"/>
      <c r="Q175" s="264"/>
      <c r="R175" s="264"/>
      <c r="S175" s="264"/>
      <c r="T175" s="265"/>
      <c r="AT175" s="266" t="s">
        <v>197</v>
      </c>
      <c r="AU175" s="266" t="s">
        <v>88</v>
      </c>
      <c r="AV175" s="16" t="s">
        <v>204</v>
      </c>
      <c r="AW175" s="16" t="s">
        <v>32</v>
      </c>
      <c r="AX175" s="16" t="s">
        <v>77</v>
      </c>
      <c r="AY175" s="266" t="s">
        <v>188</v>
      </c>
    </row>
    <row r="176" spans="1:65" s="14" customFormat="1" ht="11.25">
      <c r="B176" s="235"/>
      <c r="C176" s="236"/>
      <c r="D176" s="225" t="s">
        <v>197</v>
      </c>
      <c r="E176" s="237" t="s">
        <v>1</v>
      </c>
      <c r="F176" s="238" t="s">
        <v>199</v>
      </c>
      <c r="G176" s="236"/>
      <c r="H176" s="239">
        <v>24.992000000000001</v>
      </c>
      <c r="I176" s="240"/>
      <c r="J176" s="236"/>
      <c r="K176" s="236"/>
      <c r="L176" s="241"/>
      <c r="M176" s="242"/>
      <c r="N176" s="243"/>
      <c r="O176" s="243"/>
      <c r="P176" s="243"/>
      <c r="Q176" s="243"/>
      <c r="R176" s="243"/>
      <c r="S176" s="243"/>
      <c r="T176" s="244"/>
      <c r="AT176" s="245" t="s">
        <v>197</v>
      </c>
      <c r="AU176" s="245" t="s">
        <v>88</v>
      </c>
      <c r="AV176" s="14" t="s">
        <v>195</v>
      </c>
      <c r="AW176" s="14" t="s">
        <v>32</v>
      </c>
      <c r="AX176" s="14" t="s">
        <v>85</v>
      </c>
      <c r="AY176" s="245" t="s">
        <v>188</v>
      </c>
    </row>
    <row r="177" spans="1:65" s="2" customFormat="1" ht="16.5" customHeight="1">
      <c r="A177" s="35"/>
      <c r="B177" s="36"/>
      <c r="C177" s="210" t="s">
        <v>257</v>
      </c>
      <c r="D177" s="210" t="s">
        <v>190</v>
      </c>
      <c r="E177" s="211" t="s">
        <v>1779</v>
      </c>
      <c r="F177" s="212" t="s">
        <v>1780</v>
      </c>
      <c r="G177" s="213" t="s">
        <v>193</v>
      </c>
      <c r="H177" s="214">
        <v>45.44</v>
      </c>
      <c r="I177" s="215"/>
      <c r="J177" s="216">
        <f>ROUND(I177*H177,2)</f>
        <v>0</v>
      </c>
      <c r="K177" s="212" t="s">
        <v>202</v>
      </c>
      <c r="L177" s="40"/>
      <c r="M177" s="217" t="s">
        <v>1</v>
      </c>
      <c r="N177" s="218" t="s">
        <v>42</v>
      </c>
      <c r="O177" s="72"/>
      <c r="P177" s="219">
        <f>O177*H177</f>
        <v>0</v>
      </c>
      <c r="Q177" s="219">
        <v>0</v>
      </c>
      <c r="R177" s="219">
        <f>Q177*H177</f>
        <v>0</v>
      </c>
      <c r="S177" s="219">
        <v>0</v>
      </c>
      <c r="T177" s="220">
        <f>S177*H177</f>
        <v>0</v>
      </c>
      <c r="U177" s="35"/>
      <c r="V177" s="35"/>
      <c r="W177" s="35"/>
      <c r="X177" s="35"/>
      <c r="Y177" s="35"/>
      <c r="Z177" s="35"/>
      <c r="AA177" s="35"/>
      <c r="AB177" s="35"/>
      <c r="AC177" s="35"/>
      <c r="AD177" s="35"/>
      <c r="AE177" s="35"/>
      <c r="AR177" s="221" t="s">
        <v>195</v>
      </c>
      <c r="AT177" s="221" t="s">
        <v>190</v>
      </c>
      <c r="AU177" s="221" t="s">
        <v>88</v>
      </c>
      <c r="AY177" s="18" t="s">
        <v>188</v>
      </c>
      <c r="BE177" s="222">
        <f>IF(N177="základní",J177,0)</f>
        <v>0</v>
      </c>
      <c r="BF177" s="222">
        <f>IF(N177="snížená",J177,0)</f>
        <v>0</v>
      </c>
      <c r="BG177" s="222">
        <f>IF(N177="zákl. přenesená",J177,0)</f>
        <v>0</v>
      </c>
      <c r="BH177" s="222">
        <f>IF(N177="sníž. přenesená",J177,0)</f>
        <v>0</v>
      </c>
      <c r="BI177" s="222">
        <f>IF(N177="nulová",J177,0)</f>
        <v>0</v>
      </c>
      <c r="BJ177" s="18" t="s">
        <v>85</v>
      </c>
      <c r="BK177" s="222">
        <f>ROUND(I177*H177,2)</f>
        <v>0</v>
      </c>
      <c r="BL177" s="18" t="s">
        <v>195</v>
      </c>
      <c r="BM177" s="221" t="s">
        <v>266</v>
      </c>
    </row>
    <row r="178" spans="1:65" s="15" customFormat="1" ht="11.25">
      <c r="B178" s="246"/>
      <c r="C178" s="247"/>
      <c r="D178" s="225" t="s">
        <v>197</v>
      </c>
      <c r="E178" s="248" t="s">
        <v>1</v>
      </c>
      <c r="F178" s="249" t="s">
        <v>1773</v>
      </c>
      <c r="G178" s="247"/>
      <c r="H178" s="248" t="s">
        <v>1</v>
      </c>
      <c r="I178" s="250"/>
      <c r="J178" s="247"/>
      <c r="K178" s="247"/>
      <c r="L178" s="251"/>
      <c r="M178" s="252"/>
      <c r="N178" s="253"/>
      <c r="O178" s="253"/>
      <c r="P178" s="253"/>
      <c r="Q178" s="253"/>
      <c r="R178" s="253"/>
      <c r="S178" s="253"/>
      <c r="T178" s="254"/>
      <c r="AT178" s="255" t="s">
        <v>197</v>
      </c>
      <c r="AU178" s="255" t="s">
        <v>88</v>
      </c>
      <c r="AV178" s="15" t="s">
        <v>85</v>
      </c>
      <c r="AW178" s="15" t="s">
        <v>32</v>
      </c>
      <c r="AX178" s="15" t="s">
        <v>77</v>
      </c>
      <c r="AY178" s="255" t="s">
        <v>188</v>
      </c>
    </row>
    <row r="179" spans="1:65" s="13" customFormat="1" ht="11.25">
      <c r="B179" s="223"/>
      <c r="C179" s="224"/>
      <c r="D179" s="225" t="s">
        <v>197</v>
      </c>
      <c r="E179" s="226" t="s">
        <v>1</v>
      </c>
      <c r="F179" s="227" t="s">
        <v>1781</v>
      </c>
      <c r="G179" s="224"/>
      <c r="H179" s="228">
        <v>16.440000000000001</v>
      </c>
      <c r="I179" s="229"/>
      <c r="J179" s="224"/>
      <c r="K179" s="224"/>
      <c r="L179" s="230"/>
      <c r="M179" s="231"/>
      <c r="N179" s="232"/>
      <c r="O179" s="232"/>
      <c r="P179" s="232"/>
      <c r="Q179" s="232"/>
      <c r="R179" s="232"/>
      <c r="S179" s="232"/>
      <c r="T179" s="233"/>
      <c r="AT179" s="234" t="s">
        <v>197</v>
      </c>
      <c r="AU179" s="234" t="s">
        <v>88</v>
      </c>
      <c r="AV179" s="13" t="s">
        <v>88</v>
      </c>
      <c r="AW179" s="13" t="s">
        <v>32</v>
      </c>
      <c r="AX179" s="13" t="s">
        <v>77</v>
      </c>
      <c r="AY179" s="234" t="s">
        <v>188</v>
      </c>
    </row>
    <row r="180" spans="1:65" s="13" customFormat="1" ht="11.25">
      <c r="B180" s="223"/>
      <c r="C180" s="224"/>
      <c r="D180" s="225" t="s">
        <v>197</v>
      </c>
      <c r="E180" s="226" t="s">
        <v>1</v>
      </c>
      <c r="F180" s="227" t="s">
        <v>1782</v>
      </c>
      <c r="G180" s="224"/>
      <c r="H180" s="228">
        <v>1.88</v>
      </c>
      <c r="I180" s="229"/>
      <c r="J180" s="224"/>
      <c r="K180" s="224"/>
      <c r="L180" s="230"/>
      <c r="M180" s="231"/>
      <c r="N180" s="232"/>
      <c r="O180" s="232"/>
      <c r="P180" s="232"/>
      <c r="Q180" s="232"/>
      <c r="R180" s="232"/>
      <c r="S180" s="232"/>
      <c r="T180" s="233"/>
      <c r="AT180" s="234" t="s">
        <v>197</v>
      </c>
      <c r="AU180" s="234" t="s">
        <v>88</v>
      </c>
      <c r="AV180" s="13" t="s">
        <v>88</v>
      </c>
      <c r="AW180" s="13" t="s">
        <v>32</v>
      </c>
      <c r="AX180" s="13" t="s">
        <v>77</v>
      </c>
      <c r="AY180" s="234" t="s">
        <v>188</v>
      </c>
    </row>
    <row r="181" spans="1:65" s="13" customFormat="1" ht="11.25">
      <c r="B181" s="223"/>
      <c r="C181" s="224"/>
      <c r="D181" s="225" t="s">
        <v>197</v>
      </c>
      <c r="E181" s="226" t="s">
        <v>1</v>
      </c>
      <c r="F181" s="227" t="s">
        <v>1783</v>
      </c>
      <c r="G181" s="224"/>
      <c r="H181" s="228">
        <v>11.74</v>
      </c>
      <c r="I181" s="229"/>
      <c r="J181" s="224"/>
      <c r="K181" s="224"/>
      <c r="L181" s="230"/>
      <c r="M181" s="231"/>
      <c r="N181" s="232"/>
      <c r="O181" s="232"/>
      <c r="P181" s="232"/>
      <c r="Q181" s="232"/>
      <c r="R181" s="232"/>
      <c r="S181" s="232"/>
      <c r="T181" s="233"/>
      <c r="AT181" s="234" t="s">
        <v>197</v>
      </c>
      <c r="AU181" s="234" t="s">
        <v>88</v>
      </c>
      <c r="AV181" s="13" t="s">
        <v>88</v>
      </c>
      <c r="AW181" s="13" t="s">
        <v>32</v>
      </c>
      <c r="AX181" s="13" t="s">
        <v>77</v>
      </c>
      <c r="AY181" s="234" t="s">
        <v>188</v>
      </c>
    </row>
    <row r="182" spans="1:65" s="13" customFormat="1" ht="11.25">
      <c r="B182" s="223"/>
      <c r="C182" s="224"/>
      <c r="D182" s="225" t="s">
        <v>197</v>
      </c>
      <c r="E182" s="226" t="s">
        <v>1</v>
      </c>
      <c r="F182" s="227" t="s">
        <v>1784</v>
      </c>
      <c r="G182" s="224"/>
      <c r="H182" s="228">
        <v>12.98</v>
      </c>
      <c r="I182" s="229"/>
      <c r="J182" s="224"/>
      <c r="K182" s="224"/>
      <c r="L182" s="230"/>
      <c r="M182" s="231"/>
      <c r="N182" s="232"/>
      <c r="O182" s="232"/>
      <c r="P182" s="232"/>
      <c r="Q182" s="232"/>
      <c r="R182" s="232"/>
      <c r="S182" s="232"/>
      <c r="T182" s="233"/>
      <c r="AT182" s="234" t="s">
        <v>197</v>
      </c>
      <c r="AU182" s="234" t="s">
        <v>88</v>
      </c>
      <c r="AV182" s="13" t="s">
        <v>88</v>
      </c>
      <c r="AW182" s="13" t="s">
        <v>32</v>
      </c>
      <c r="AX182" s="13" t="s">
        <v>77</v>
      </c>
      <c r="AY182" s="234" t="s">
        <v>188</v>
      </c>
    </row>
    <row r="183" spans="1:65" s="13" customFormat="1" ht="11.25">
      <c r="B183" s="223"/>
      <c r="C183" s="224"/>
      <c r="D183" s="225" t="s">
        <v>197</v>
      </c>
      <c r="E183" s="226" t="s">
        <v>1</v>
      </c>
      <c r="F183" s="227" t="s">
        <v>1785</v>
      </c>
      <c r="G183" s="224"/>
      <c r="H183" s="228">
        <v>2.4</v>
      </c>
      <c r="I183" s="229"/>
      <c r="J183" s="224"/>
      <c r="K183" s="224"/>
      <c r="L183" s="230"/>
      <c r="M183" s="231"/>
      <c r="N183" s="232"/>
      <c r="O183" s="232"/>
      <c r="P183" s="232"/>
      <c r="Q183" s="232"/>
      <c r="R183" s="232"/>
      <c r="S183" s="232"/>
      <c r="T183" s="233"/>
      <c r="AT183" s="234" t="s">
        <v>197</v>
      </c>
      <c r="AU183" s="234" t="s">
        <v>88</v>
      </c>
      <c r="AV183" s="13" t="s">
        <v>88</v>
      </c>
      <c r="AW183" s="13" t="s">
        <v>32</v>
      </c>
      <c r="AX183" s="13" t="s">
        <v>77</v>
      </c>
      <c r="AY183" s="234" t="s">
        <v>188</v>
      </c>
    </row>
    <row r="184" spans="1:65" s="14" customFormat="1" ht="11.25">
      <c r="B184" s="235"/>
      <c r="C184" s="236"/>
      <c r="D184" s="225" t="s">
        <v>197</v>
      </c>
      <c r="E184" s="237" t="s">
        <v>1</v>
      </c>
      <c r="F184" s="238" t="s">
        <v>199</v>
      </c>
      <c r="G184" s="236"/>
      <c r="H184" s="239">
        <v>45.44</v>
      </c>
      <c r="I184" s="240"/>
      <c r="J184" s="236"/>
      <c r="K184" s="236"/>
      <c r="L184" s="241"/>
      <c r="M184" s="242"/>
      <c r="N184" s="243"/>
      <c r="O184" s="243"/>
      <c r="P184" s="243"/>
      <c r="Q184" s="243"/>
      <c r="R184" s="243"/>
      <c r="S184" s="243"/>
      <c r="T184" s="244"/>
      <c r="AT184" s="245" t="s">
        <v>197</v>
      </c>
      <c r="AU184" s="245" t="s">
        <v>88</v>
      </c>
      <c r="AV184" s="14" t="s">
        <v>195</v>
      </c>
      <c r="AW184" s="14" t="s">
        <v>32</v>
      </c>
      <c r="AX184" s="14" t="s">
        <v>85</v>
      </c>
      <c r="AY184" s="245" t="s">
        <v>188</v>
      </c>
    </row>
    <row r="185" spans="1:65" s="2" customFormat="1" ht="16.5" customHeight="1">
      <c r="A185" s="35"/>
      <c r="B185" s="36"/>
      <c r="C185" s="210" t="s">
        <v>263</v>
      </c>
      <c r="D185" s="210" t="s">
        <v>190</v>
      </c>
      <c r="E185" s="211" t="s">
        <v>244</v>
      </c>
      <c r="F185" s="212" t="s">
        <v>245</v>
      </c>
      <c r="G185" s="213" t="s">
        <v>246</v>
      </c>
      <c r="H185" s="214">
        <v>7.524</v>
      </c>
      <c r="I185" s="215"/>
      <c r="J185" s="216">
        <f>ROUND(I185*H185,2)</f>
        <v>0</v>
      </c>
      <c r="K185" s="212" t="s">
        <v>202</v>
      </c>
      <c r="L185" s="40"/>
      <c r="M185" s="217" t="s">
        <v>1</v>
      </c>
      <c r="N185" s="218" t="s">
        <v>42</v>
      </c>
      <c r="O185" s="72"/>
      <c r="P185" s="219">
        <f>O185*H185</f>
        <v>0</v>
      </c>
      <c r="Q185" s="219">
        <v>0</v>
      </c>
      <c r="R185" s="219">
        <f>Q185*H185</f>
        <v>0</v>
      </c>
      <c r="S185" s="219">
        <v>0</v>
      </c>
      <c r="T185" s="220">
        <f>S185*H185</f>
        <v>0</v>
      </c>
      <c r="U185" s="35"/>
      <c r="V185" s="35"/>
      <c r="W185" s="35"/>
      <c r="X185" s="35"/>
      <c r="Y185" s="35"/>
      <c r="Z185" s="35"/>
      <c r="AA185" s="35"/>
      <c r="AB185" s="35"/>
      <c r="AC185" s="35"/>
      <c r="AD185" s="35"/>
      <c r="AE185" s="35"/>
      <c r="AR185" s="221" t="s">
        <v>195</v>
      </c>
      <c r="AT185" s="221" t="s">
        <v>190</v>
      </c>
      <c r="AU185" s="221" t="s">
        <v>88</v>
      </c>
      <c r="AY185" s="18" t="s">
        <v>188</v>
      </c>
      <c r="BE185" s="222">
        <f>IF(N185="základní",J185,0)</f>
        <v>0</v>
      </c>
      <c r="BF185" s="222">
        <f>IF(N185="snížená",J185,0)</f>
        <v>0</v>
      </c>
      <c r="BG185" s="222">
        <f>IF(N185="zákl. přenesená",J185,0)</f>
        <v>0</v>
      </c>
      <c r="BH185" s="222">
        <f>IF(N185="sníž. přenesená",J185,0)</f>
        <v>0</v>
      </c>
      <c r="BI185" s="222">
        <f>IF(N185="nulová",J185,0)</f>
        <v>0</v>
      </c>
      <c r="BJ185" s="18" t="s">
        <v>85</v>
      </c>
      <c r="BK185" s="222">
        <f>ROUND(I185*H185,2)</f>
        <v>0</v>
      </c>
      <c r="BL185" s="18" t="s">
        <v>195</v>
      </c>
      <c r="BM185" s="221" t="s">
        <v>268</v>
      </c>
    </row>
    <row r="186" spans="1:65" s="2" customFormat="1" ht="16.5" customHeight="1">
      <c r="A186" s="35"/>
      <c r="B186" s="36"/>
      <c r="C186" s="210" t="s">
        <v>8</v>
      </c>
      <c r="D186" s="210" t="s">
        <v>190</v>
      </c>
      <c r="E186" s="211" t="s">
        <v>249</v>
      </c>
      <c r="F186" s="212" t="s">
        <v>250</v>
      </c>
      <c r="G186" s="213" t="s">
        <v>246</v>
      </c>
      <c r="H186" s="214">
        <v>37.619999999999997</v>
      </c>
      <c r="I186" s="215"/>
      <c r="J186" s="216">
        <f>ROUND(I186*H186,2)</f>
        <v>0</v>
      </c>
      <c r="K186" s="212" t="s">
        <v>202</v>
      </c>
      <c r="L186" s="40"/>
      <c r="M186" s="217" t="s">
        <v>1</v>
      </c>
      <c r="N186" s="218" t="s">
        <v>42</v>
      </c>
      <c r="O186" s="72"/>
      <c r="P186" s="219">
        <f>O186*H186</f>
        <v>0</v>
      </c>
      <c r="Q186" s="219">
        <v>0</v>
      </c>
      <c r="R186" s="219">
        <f>Q186*H186</f>
        <v>0</v>
      </c>
      <c r="S186" s="219">
        <v>0</v>
      </c>
      <c r="T186" s="220">
        <f>S186*H186</f>
        <v>0</v>
      </c>
      <c r="U186" s="35"/>
      <c r="V186" s="35"/>
      <c r="W186" s="35"/>
      <c r="X186" s="35"/>
      <c r="Y186" s="35"/>
      <c r="Z186" s="35"/>
      <c r="AA186" s="35"/>
      <c r="AB186" s="35"/>
      <c r="AC186" s="35"/>
      <c r="AD186" s="35"/>
      <c r="AE186" s="35"/>
      <c r="AR186" s="221" t="s">
        <v>195</v>
      </c>
      <c r="AT186" s="221" t="s">
        <v>190</v>
      </c>
      <c r="AU186" s="221" t="s">
        <v>88</v>
      </c>
      <c r="AY186" s="18" t="s">
        <v>188</v>
      </c>
      <c r="BE186" s="222">
        <f>IF(N186="základní",J186,0)</f>
        <v>0</v>
      </c>
      <c r="BF186" s="222">
        <f>IF(N186="snížená",J186,0)</f>
        <v>0</v>
      </c>
      <c r="BG186" s="222">
        <f>IF(N186="zákl. přenesená",J186,0)</f>
        <v>0</v>
      </c>
      <c r="BH186" s="222">
        <f>IF(N186="sníž. přenesená",J186,0)</f>
        <v>0</v>
      </c>
      <c r="BI186" s="222">
        <f>IF(N186="nulová",J186,0)</f>
        <v>0</v>
      </c>
      <c r="BJ186" s="18" t="s">
        <v>85</v>
      </c>
      <c r="BK186" s="222">
        <f>ROUND(I186*H186,2)</f>
        <v>0</v>
      </c>
      <c r="BL186" s="18" t="s">
        <v>195</v>
      </c>
      <c r="BM186" s="221" t="s">
        <v>270</v>
      </c>
    </row>
    <row r="187" spans="1:65" s="13" customFormat="1" ht="11.25">
      <c r="B187" s="223"/>
      <c r="C187" s="224"/>
      <c r="D187" s="225" t="s">
        <v>197</v>
      </c>
      <c r="E187" s="224"/>
      <c r="F187" s="227" t="s">
        <v>1786</v>
      </c>
      <c r="G187" s="224"/>
      <c r="H187" s="228">
        <v>37.619999999999997</v>
      </c>
      <c r="I187" s="229"/>
      <c r="J187" s="224"/>
      <c r="K187" s="224"/>
      <c r="L187" s="230"/>
      <c r="M187" s="231"/>
      <c r="N187" s="232"/>
      <c r="O187" s="232"/>
      <c r="P187" s="232"/>
      <c r="Q187" s="232"/>
      <c r="R187" s="232"/>
      <c r="S187" s="232"/>
      <c r="T187" s="233"/>
      <c r="AT187" s="234" t="s">
        <v>197</v>
      </c>
      <c r="AU187" s="234" t="s">
        <v>88</v>
      </c>
      <c r="AV187" s="13" t="s">
        <v>88</v>
      </c>
      <c r="AW187" s="13" t="s">
        <v>4</v>
      </c>
      <c r="AX187" s="13" t="s">
        <v>85</v>
      </c>
      <c r="AY187" s="234" t="s">
        <v>188</v>
      </c>
    </row>
    <row r="188" spans="1:65" s="2" customFormat="1" ht="16.5" customHeight="1">
      <c r="A188" s="35"/>
      <c r="B188" s="36"/>
      <c r="C188" s="210" t="s">
        <v>269</v>
      </c>
      <c r="D188" s="210" t="s">
        <v>190</v>
      </c>
      <c r="E188" s="211" t="s">
        <v>273</v>
      </c>
      <c r="F188" s="212" t="s">
        <v>274</v>
      </c>
      <c r="G188" s="213" t="s">
        <v>246</v>
      </c>
      <c r="H188" s="214">
        <v>7.524</v>
      </c>
      <c r="I188" s="215"/>
      <c r="J188" s="216">
        <f>ROUND(I188*H188,2)</f>
        <v>0</v>
      </c>
      <c r="K188" s="212" t="s">
        <v>194</v>
      </c>
      <c r="L188" s="40"/>
      <c r="M188" s="217" t="s">
        <v>1</v>
      </c>
      <c r="N188" s="218" t="s">
        <v>42</v>
      </c>
      <c r="O188" s="72"/>
      <c r="P188" s="219">
        <f>O188*H188</f>
        <v>0</v>
      </c>
      <c r="Q188" s="219">
        <v>0</v>
      </c>
      <c r="R188" s="219">
        <f>Q188*H188</f>
        <v>0</v>
      </c>
      <c r="S188" s="219">
        <v>0</v>
      </c>
      <c r="T188" s="220">
        <f>S188*H188</f>
        <v>0</v>
      </c>
      <c r="U188" s="35"/>
      <c r="V188" s="35"/>
      <c r="W188" s="35"/>
      <c r="X188" s="35"/>
      <c r="Y188" s="35"/>
      <c r="Z188" s="35"/>
      <c r="AA188" s="35"/>
      <c r="AB188" s="35"/>
      <c r="AC188" s="35"/>
      <c r="AD188" s="35"/>
      <c r="AE188" s="35"/>
      <c r="AR188" s="221" t="s">
        <v>195</v>
      </c>
      <c r="AT188" s="221" t="s">
        <v>190</v>
      </c>
      <c r="AU188" s="221" t="s">
        <v>88</v>
      </c>
      <c r="AY188" s="18" t="s">
        <v>188</v>
      </c>
      <c r="BE188" s="222">
        <f>IF(N188="základní",J188,0)</f>
        <v>0</v>
      </c>
      <c r="BF188" s="222">
        <f>IF(N188="snížená",J188,0)</f>
        <v>0</v>
      </c>
      <c r="BG188" s="222">
        <f>IF(N188="zákl. přenesená",J188,0)</f>
        <v>0</v>
      </c>
      <c r="BH188" s="222">
        <f>IF(N188="sníž. přenesená",J188,0)</f>
        <v>0</v>
      </c>
      <c r="BI188" s="222">
        <f>IF(N188="nulová",J188,0)</f>
        <v>0</v>
      </c>
      <c r="BJ188" s="18" t="s">
        <v>85</v>
      </c>
      <c r="BK188" s="222">
        <f>ROUND(I188*H188,2)</f>
        <v>0</v>
      </c>
      <c r="BL188" s="18" t="s">
        <v>195</v>
      </c>
      <c r="BM188" s="221" t="s">
        <v>275</v>
      </c>
    </row>
    <row r="189" spans="1:65" s="2" customFormat="1" ht="16.5" customHeight="1">
      <c r="A189" s="35"/>
      <c r="B189" s="36"/>
      <c r="C189" s="210" t="s">
        <v>272</v>
      </c>
      <c r="D189" s="210" t="s">
        <v>190</v>
      </c>
      <c r="E189" s="211" t="s">
        <v>632</v>
      </c>
      <c r="F189" s="212" t="s">
        <v>633</v>
      </c>
      <c r="G189" s="213" t="s">
        <v>285</v>
      </c>
      <c r="H189" s="214">
        <v>94.491</v>
      </c>
      <c r="I189" s="215"/>
      <c r="J189" s="216">
        <f>ROUND(I189*H189,2)</f>
        <v>0</v>
      </c>
      <c r="K189" s="212" t="s">
        <v>202</v>
      </c>
      <c r="L189" s="40"/>
      <c r="M189" s="217" t="s">
        <v>1</v>
      </c>
      <c r="N189" s="218" t="s">
        <v>42</v>
      </c>
      <c r="O189" s="72"/>
      <c r="P189" s="219">
        <f>O189*H189</f>
        <v>0</v>
      </c>
      <c r="Q189" s="219">
        <v>0</v>
      </c>
      <c r="R189" s="219">
        <f>Q189*H189</f>
        <v>0</v>
      </c>
      <c r="S189" s="219">
        <v>0</v>
      </c>
      <c r="T189" s="220">
        <f>S189*H189</f>
        <v>0</v>
      </c>
      <c r="U189" s="35"/>
      <c r="V189" s="35"/>
      <c r="W189" s="35"/>
      <c r="X189" s="35"/>
      <c r="Y189" s="35"/>
      <c r="Z189" s="35"/>
      <c r="AA189" s="35"/>
      <c r="AB189" s="35"/>
      <c r="AC189" s="35"/>
      <c r="AD189" s="35"/>
      <c r="AE189" s="35"/>
      <c r="AR189" s="221" t="s">
        <v>195</v>
      </c>
      <c r="AT189" s="221" t="s">
        <v>190</v>
      </c>
      <c r="AU189" s="221" t="s">
        <v>88</v>
      </c>
      <c r="AY189" s="18" t="s">
        <v>188</v>
      </c>
      <c r="BE189" s="222">
        <f>IF(N189="základní",J189,0)</f>
        <v>0</v>
      </c>
      <c r="BF189" s="222">
        <f>IF(N189="snížená",J189,0)</f>
        <v>0</v>
      </c>
      <c r="BG189" s="222">
        <f>IF(N189="zákl. přenesená",J189,0)</f>
        <v>0</v>
      </c>
      <c r="BH189" s="222">
        <f>IF(N189="sníž. přenesená",J189,0)</f>
        <v>0</v>
      </c>
      <c r="BI189" s="222">
        <f>IF(N189="nulová",J189,0)</f>
        <v>0</v>
      </c>
      <c r="BJ189" s="18" t="s">
        <v>85</v>
      </c>
      <c r="BK189" s="222">
        <f>ROUND(I189*H189,2)</f>
        <v>0</v>
      </c>
      <c r="BL189" s="18" t="s">
        <v>195</v>
      </c>
      <c r="BM189" s="221" t="s">
        <v>1787</v>
      </c>
    </row>
    <row r="190" spans="1:65" s="13" customFormat="1" ht="11.25">
      <c r="B190" s="223"/>
      <c r="C190" s="224"/>
      <c r="D190" s="225" t="s">
        <v>197</v>
      </c>
      <c r="E190" s="226" t="s">
        <v>1</v>
      </c>
      <c r="F190" s="227" t="s">
        <v>1788</v>
      </c>
      <c r="G190" s="224"/>
      <c r="H190" s="228">
        <v>13.725</v>
      </c>
      <c r="I190" s="229"/>
      <c r="J190" s="224"/>
      <c r="K190" s="224"/>
      <c r="L190" s="230"/>
      <c r="M190" s="231"/>
      <c r="N190" s="232"/>
      <c r="O190" s="232"/>
      <c r="P190" s="232"/>
      <c r="Q190" s="232"/>
      <c r="R190" s="232"/>
      <c r="S190" s="232"/>
      <c r="T190" s="233"/>
      <c r="AT190" s="234" t="s">
        <v>197</v>
      </c>
      <c r="AU190" s="234" t="s">
        <v>88</v>
      </c>
      <c r="AV190" s="13" t="s">
        <v>88</v>
      </c>
      <c r="AW190" s="13" t="s">
        <v>32</v>
      </c>
      <c r="AX190" s="13" t="s">
        <v>77</v>
      </c>
      <c r="AY190" s="234" t="s">
        <v>188</v>
      </c>
    </row>
    <row r="191" spans="1:65" s="16" customFormat="1" ht="11.25">
      <c r="B191" s="256"/>
      <c r="C191" s="257"/>
      <c r="D191" s="225" t="s">
        <v>197</v>
      </c>
      <c r="E191" s="258" t="s">
        <v>1704</v>
      </c>
      <c r="F191" s="259" t="s">
        <v>212</v>
      </c>
      <c r="G191" s="257"/>
      <c r="H191" s="260">
        <v>13.725</v>
      </c>
      <c r="I191" s="261"/>
      <c r="J191" s="257"/>
      <c r="K191" s="257"/>
      <c r="L191" s="262"/>
      <c r="M191" s="263"/>
      <c r="N191" s="264"/>
      <c r="O191" s="264"/>
      <c r="P191" s="264"/>
      <c r="Q191" s="264"/>
      <c r="R191" s="264"/>
      <c r="S191" s="264"/>
      <c r="T191" s="265"/>
      <c r="AT191" s="266" t="s">
        <v>197</v>
      </c>
      <c r="AU191" s="266" t="s">
        <v>88</v>
      </c>
      <c r="AV191" s="16" t="s">
        <v>204</v>
      </c>
      <c r="AW191" s="16" t="s">
        <v>32</v>
      </c>
      <c r="AX191" s="16" t="s">
        <v>77</v>
      </c>
      <c r="AY191" s="266" t="s">
        <v>188</v>
      </c>
    </row>
    <row r="192" spans="1:65" s="15" customFormat="1" ht="11.25">
      <c r="B192" s="246"/>
      <c r="C192" s="247"/>
      <c r="D192" s="225" t="s">
        <v>197</v>
      </c>
      <c r="E192" s="248" t="s">
        <v>1</v>
      </c>
      <c r="F192" s="249" t="s">
        <v>1789</v>
      </c>
      <c r="G192" s="247"/>
      <c r="H192" s="248" t="s">
        <v>1</v>
      </c>
      <c r="I192" s="250"/>
      <c r="J192" s="247"/>
      <c r="K192" s="247"/>
      <c r="L192" s="251"/>
      <c r="M192" s="252"/>
      <c r="N192" s="253"/>
      <c r="O192" s="253"/>
      <c r="P192" s="253"/>
      <c r="Q192" s="253"/>
      <c r="R192" s="253"/>
      <c r="S192" s="253"/>
      <c r="T192" s="254"/>
      <c r="AT192" s="255" t="s">
        <v>197</v>
      </c>
      <c r="AU192" s="255" t="s">
        <v>88</v>
      </c>
      <c r="AV192" s="15" t="s">
        <v>85</v>
      </c>
      <c r="AW192" s="15" t="s">
        <v>32</v>
      </c>
      <c r="AX192" s="15" t="s">
        <v>77</v>
      </c>
      <c r="AY192" s="255" t="s">
        <v>188</v>
      </c>
    </row>
    <row r="193" spans="2:51" s="13" customFormat="1" ht="11.25">
      <c r="B193" s="223"/>
      <c r="C193" s="224"/>
      <c r="D193" s="225" t="s">
        <v>197</v>
      </c>
      <c r="E193" s="226" t="s">
        <v>1</v>
      </c>
      <c r="F193" s="227" t="s">
        <v>1790</v>
      </c>
      <c r="G193" s="224"/>
      <c r="H193" s="228">
        <v>5.0599999999999996</v>
      </c>
      <c r="I193" s="229"/>
      <c r="J193" s="224"/>
      <c r="K193" s="224"/>
      <c r="L193" s="230"/>
      <c r="M193" s="231"/>
      <c r="N193" s="232"/>
      <c r="O193" s="232"/>
      <c r="P193" s="232"/>
      <c r="Q193" s="232"/>
      <c r="R193" s="232"/>
      <c r="S193" s="232"/>
      <c r="T193" s="233"/>
      <c r="AT193" s="234" t="s">
        <v>197</v>
      </c>
      <c r="AU193" s="234" t="s">
        <v>88</v>
      </c>
      <c r="AV193" s="13" t="s">
        <v>88</v>
      </c>
      <c r="AW193" s="13" t="s">
        <v>32</v>
      </c>
      <c r="AX193" s="13" t="s">
        <v>77</v>
      </c>
      <c r="AY193" s="234" t="s">
        <v>188</v>
      </c>
    </row>
    <row r="194" spans="2:51" s="13" customFormat="1" ht="11.25">
      <c r="B194" s="223"/>
      <c r="C194" s="224"/>
      <c r="D194" s="225" t="s">
        <v>197</v>
      </c>
      <c r="E194" s="226" t="s">
        <v>1</v>
      </c>
      <c r="F194" s="227" t="s">
        <v>1791</v>
      </c>
      <c r="G194" s="224"/>
      <c r="H194" s="228">
        <v>0.77</v>
      </c>
      <c r="I194" s="229"/>
      <c r="J194" s="224"/>
      <c r="K194" s="224"/>
      <c r="L194" s="230"/>
      <c r="M194" s="231"/>
      <c r="N194" s="232"/>
      <c r="O194" s="232"/>
      <c r="P194" s="232"/>
      <c r="Q194" s="232"/>
      <c r="R194" s="232"/>
      <c r="S194" s="232"/>
      <c r="T194" s="233"/>
      <c r="AT194" s="234" t="s">
        <v>197</v>
      </c>
      <c r="AU194" s="234" t="s">
        <v>88</v>
      </c>
      <c r="AV194" s="13" t="s">
        <v>88</v>
      </c>
      <c r="AW194" s="13" t="s">
        <v>32</v>
      </c>
      <c r="AX194" s="13" t="s">
        <v>77</v>
      </c>
      <c r="AY194" s="234" t="s">
        <v>188</v>
      </c>
    </row>
    <row r="195" spans="2:51" s="13" customFormat="1" ht="11.25">
      <c r="B195" s="223"/>
      <c r="C195" s="224"/>
      <c r="D195" s="225" t="s">
        <v>197</v>
      </c>
      <c r="E195" s="226" t="s">
        <v>1</v>
      </c>
      <c r="F195" s="227" t="s">
        <v>1792</v>
      </c>
      <c r="G195" s="224"/>
      <c r="H195" s="228">
        <v>0</v>
      </c>
      <c r="I195" s="229"/>
      <c r="J195" s="224"/>
      <c r="K195" s="224"/>
      <c r="L195" s="230"/>
      <c r="M195" s="231"/>
      <c r="N195" s="232"/>
      <c r="O195" s="232"/>
      <c r="P195" s="232"/>
      <c r="Q195" s="232"/>
      <c r="R195" s="232"/>
      <c r="S195" s="232"/>
      <c r="T195" s="233"/>
      <c r="AT195" s="234" t="s">
        <v>197</v>
      </c>
      <c r="AU195" s="234" t="s">
        <v>88</v>
      </c>
      <c r="AV195" s="13" t="s">
        <v>88</v>
      </c>
      <c r="AW195" s="13" t="s">
        <v>32</v>
      </c>
      <c r="AX195" s="13" t="s">
        <v>77</v>
      </c>
      <c r="AY195" s="234" t="s">
        <v>188</v>
      </c>
    </row>
    <row r="196" spans="2:51" s="13" customFormat="1" ht="11.25">
      <c r="B196" s="223"/>
      <c r="C196" s="224"/>
      <c r="D196" s="225" t="s">
        <v>197</v>
      </c>
      <c r="E196" s="226" t="s">
        <v>1</v>
      </c>
      <c r="F196" s="227" t="s">
        <v>1793</v>
      </c>
      <c r="G196" s="224"/>
      <c r="H196" s="228">
        <v>0.44</v>
      </c>
      <c r="I196" s="229"/>
      <c r="J196" s="224"/>
      <c r="K196" s="224"/>
      <c r="L196" s="230"/>
      <c r="M196" s="231"/>
      <c r="N196" s="232"/>
      <c r="O196" s="232"/>
      <c r="P196" s="232"/>
      <c r="Q196" s="232"/>
      <c r="R196" s="232"/>
      <c r="S196" s="232"/>
      <c r="T196" s="233"/>
      <c r="AT196" s="234" t="s">
        <v>197</v>
      </c>
      <c r="AU196" s="234" t="s">
        <v>88</v>
      </c>
      <c r="AV196" s="13" t="s">
        <v>88</v>
      </c>
      <c r="AW196" s="13" t="s">
        <v>32</v>
      </c>
      <c r="AX196" s="13" t="s">
        <v>77</v>
      </c>
      <c r="AY196" s="234" t="s">
        <v>188</v>
      </c>
    </row>
    <row r="197" spans="2:51" s="13" customFormat="1" ht="11.25">
      <c r="B197" s="223"/>
      <c r="C197" s="224"/>
      <c r="D197" s="225" t="s">
        <v>197</v>
      </c>
      <c r="E197" s="226" t="s">
        <v>1</v>
      </c>
      <c r="F197" s="227" t="s">
        <v>1794</v>
      </c>
      <c r="G197" s="224"/>
      <c r="H197" s="228">
        <v>11.396000000000001</v>
      </c>
      <c r="I197" s="229"/>
      <c r="J197" s="224"/>
      <c r="K197" s="224"/>
      <c r="L197" s="230"/>
      <c r="M197" s="231"/>
      <c r="N197" s="232"/>
      <c r="O197" s="232"/>
      <c r="P197" s="232"/>
      <c r="Q197" s="232"/>
      <c r="R197" s="232"/>
      <c r="S197" s="232"/>
      <c r="T197" s="233"/>
      <c r="AT197" s="234" t="s">
        <v>197</v>
      </c>
      <c r="AU197" s="234" t="s">
        <v>88</v>
      </c>
      <c r="AV197" s="13" t="s">
        <v>88</v>
      </c>
      <c r="AW197" s="13" t="s">
        <v>32</v>
      </c>
      <c r="AX197" s="13" t="s">
        <v>77</v>
      </c>
      <c r="AY197" s="234" t="s">
        <v>188</v>
      </c>
    </row>
    <row r="198" spans="2:51" s="13" customFormat="1" ht="11.25">
      <c r="B198" s="223"/>
      <c r="C198" s="224"/>
      <c r="D198" s="225" t="s">
        <v>197</v>
      </c>
      <c r="E198" s="226" t="s">
        <v>1</v>
      </c>
      <c r="F198" s="227" t="s">
        <v>1795</v>
      </c>
      <c r="G198" s="224"/>
      <c r="H198" s="228">
        <v>0.66</v>
      </c>
      <c r="I198" s="229"/>
      <c r="J198" s="224"/>
      <c r="K198" s="224"/>
      <c r="L198" s="230"/>
      <c r="M198" s="231"/>
      <c r="N198" s="232"/>
      <c r="O198" s="232"/>
      <c r="P198" s="232"/>
      <c r="Q198" s="232"/>
      <c r="R198" s="232"/>
      <c r="S198" s="232"/>
      <c r="T198" s="233"/>
      <c r="AT198" s="234" t="s">
        <v>197</v>
      </c>
      <c r="AU198" s="234" t="s">
        <v>88</v>
      </c>
      <c r="AV198" s="13" t="s">
        <v>88</v>
      </c>
      <c r="AW198" s="13" t="s">
        <v>32</v>
      </c>
      <c r="AX198" s="13" t="s">
        <v>77</v>
      </c>
      <c r="AY198" s="234" t="s">
        <v>188</v>
      </c>
    </row>
    <row r="199" spans="2:51" s="13" customFormat="1" ht="11.25">
      <c r="B199" s="223"/>
      <c r="C199" s="224"/>
      <c r="D199" s="225" t="s">
        <v>197</v>
      </c>
      <c r="E199" s="226" t="s">
        <v>1</v>
      </c>
      <c r="F199" s="227" t="s">
        <v>1796</v>
      </c>
      <c r="G199" s="224"/>
      <c r="H199" s="228">
        <v>1.7929999999999999</v>
      </c>
      <c r="I199" s="229"/>
      <c r="J199" s="224"/>
      <c r="K199" s="224"/>
      <c r="L199" s="230"/>
      <c r="M199" s="231"/>
      <c r="N199" s="232"/>
      <c r="O199" s="232"/>
      <c r="P199" s="232"/>
      <c r="Q199" s="232"/>
      <c r="R199" s="232"/>
      <c r="S199" s="232"/>
      <c r="T199" s="233"/>
      <c r="AT199" s="234" t="s">
        <v>197</v>
      </c>
      <c r="AU199" s="234" t="s">
        <v>88</v>
      </c>
      <c r="AV199" s="13" t="s">
        <v>88</v>
      </c>
      <c r="AW199" s="13" t="s">
        <v>32</v>
      </c>
      <c r="AX199" s="13" t="s">
        <v>77</v>
      </c>
      <c r="AY199" s="234" t="s">
        <v>188</v>
      </c>
    </row>
    <row r="200" spans="2:51" s="13" customFormat="1" ht="11.25">
      <c r="B200" s="223"/>
      <c r="C200" s="224"/>
      <c r="D200" s="225" t="s">
        <v>197</v>
      </c>
      <c r="E200" s="226" t="s">
        <v>1</v>
      </c>
      <c r="F200" s="227" t="s">
        <v>1797</v>
      </c>
      <c r="G200" s="224"/>
      <c r="H200" s="228">
        <v>4.1470000000000002</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2:51" s="13" customFormat="1" ht="11.25">
      <c r="B201" s="223"/>
      <c r="C201" s="224"/>
      <c r="D201" s="225" t="s">
        <v>197</v>
      </c>
      <c r="E201" s="226" t="s">
        <v>1</v>
      </c>
      <c r="F201" s="227" t="s">
        <v>1798</v>
      </c>
      <c r="G201" s="224"/>
      <c r="H201" s="228">
        <v>12.21</v>
      </c>
      <c r="I201" s="229"/>
      <c r="J201" s="224"/>
      <c r="K201" s="224"/>
      <c r="L201" s="230"/>
      <c r="M201" s="231"/>
      <c r="N201" s="232"/>
      <c r="O201" s="232"/>
      <c r="P201" s="232"/>
      <c r="Q201" s="232"/>
      <c r="R201" s="232"/>
      <c r="S201" s="232"/>
      <c r="T201" s="233"/>
      <c r="AT201" s="234" t="s">
        <v>197</v>
      </c>
      <c r="AU201" s="234" t="s">
        <v>88</v>
      </c>
      <c r="AV201" s="13" t="s">
        <v>88</v>
      </c>
      <c r="AW201" s="13" t="s">
        <v>32</v>
      </c>
      <c r="AX201" s="13" t="s">
        <v>77</v>
      </c>
      <c r="AY201" s="234" t="s">
        <v>188</v>
      </c>
    </row>
    <row r="202" spans="2:51" s="13" customFormat="1" ht="11.25">
      <c r="B202" s="223"/>
      <c r="C202" s="224"/>
      <c r="D202" s="225" t="s">
        <v>197</v>
      </c>
      <c r="E202" s="226" t="s">
        <v>1</v>
      </c>
      <c r="F202" s="227" t="s">
        <v>1799</v>
      </c>
      <c r="G202" s="224"/>
      <c r="H202" s="228">
        <v>25.039000000000001</v>
      </c>
      <c r="I202" s="229"/>
      <c r="J202" s="224"/>
      <c r="K202" s="224"/>
      <c r="L202" s="230"/>
      <c r="M202" s="231"/>
      <c r="N202" s="232"/>
      <c r="O202" s="232"/>
      <c r="P202" s="232"/>
      <c r="Q202" s="232"/>
      <c r="R202" s="232"/>
      <c r="S202" s="232"/>
      <c r="T202" s="233"/>
      <c r="AT202" s="234" t="s">
        <v>197</v>
      </c>
      <c r="AU202" s="234" t="s">
        <v>88</v>
      </c>
      <c r="AV202" s="13" t="s">
        <v>88</v>
      </c>
      <c r="AW202" s="13" t="s">
        <v>32</v>
      </c>
      <c r="AX202" s="13" t="s">
        <v>77</v>
      </c>
      <c r="AY202" s="234" t="s">
        <v>188</v>
      </c>
    </row>
    <row r="203" spans="2:51" s="13" customFormat="1" ht="11.25">
      <c r="B203" s="223"/>
      <c r="C203" s="224"/>
      <c r="D203" s="225" t="s">
        <v>197</v>
      </c>
      <c r="E203" s="226" t="s">
        <v>1</v>
      </c>
      <c r="F203" s="227" t="s">
        <v>1800</v>
      </c>
      <c r="G203" s="224"/>
      <c r="H203" s="228">
        <v>65.25</v>
      </c>
      <c r="I203" s="229"/>
      <c r="J203" s="224"/>
      <c r="K203" s="224"/>
      <c r="L203" s="230"/>
      <c r="M203" s="231"/>
      <c r="N203" s="232"/>
      <c r="O203" s="232"/>
      <c r="P203" s="232"/>
      <c r="Q203" s="232"/>
      <c r="R203" s="232"/>
      <c r="S203" s="232"/>
      <c r="T203" s="233"/>
      <c r="AT203" s="234" t="s">
        <v>197</v>
      </c>
      <c r="AU203" s="234" t="s">
        <v>88</v>
      </c>
      <c r="AV203" s="13" t="s">
        <v>88</v>
      </c>
      <c r="AW203" s="13" t="s">
        <v>32</v>
      </c>
      <c r="AX203" s="13" t="s">
        <v>77</v>
      </c>
      <c r="AY203" s="234" t="s">
        <v>188</v>
      </c>
    </row>
    <row r="204" spans="2:51" s="16" customFormat="1" ht="11.25">
      <c r="B204" s="256"/>
      <c r="C204" s="257"/>
      <c r="D204" s="225" t="s">
        <v>197</v>
      </c>
      <c r="E204" s="258" t="s">
        <v>1700</v>
      </c>
      <c r="F204" s="259" t="s">
        <v>212</v>
      </c>
      <c r="G204" s="257"/>
      <c r="H204" s="260">
        <v>126.765</v>
      </c>
      <c r="I204" s="261"/>
      <c r="J204" s="257"/>
      <c r="K204" s="257"/>
      <c r="L204" s="262"/>
      <c r="M204" s="263"/>
      <c r="N204" s="264"/>
      <c r="O204" s="264"/>
      <c r="P204" s="264"/>
      <c r="Q204" s="264"/>
      <c r="R204" s="264"/>
      <c r="S204" s="264"/>
      <c r="T204" s="265"/>
      <c r="AT204" s="266" t="s">
        <v>197</v>
      </c>
      <c r="AU204" s="266" t="s">
        <v>88</v>
      </c>
      <c r="AV204" s="16" t="s">
        <v>204</v>
      </c>
      <c r="AW204" s="16" t="s">
        <v>32</v>
      </c>
      <c r="AX204" s="16" t="s">
        <v>77</v>
      </c>
      <c r="AY204" s="266" t="s">
        <v>188</v>
      </c>
    </row>
    <row r="205" spans="2:51" s="15" customFormat="1" ht="11.25">
      <c r="B205" s="246"/>
      <c r="C205" s="247"/>
      <c r="D205" s="225" t="s">
        <v>197</v>
      </c>
      <c r="E205" s="248" t="s">
        <v>1</v>
      </c>
      <c r="F205" s="249" t="s">
        <v>1801</v>
      </c>
      <c r="G205" s="247"/>
      <c r="H205" s="248" t="s">
        <v>1</v>
      </c>
      <c r="I205" s="250"/>
      <c r="J205" s="247"/>
      <c r="K205" s="247"/>
      <c r="L205" s="251"/>
      <c r="M205" s="252"/>
      <c r="N205" s="253"/>
      <c r="O205" s="253"/>
      <c r="P205" s="253"/>
      <c r="Q205" s="253"/>
      <c r="R205" s="253"/>
      <c r="S205" s="253"/>
      <c r="T205" s="254"/>
      <c r="AT205" s="255" t="s">
        <v>197</v>
      </c>
      <c r="AU205" s="255" t="s">
        <v>88</v>
      </c>
      <c r="AV205" s="15" t="s">
        <v>85</v>
      </c>
      <c r="AW205" s="15" t="s">
        <v>32</v>
      </c>
      <c r="AX205" s="15" t="s">
        <v>77</v>
      </c>
      <c r="AY205" s="255" t="s">
        <v>188</v>
      </c>
    </row>
    <row r="206" spans="2:51" s="13" customFormat="1" ht="11.25">
      <c r="B206" s="223"/>
      <c r="C206" s="224"/>
      <c r="D206" s="225" t="s">
        <v>197</v>
      </c>
      <c r="E206" s="226" t="s">
        <v>1</v>
      </c>
      <c r="F206" s="227" t="s">
        <v>1802</v>
      </c>
      <c r="G206" s="224"/>
      <c r="H206" s="228">
        <v>122.1</v>
      </c>
      <c r="I206" s="229"/>
      <c r="J206" s="224"/>
      <c r="K206" s="224"/>
      <c r="L206" s="230"/>
      <c r="M206" s="231"/>
      <c r="N206" s="232"/>
      <c r="O206" s="232"/>
      <c r="P206" s="232"/>
      <c r="Q206" s="232"/>
      <c r="R206" s="232"/>
      <c r="S206" s="232"/>
      <c r="T206" s="233"/>
      <c r="AT206" s="234" t="s">
        <v>197</v>
      </c>
      <c r="AU206" s="234" t="s">
        <v>88</v>
      </c>
      <c r="AV206" s="13" t="s">
        <v>88</v>
      </c>
      <c r="AW206" s="13" t="s">
        <v>32</v>
      </c>
      <c r="AX206" s="13" t="s">
        <v>77</v>
      </c>
      <c r="AY206" s="234" t="s">
        <v>188</v>
      </c>
    </row>
    <row r="207" spans="2:51" s="15" customFormat="1" ht="11.25">
      <c r="B207" s="246"/>
      <c r="C207" s="247"/>
      <c r="D207" s="225" t="s">
        <v>197</v>
      </c>
      <c r="E207" s="248" t="s">
        <v>1</v>
      </c>
      <c r="F207" s="249" t="s">
        <v>1803</v>
      </c>
      <c r="G207" s="247"/>
      <c r="H207" s="248" t="s">
        <v>1</v>
      </c>
      <c r="I207" s="250"/>
      <c r="J207" s="247"/>
      <c r="K207" s="247"/>
      <c r="L207" s="251"/>
      <c r="M207" s="252"/>
      <c r="N207" s="253"/>
      <c r="O207" s="253"/>
      <c r="P207" s="253"/>
      <c r="Q207" s="253"/>
      <c r="R207" s="253"/>
      <c r="S207" s="253"/>
      <c r="T207" s="254"/>
      <c r="AT207" s="255" t="s">
        <v>197</v>
      </c>
      <c r="AU207" s="255" t="s">
        <v>88</v>
      </c>
      <c r="AV207" s="15" t="s">
        <v>85</v>
      </c>
      <c r="AW207" s="15" t="s">
        <v>32</v>
      </c>
      <c r="AX207" s="15" t="s">
        <v>77</v>
      </c>
      <c r="AY207" s="255" t="s">
        <v>188</v>
      </c>
    </row>
    <row r="208" spans="2:51" s="13" customFormat="1" ht="11.25">
      <c r="B208" s="223"/>
      <c r="C208" s="224"/>
      <c r="D208" s="225" t="s">
        <v>197</v>
      </c>
      <c r="E208" s="226" t="s">
        <v>1</v>
      </c>
      <c r="F208" s="227" t="s">
        <v>1804</v>
      </c>
      <c r="G208" s="224"/>
      <c r="H208" s="228">
        <v>17.920000000000002</v>
      </c>
      <c r="I208" s="229"/>
      <c r="J208" s="224"/>
      <c r="K208" s="224"/>
      <c r="L208" s="230"/>
      <c r="M208" s="231"/>
      <c r="N208" s="232"/>
      <c r="O208" s="232"/>
      <c r="P208" s="232"/>
      <c r="Q208" s="232"/>
      <c r="R208" s="232"/>
      <c r="S208" s="232"/>
      <c r="T208" s="233"/>
      <c r="AT208" s="234" t="s">
        <v>197</v>
      </c>
      <c r="AU208" s="234" t="s">
        <v>88</v>
      </c>
      <c r="AV208" s="13" t="s">
        <v>88</v>
      </c>
      <c r="AW208" s="13" t="s">
        <v>32</v>
      </c>
      <c r="AX208" s="13" t="s">
        <v>77</v>
      </c>
      <c r="AY208" s="234" t="s">
        <v>188</v>
      </c>
    </row>
    <row r="209" spans="1:65" s="15" customFormat="1" ht="11.25">
      <c r="B209" s="246"/>
      <c r="C209" s="247"/>
      <c r="D209" s="225" t="s">
        <v>197</v>
      </c>
      <c r="E209" s="248" t="s">
        <v>1</v>
      </c>
      <c r="F209" s="249" t="s">
        <v>1805</v>
      </c>
      <c r="G209" s="247"/>
      <c r="H209" s="248" t="s">
        <v>1</v>
      </c>
      <c r="I209" s="250"/>
      <c r="J209" s="247"/>
      <c r="K209" s="247"/>
      <c r="L209" s="251"/>
      <c r="M209" s="252"/>
      <c r="N209" s="253"/>
      <c r="O209" s="253"/>
      <c r="P209" s="253"/>
      <c r="Q209" s="253"/>
      <c r="R209" s="253"/>
      <c r="S209" s="253"/>
      <c r="T209" s="254"/>
      <c r="AT209" s="255" t="s">
        <v>197</v>
      </c>
      <c r="AU209" s="255" t="s">
        <v>88</v>
      </c>
      <c r="AV209" s="15" t="s">
        <v>85</v>
      </c>
      <c r="AW209" s="15" t="s">
        <v>32</v>
      </c>
      <c r="AX209" s="15" t="s">
        <v>77</v>
      </c>
      <c r="AY209" s="255" t="s">
        <v>188</v>
      </c>
    </row>
    <row r="210" spans="1:65" s="13" customFormat="1" ht="11.25">
      <c r="B210" s="223"/>
      <c r="C210" s="224"/>
      <c r="D210" s="225" t="s">
        <v>197</v>
      </c>
      <c r="E210" s="226" t="s">
        <v>1</v>
      </c>
      <c r="F210" s="227" t="s">
        <v>1806</v>
      </c>
      <c r="G210" s="224"/>
      <c r="H210" s="228">
        <v>157.35499999999999</v>
      </c>
      <c r="I210" s="229"/>
      <c r="J210" s="224"/>
      <c r="K210" s="224"/>
      <c r="L210" s="230"/>
      <c r="M210" s="231"/>
      <c r="N210" s="232"/>
      <c r="O210" s="232"/>
      <c r="P210" s="232"/>
      <c r="Q210" s="232"/>
      <c r="R210" s="232"/>
      <c r="S210" s="232"/>
      <c r="T210" s="233"/>
      <c r="AT210" s="234" t="s">
        <v>197</v>
      </c>
      <c r="AU210" s="234" t="s">
        <v>88</v>
      </c>
      <c r="AV210" s="13" t="s">
        <v>88</v>
      </c>
      <c r="AW210" s="13" t="s">
        <v>32</v>
      </c>
      <c r="AX210" s="13" t="s">
        <v>77</v>
      </c>
      <c r="AY210" s="234" t="s">
        <v>188</v>
      </c>
    </row>
    <row r="211" spans="1:65" s="15" customFormat="1" ht="11.25">
      <c r="B211" s="246"/>
      <c r="C211" s="247"/>
      <c r="D211" s="225" t="s">
        <v>197</v>
      </c>
      <c r="E211" s="248" t="s">
        <v>1</v>
      </c>
      <c r="F211" s="249" t="s">
        <v>1807</v>
      </c>
      <c r="G211" s="247"/>
      <c r="H211" s="248" t="s">
        <v>1</v>
      </c>
      <c r="I211" s="250"/>
      <c r="J211" s="247"/>
      <c r="K211" s="247"/>
      <c r="L211" s="251"/>
      <c r="M211" s="252"/>
      <c r="N211" s="253"/>
      <c r="O211" s="253"/>
      <c r="P211" s="253"/>
      <c r="Q211" s="253"/>
      <c r="R211" s="253"/>
      <c r="S211" s="253"/>
      <c r="T211" s="254"/>
      <c r="AT211" s="255" t="s">
        <v>197</v>
      </c>
      <c r="AU211" s="255" t="s">
        <v>88</v>
      </c>
      <c r="AV211" s="15" t="s">
        <v>85</v>
      </c>
      <c r="AW211" s="15" t="s">
        <v>32</v>
      </c>
      <c r="AX211" s="15" t="s">
        <v>77</v>
      </c>
      <c r="AY211" s="255" t="s">
        <v>188</v>
      </c>
    </row>
    <row r="212" spans="1:65" s="13" customFormat="1" ht="11.25">
      <c r="B212" s="223"/>
      <c r="C212" s="224"/>
      <c r="D212" s="225" t="s">
        <v>197</v>
      </c>
      <c r="E212" s="226" t="s">
        <v>1</v>
      </c>
      <c r="F212" s="227" t="s">
        <v>1808</v>
      </c>
      <c r="G212" s="224"/>
      <c r="H212" s="228">
        <v>20.48</v>
      </c>
      <c r="I212" s="229"/>
      <c r="J212" s="224"/>
      <c r="K212" s="224"/>
      <c r="L212" s="230"/>
      <c r="M212" s="231"/>
      <c r="N212" s="232"/>
      <c r="O212" s="232"/>
      <c r="P212" s="232"/>
      <c r="Q212" s="232"/>
      <c r="R212" s="232"/>
      <c r="S212" s="232"/>
      <c r="T212" s="233"/>
      <c r="AT212" s="234" t="s">
        <v>197</v>
      </c>
      <c r="AU212" s="234" t="s">
        <v>88</v>
      </c>
      <c r="AV212" s="13" t="s">
        <v>88</v>
      </c>
      <c r="AW212" s="13" t="s">
        <v>32</v>
      </c>
      <c r="AX212" s="13" t="s">
        <v>77</v>
      </c>
      <c r="AY212" s="234" t="s">
        <v>188</v>
      </c>
    </row>
    <row r="213" spans="1:65" s="15" customFormat="1" ht="11.25">
      <c r="B213" s="246"/>
      <c r="C213" s="247"/>
      <c r="D213" s="225" t="s">
        <v>197</v>
      </c>
      <c r="E213" s="248" t="s">
        <v>1</v>
      </c>
      <c r="F213" s="249" t="s">
        <v>1809</v>
      </c>
      <c r="G213" s="247"/>
      <c r="H213" s="248" t="s">
        <v>1</v>
      </c>
      <c r="I213" s="250"/>
      <c r="J213" s="247"/>
      <c r="K213" s="247"/>
      <c r="L213" s="251"/>
      <c r="M213" s="252"/>
      <c r="N213" s="253"/>
      <c r="O213" s="253"/>
      <c r="P213" s="253"/>
      <c r="Q213" s="253"/>
      <c r="R213" s="253"/>
      <c r="S213" s="253"/>
      <c r="T213" s="254"/>
      <c r="AT213" s="255" t="s">
        <v>197</v>
      </c>
      <c r="AU213" s="255" t="s">
        <v>88</v>
      </c>
      <c r="AV213" s="15" t="s">
        <v>85</v>
      </c>
      <c r="AW213" s="15" t="s">
        <v>32</v>
      </c>
      <c r="AX213" s="15" t="s">
        <v>77</v>
      </c>
      <c r="AY213" s="255" t="s">
        <v>188</v>
      </c>
    </row>
    <row r="214" spans="1:65" s="13" customFormat="1" ht="11.25">
      <c r="B214" s="223"/>
      <c r="C214" s="224"/>
      <c r="D214" s="225" t="s">
        <v>197</v>
      </c>
      <c r="E214" s="226" t="s">
        <v>1</v>
      </c>
      <c r="F214" s="227" t="s">
        <v>1810</v>
      </c>
      <c r="G214" s="224"/>
      <c r="H214" s="228">
        <v>11.55</v>
      </c>
      <c r="I214" s="229"/>
      <c r="J214" s="224"/>
      <c r="K214" s="224"/>
      <c r="L214" s="230"/>
      <c r="M214" s="231"/>
      <c r="N214" s="232"/>
      <c r="O214" s="232"/>
      <c r="P214" s="232"/>
      <c r="Q214" s="232"/>
      <c r="R214" s="232"/>
      <c r="S214" s="232"/>
      <c r="T214" s="233"/>
      <c r="AT214" s="234" t="s">
        <v>197</v>
      </c>
      <c r="AU214" s="234" t="s">
        <v>88</v>
      </c>
      <c r="AV214" s="13" t="s">
        <v>88</v>
      </c>
      <c r="AW214" s="13" t="s">
        <v>32</v>
      </c>
      <c r="AX214" s="13" t="s">
        <v>77</v>
      </c>
      <c r="AY214" s="234" t="s">
        <v>188</v>
      </c>
    </row>
    <row r="215" spans="1:65" s="13" customFormat="1" ht="11.25">
      <c r="B215" s="223"/>
      <c r="C215" s="224"/>
      <c r="D215" s="225" t="s">
        <v>197</v>
      </c>
      <c r="E215" s="226" t="s">
        <v>1</v>
      </c>
      <c r="F215" s="227" t="s">
        <v>1811</v>
      </c>
      <c r="G215" s="224"/>
      <c r="H215" s="228">
        <v>2.56</v>
      </c>
      <c r="I215" s="229"/>
      <c r="J215" s="224"/>
      <c r="K215" s="224"/>
      <c r="L215" s="230"/>
      <c r="M215" s="231"/>
      <c r="N215" s="232"/>
      <c r="O215" s="232"/>
      <c r="P215" s="232"/>
      <c r="Q215" s="232"/>
      <c r="R215" s="232"/>
      <c r="S215" s="232"/>
      <c r="T215" s="233"/>
      <c r="AT215" s="234" t="s">
        <v>197</v>
      </c>
      <c r="AU215" s="234" t="s">
        <v>88</v>
      </c>
      <c r="AV215" s="13" t="s">
        <v>88</v>
      </c>
      <c r="AW215" s="13" t="s">
        <v>32</v>
      </c>
      <c r="AX215" s="13" t="s">
        <v>77</v>
      </c>
      <c r="AY215" s="234" t="s">
        <v>188</v>
      </c>
    </row>
    <row r="216" spans="1:65" s="16" customFormat="1" ht="11.25">
      <c r="B216" s="256"/>
      <c r="C216" s="257"/>
      <c r="D216" s="225" t="s">
        <v>197</v>
      </c>
      <c r="E216" s="258" t="s">
        <v>1702</v>
      </c>
      <c r="F216" s="259" t="s">
        <v>212</v>
      </c>
      <c r="G216" s="257"/>
      <c r="H216" s="260">
        <v>331.96499999999997</v>
      </c>
      <c r="I216" s="261"/>
      <c r="J216" s="257"/>
      <c r="K216" s="257"/>
      <c r="L216" s="262"/>
      <c r="M216" s="263"/>
      <c r="N216" s="264"/>
      <c r="O216" s="264"/>
      <c r="P216" s="264"/>
      <c r="Q216" s="264"/>
      <c r="R216" s="264"/>
      <c r="S216" s="264"/>
      <c r="T216" s="265"/>
      <c r="AT216" s="266" t="s">
        <v>197</v>
      </c>
      <c r="AU216" s="266" t="s">
        <v>88</v>
      </c>
      <c r="AV216" s="16" t="s">
        <v>204</v>
      </c>
      <c r="AW216" s="16" t="s">
        <v>32</v>
      </c>
      <c r="AX216" s="16" t="s">
        <v>77</v>
      </c>
      <c r="AY216" s="266" t="s">
        <v>188</v>
      </c>
    </row>
    <row r="217" spans="1:65" s="14" customFormat="1" ht="11.25">
      <c r="B217" s="235"/>
      <c r="C217" s="236"/>
      <c r="D217" s="225" t="s">
        <v>197</v>
      </c>
      <c r="E217" s="237" t="s">
        <v>603</v>
      </c>
      <c r="F217" s="238" t="s">
        <v>199</v>
      </c>
      <c r="G217" s="236"/>
      <c r="H217" s="239">
        <v>472.45499999999998</v>
      </c>
      <c r="I217" s="240"/>
      <c r="J217" s="236"/>
      <c r="K217" s="236"/>
      <c r="L217" s="241"/>
      <c r="M217" s="242"/>
      <c r="N217" s="243"/>
      <c r="O217" s="243"/>
      <c r="P217" s="243"/>
      <c r="Q217" s="243"/>
      <c r="R217" s="243"/>
      <c r="S217" s="243"/>
      <c r="T217" s="244"/>
      <c r="AT217" s="245" t="s">
        <v>197</v>
      </c>
      <c r="AU217" s="245" t="s">
        <v>88</v>
      </c>
      <c r="AV217" s="14" t="s">
        <v>195</v>
      </c>
      <c r="AW217" s="14" t="s">
        <v>32</v>
      </c>
      <c r="AX217" s="14" t="s">
        <v>77</v>
      </c>
      <c r="AY217" s="245" t="s">
        <v>188</v>
      </c>
    </row>
    <row r="218" spans="1:65" s="13" customFormat="1" ht="11.25">
      <c r="B218" s="223"/>
      <c r="C218" s="224"/>
      <c r="D218" s="225" t="s">
        <v>197</v>
      </c>
      <c r="E218" s="226" t="s">
        <v>1</v>
      </c>
      <c r="F218" s="227" t="s">
        <v>1812</v>
      </c>
      <c r="G218" s="224"/>
      <c r="H218" s="228">
        <v>94.491</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1:65" s="14" customFormat="1" ht="11.25">
      <c r="B219" s="235"/>
      <c r="C219" s="236"/>
      <c r="D219" s="225" t="s">
        <v>197</v>
      </c>
      <c r="E219" s="237" t="s">
        <v>605</v>
      </c>
      <c r="F219" s="238" t="s">
        <v>199</v>
      </c>
      <c r="G219" s="236"/>
      <c r="H219" s="239">
        <v>94.491</v>
      </c>
      <c r="I219" s="240"/>
      <c r="J219" s="236"/>
      <c r="K219" s="236"/>
      <c r="L219" s="241"/>
      <c r="M219" s="242"/>
      <c r="N219" s="243"/>
      <c r="O219" s="243"/>
      <c r="P219" s="243"/>
      <c r="Q219" s="243"/>
      <c r="R219" s="243"/>
      <c r="S219" s="243"/>
      <c r="T219" s="244"/>
      <c r="AT219" s="245" t="s">
        <v>197</v>
      </c>
      <c r="AU219" s="245" t="s">
        <v>88</v>
      </c>
      <c r="AV219" s="14" t="s">
        <v>195</v>
      </c>
      <c r="AW219" s="14" t="s">
        <v>32</v>
      </c>
      <c r="AX219" s="14" t="s">
        <v>85</v>
      </c>
      <c r="AY219" s="245" t="s">
        <v>188</v>
      </c>
    </row>
    <row r="220" spans="1:65" s="2" customFormat="1" ht="16.5" customHeight="1">
      <c r="A220" s="35"/>
      <c r="B220" s="36"/>
      <c r="C220" s="210" t="s">
        <v>276</v>
      </c>
      <c r="D220" s="210" t="s">
        <v>190</v>
      </c>
      <c r="E220" s="211" t="s">
        <v>277</v>
      </c>
      <c r="F220" s="212" t="s">
        <v>278</v>
      </c>
      <c r="G220" s="213" t="s">
        <v>193</v>
      </c>
      <c r="H220" s="214">
        <v>4.4000000000000004</v>
      </c>
      <c r="I220" s="215"/>
      <c r="J220" s="216">
        <f>ROUND(I220*H220,2)</f>
        <v>0</v>
      </c>
      <c r="K220" s="212" t="s">
        <v>202</v>
      </c>
      <c r="L220" s="40"/>
      <c r="M220" s="217" t="s">
        <v>1</v>
      </c>
      <c r="N220" s="218" t="s">
        <v>42</v>
      </c>
      <c r="O220" s="72"/>
      <c r="P220" s="219">
        <f>O220*H220</f>
        <v>0</v>
      </c>
      <c r="Q220" s="219">
        <v>1.068E-2</v>
      </c>
      <c r="R220" s="219">
        <f>Q220*H220</f>
        <v>4.6992000000000006E-2</v>
      </c>
      <c r="S220" s="219">
        <v>0</v>
      </c>
      <c r="T220" s="220">
        <f>S220*H220</f>
        <v>0</v>
      </c>
      <c r="U220" s="35"/>
      <c r="V220" s="35"/>
      <c r="W220" s="35"/>
      <c r="X220" s="35"/>
      <c r="Y220" s="35"/>
      <c r="Z220" s="35"/>
      <c r="AA220" s="35"/>
      <c r="AB220" s="35"/>
      <c r="AC220" s="35"/>
      <c r="AD220" s="35"/>
      <c r="AE220" s="35"/>
      <c r="AR220" s="221" t="s">
        <v>195</v>
      </c>
      <c r="AT220" s="221" t="s">
        <v>190</v>
      </c>
      <c r="AU220" s="221" t="s">
        <v>88</v>
      </c>
      <c r="AY220" s="18" t="s">
        <v>188</v>
      </c>
      <c r="BE220" s="222">
        <f>IF(N220="základní",J220,0)</f>
        <v>0</v>
      </c>
      <c r="BF220" s="222">
        <f>IF(N220="snížená",J220,0)</f>
        <v>0</v>
      </c>
      <c r="BG220" s="222">
        <f>IF(N220="zákl. přenesená",J220,0)</f>
        <v>0</v>
      </c>
      <c r="BH220" s="222">
        <f>IF(N220="sníž. přenesená",J220,0)</f>
        <v>0</v>
      </c>
      <c r="BI220" s="222">
        <f>IF(N220="nulová",J220,0)</f>
        <v>0</v>
      </c>
      <c r="BJ220" s="18" t="s">
        <v>85</v>
      </c>
      <c r="BK220" s="222">
        <f>ROUND(I220*H220,2)</f>
        <v>0</v>
      </c>
      <c r="BL220" s="18" t="s">
        <v>195</v>
      </c>
      <c r="BM220" s="221" t="s">
        <v>279</v>
      </c>
    </row>
    <row r="221" spans="1:65" s="15" customFormat="1" ht="11.25">
      <c r="B221" s="246"/>
      <c r="C221" s="247"/>
      <c r="D221" s="225" t="s">
        <v>197</v>
      </c>
      <c r="E221" s="248" t="s">
        <v>1</v>
      </c>
      <c r="F221" s="249" t="s">
        <v>1813</v>
      </c>
      <c r="G221" s="247"/>
      <c r="H221" s="248" t="s">
        <v>1</v>
      </c>
      <c r="I221" s="250"/>
      <c r="J221" s="247"/>
      <c r="K221" s="247"/>
      <c r="L221" s="251"/>
      <c r="M221" s="252"/>
      <c r="N221" s="253"/>
      <c r="O221" s="253"/>
      <c r="P221" s="253"/>
      <c r="Q221" s="253"/>
      <c r="R221" s="253"/>
      <c r="S221" s="253"/>
      <c r="T221" s="254"/>
      <c r="AT221" s="255" t="s">
        <v>197</v>
      </c>
      <c r="AU221" s="255" t="s">
        <v>88</v>
      </c>
      <c r="AV221" s="15" t="s">
        <v>85</v>
      </c>
      <c r="AW221" s="15" t="s">
        <v>32</v>
      </c>
      <c r="AX221" s="15" t="s">
        <v>77</v>
      </c>
      <c r="AY221" s="255" t="s">
        <v>188</v>
      </c>
    </row>
    <row r="222" spans="1:65" s="13" customFormat="1" ht="11.25">
      <c r="B222" s="223"/>
      <c r="C222" s="224"/>
      <c r="D222" s="225" t="s">
        <v>197</v>
      </c>
      <c r="E222" s="226" t="s">
        <v>1</v>
      </c>
      <c r="F222" s="227" t="s">
        <v>1814</v>
      </c>
      <c r="G222" s="224"/>
      <c r="H222" s="228">
        <v>4.4000000000000004</v>
      </c>
      <c r="I222" s="229"/>
      <c r="J222" s="224"/>
      <c r="K222" s="224"/>
      <c r="L222" s="230"/>
      <c r="M222" s="231"/>
      <c r="N222" s="232"/>
      <c r="O222" s="232"/>
      <c r="P222" s="232"/>
      <c r="Q222" s="232"/>
      <c r="R222" s="232"/>
      <c r="S222" s="232"/>
      <c r="T222" s="233"/>
      <c r="AT222" s="234" t="s">
        <v>197</v>
      </c>
      <c r="AU222" s="234" t="s">
        <v>88</v>
      </c>
      <c r="AV222" s="13" t="s">
        <v>88</v>
      </c>
      <c r="AW222" s="13" t="s">
        <v>32</v>
      </c>
      <c r="AX222" s="13" t="s">
        <v>77</v>
      </c>
      <c r="AY222" s="234" t="s">
        <v>188</v>
      </c>
    </row>
    <row r="223" spans="1:65" s="14" customFormat="1" ht="11.25">
      <c r="B223" s="235"/>
      <c r="C223" s="236"/>
      <c r="D223" s="225" t="s">
        <v>197</v>
      </c>
      <c r="E223" s="237" t="s">
        <v>145</v>
      </c>
      <c r="F223" s="238" t="s">
        <v>199</v>
      </c>
      <c r="G223" s="236"/>
      <c r="H223" s="239">
        <v>4.4000000000000004</v>
      </c>
      <c r="I223" s="240"/>
      <c r="J223" s="236"/>
      <c r="K223" s="236"/>
      <c r="L223" s="241"/>
      <c r="M223" s="242"/>
      <c r="N223" s="243"/>
      <c r="O223" s="243"/>
      <c r="P223" s="243"/>
      <c r="Q223" s="243"/>
      <c r="R223" s="243"/>
      <c r="S223" s="243"/>
      <c r="T223" s="244"/>
      <c r="AT223" s="245" t="s">
        <v>197</v>
      </c>
      <c r="AU223" s="245" t="s">
        <v>88</v>
      </c>
      <c r="AV223" s="14" t="s">
        <v>195</v>
      </c>
      <c r="AW223" s="14" t="s">
        <v>32</v>
      </c>
      <c r="AX223" s="14" t="s">
        <v>85</v>
      </c>
      <c r="AY223" s="245" t="s">
        <v>188</v>
      </c>
    </row>
    <row r="224" spans="1:65" s="2" customFormat="1" ht="16.5" customHeight="1">
      <c r="A224" s="35"/>
      <c r="B224" s="36"/>
      <c r="C224" s="210" t="s">
        <v>282</v>
      </c>
      <c r="D224" s="210" t="s">
        <v>190</v>
      </c>
      <c r="E224" s="211" t="s">
        <v>641</v>
      </c>
      <c r="F224" s="212" t="s">
        <v>642</v>
      </c>
      <c r="G224" s="213" t="s">
        <v>193</v>
      </c>
      <c r="H224" s="214">
        <v>7.7</v>
      </c>
      <c r="I224" s="215"/>
      <c r="J224" s="216">
        <f>ROUND(I224*H224,2)</f>
        <v>0</v>
      </c>
      <c r="K224" s="212" t="s">
        <v>202</v>
      </c>
      <c r="L224" s="40"/>
      <c r="M224" s="217" t="s">
        <v>1</v>
      </c>
      <c r="N224" s="218" t="s">
        <v>42</v>
      </c>
      <c r="O224" s="72"/>
      <c r="P224" s="219">
        <f>O224*H224</f>
        <v>0</v>
      </c>
      <c r="Q224" s="219">
        <v>3.6900000000000002E-2</v>
      </c>
      <c r="R224" s="219">
        <f>Q224*H224</f>
        <v>0.28413000000000005</v>
      </c>
      <c r="S224" s="219">
        <v>0</v>
      </c>
      <c r="T224" s="220">
        <f>S224*H224</f>
        <v>0</v>
      </c>
      <c r="U224" s="35"/>
      <c r="V224" s="35"/>
      <c r="W224" s="35"/>
      <c r="X224" s="35"/>
      <c r="Y224" s="35"/>
      <c r="Z224" s="35"/>
      <c r="AA224" s="35"/>
      <c r="AB224" s="35"/>
      <c r="AC224" s="35"/>
      <c r="AD224" s="35"/>
      <c r="AE224" s="35"/>
      <c r="AR224" s="221" t="s">
        <v>195</v>
      </c>
      <c r="AT224" s="221" t="s">
        <v>190</v>
      </c>
      <c r="AU224" s="221" t="s">
        <v>88</v>
      </c>
      <c r="AY224" s="18" t="s">
        <v>188</v>
      </c>
      <c r="BE224" s="222">
        <f>IF(N224="základní",J224,0)</f>
        <v>0</v>
      </c>
      <c r="BF224" s="222">
        <f>IF(N224="snížená",J224,0)</f>
        <v>0</v>
      </c>
      <c r="BG224" s="222">
        <f>IF(N224="zákl. přenesená",J224,0)</f>
        <v>0</v>
      </c>
      <c r="BH224" s="222">
        <f>IF(N224="sníž. přenesená",J224,0)</f>
        <v>0</v>
      </c>
      <c r="BI224" s="222">
        <f>IF(N224="nulová",J224,0)</f>
        <v>0</v>
      </c>
      <c r="BJ224" s="18" t="s">
        <v>85</v>
      </c>
      <c r="BK224" s="222">
        <f>ROUND(I224*H224,2)</f>
        <v>0</v>
      </c>
      <c r="BL224" s="18" t="s">
        <v>195</v>
      </c>
      <c r="BM224" s="221" t="s">
        <v>1815</v>
      </c>
    </row>
    <row r="225" spans="1:65" s="15" customFormat="1" ht="11.25">
      <c r="B225" s="246"/>
      <c r="C225" s="247"/>
      <c r="D225" s="225" t="s">
        <v>197</v>
      </c>
      <c r="E225" s="248" t="s">
        <v>1</v>
      </c>
      <c r="F225" s="249" t="s">
        <v>1816</v>
      </c>
      <c r="G225" s="247"/>
      <c r="H225" s="248" t="s">
        <v>1</v>
      </c>
      <c r="I225" s="250"/>
      <c r="J225" s="247"/>
      <c r="K225" s="247"/>
      <c r="L225" s="251"/>
      <c r="M225" s="252"/>
      <c r="N225" s="253"/>
      <c r="O225" s="253"/>
      <c r="P225" s="253"/>
      <c r="Q225" s="253"/>
      <c r="R225" s="253"/>
      <c r="S225" s="253"/>
      <c r="T225" s="254"/>
      <c r="AT225" s="255" t="s">
        <v>197</v>
      </c>
      <c r="AU225" s="255" t="s">
        <v>88</v>
      </c>
      <c r="AV225" s="15" t="s">
        <v>85</v>
      </c>
      <c r="AW225" s="15" t="s">
        <v>32</v>
      </c>
      <c r="AX225" s="15" t="s">
        <v>77</v>
      </c>
      <c r="AY225" s="255" t="s">
        <v>188</v>
      </c>
    </row>
    <row r="226" spans="1:65" s="13" customFormat="1" ht="11.25">
      <c r="B226" s="223"/>
      <c r="C226" s="224"/>
      <c r="D226" s="225" t="s">
        <v>197</v>
      </c>
      <c r="E226" s="226" t="s">
        <v>1</v>
      </c>
      <c r="F226" s="227" t="s">
        <v>1817</v>
      </c>
      <c r="G226" s="224"/>
      <c r="H226" s="228">
        <v>5</v>
      </c>
      <c r="I226" s="229"/>
      <c r="J226" s="224"/>
      <c r="K226" s="224"/>
      <c r="L226" s="230"/>
      <c r="M226" s="231"/>
      <c r="N226" s="232"/>
      <c r="O226" s="232"/>
      <c r="P226" s="232"/>
      <c r="Q226" s="232"/>
      <c r="R226" s="232"/>
      <c r="S226" s="232"/>
      <c r="T226" s="233"/>
      <c r="AT226" s="234" t="s">
        <v>197</v>
      </c>
      <c r="AU226" s="234" t="s">
        <v>88</v>
      </c>
      <c r="AV226" s="13" t="s">
        <v>88</v>
      </c>
      <c r="AW226" s="13" t="s">
        <v>32</v>
      </c>
      <c r="AX226" s="13" t="s">
        <v>77</v>
      </c>
      <c r="AY226" s="234" t="s">
        <v>188</v>
      </c>
    </row>
    <row r="227" spans="1:65" s="13" customFormat="1" ht="11.25">
      <c r="B227" s="223"/>
      <c r="C227" s="224"/>
      <c r="D227" s="225" t="s">
        <v>197</v>
      </c>
      <c r="E227" s="226" t="s">
        <v>1</v>
      </c>
      <c r="F227" s="227" t="s">
        <v>1818</v>
      </c>
      <c r="G227" s="224"/>
      <c r="H227" s="228">
        <v>2</v>
      </c>
      <c r="I227" s="229"/>
      <c r="J227" s="224"/>
      <c r="K227" s="224"/>
      <c r="L227" s="230"/>
      <c r="M227" s="231"/>
      <c r="N227" s="232"/>
      <c r="O227" s="232"/>
      <c r="P227" s="232"/>
      <c r="Q227" s="232"/>
      <c r="R227" s="232"/>
      <c r="S227" s="232"/>
      <c r="T227" s="233"/>
      <c r="AT227" s="234" t="s">
        <v>197</v>
      </c>
      <c r="AU227" s="234" t="s">
        <v>88</v>
      </c>
      <c r="AV227" s="13" t="s">
        <v>88</v>
      </c>
      <c r="AW227" s="13" t="s">
        <v>32</v>
      </c>
      <c r="AX227" s="13" t="s">
        <v>77</v>
      </c>
      <c r="AY227" s="234" t="s">
        <v>188</v>
      </c>
    </row>
    <row r="228" spans="1:65" s="14" customFormat="1" ht="11.25">
      <c r="B228" s="235"/>
      <c r="C228" s="236"/>
      <c r="D228" s="225" t="s">
        <v>197</v>
      </c>
      <c r="E228" s="237" t="s">
        <v>645</v>
      </c>
      <c r="F228" s="238" t="s">
        <v>199</v>
      </c>
      <c r="G228" s="236"/>
      <c r="H228" s="239">
        <v>7</v>
      </c>
      <c r="I228" s="240"/>
      <c r="J228" s="236"/>
      <c r="K228" s="236"/>
      <c r="L228" s="241"/>
      <c r="M228" s="242"/>
      <c r="N228" s="243"/>
      <c r="O228" s="243"/>
      <c r="P228" s="243"/>
      <c r="Q228" s="243"/>
      <c r="R228" s="243"/>
      <c r="S228" s="243"/>
      <c r="T228" s="244"/>
      <c r="AT228" s="245" t="s">
        <v>197</v>
      </c>
      <c r="AU228" s="245" t="s">
        <v>88</v>
      </c>
      <c r="AV228" s="14" t="s">
        <v>195</v>
      </c>
      <c r="AW228" s="14" t="s">
        <v>32</v>
      </c>
      <c r="AX228" s="14" t="s">
        <v>77</v>
      </c>
      <c r="AY228" s="245" t="s">
        <v>188</v>
      </c>
    </row>
    <row r="229" spans="1:65" s="15" customFormat="1" ht="11.25">
      <c r="B229" s="246"/>
      <c r="C229" s="247"/>
      <c r="D229" s="225" t="s">
        <v>197</v>
      </c>
      <c r="E229" s="248" t="s">
        <v>1</v>
      </c>
      <c r="F229" s="249" t="s">
        <v>646</v>
      </c>
      <c r="G229" s="247"/>
      <c r="H229" s="248" t="s">
        <v>1</v>
      </c>
      <c r="I229" s="250"/>
      <c r="J229" s="247"/>
      <c r="K229" s="247"/>
      <c r="L229" s="251"/>
      <c r="M229" s="252"/>
      <c r="N229" s="253"/>
      <c r="O229" s="253"/>
      <c r="P229" s="253"/>
      <c r="Q229" s="253"/>
      <c r="R229" s="253"/>
      <c r="S229" s="253"/>
      <c r="T229" s="254"/>
      <c r="AT229" s="255" t="s">
        <v>197</v>
      </c>
      <c r="AU229" s="255" t="s">
        <v>88</v>
      </c>
      <c r="AV229" s="15" t="s">
        <v>85</v>
      </c>
      <c r="AW229" s="15" t="s">
        <v>32</v>
      </c>
      <c r="AX229" s="15" t="s">
        <v>77</v>
      </c>
      <c r="AY229" s="255" t="s">
        <v>188</v>
      </c>
    </row>
    <row r="230" spans="1:65" s="13" customFormat="1" ht="11.25">
      <c r="B230" s="223"/>
      <c r="C230" s="224"/>
      <c r="D230" s="225" t="s">
        <v>197</v>
      </c>
      <c r="E230" s="226" t="s">
        <v>1</v>
      </c>
      <c r="F230" s="227" t="s">
        <v>1819</v>
      </c>
      <c r="G230" s="224"/>
      <c r="H230" s="228">
        <v>5.5</v>
      </c>
      <c r="I230" s="229"/>
      <c r="J230" s="224"/>
      <c r="K230" s="224"/>
      <c r="L230" s="230"/>
      <c r="M230" s="231"/>
      <c r="N230" s="232"/>
      <c r="O230" s="232"/>
      <c r="P230" s="232"/>
      <c r="Q230" s="232"/>
      <c r="R230" s="232"/>
      <c r="S230" s="232"/>
      <c r="T230" s="233"/>
      <c r="AT230" s="234" t="s">
        <v>197</v>
      </c>
      <c r="AU230" s="234" t="s">
        <v>88</v>
      </c>
      <c r="AV230" s="13" t="s">
        <v>88</v>
      </c>
      <c r="AW230" s="13" t="s">
        <v>32</v>
      </c>
      <c r="AX230" s="13" t="s">
        <v>77</v>
      </c>
      <c r="AY230" s="234" t="s">
        <v>188</v>
      </c>
    </row>
    <row r="231" spans="1:65" s="13" customFormat="1" ht="11.25">
      <c r="B231" s="223"/>
      <c r="C231" s="224"/>
      <c r="D231" s="225" t="s">
        <v>197</v>
      </c>
      <c r="E231" s="226" t="s">
        <v>1</v>
      </c>
      <c r="F231" s="227" t="s">
        <v>1820</v>
      </c>
      <c r="G231" s="224"/>
      <c r="H231" s="228">
        <v>2.2000000000000002</v>
      </c>
      <c r="I231" s="229"/>
      <c r="J231" s="224"/>
      <c r="K231" s="224"/>
      <c r="L231" s="230"/>
      <c r="M231" s="231"/>
      <c r="N231" s="232"/>
      <c r="O231" s="232"/>
      <c r="P231" s="232"/>
      <c r="Q231" s="232"/>
      <c r="R231" s="232"/>
      <c r="S231" s="232"/>
      <c r="T231" s="233"/>
      <c r="AT231" s="234" t="s">
        <v>197</v>
      </c>
      <c r="AU231" s="234" t="s">
        <v>88</v>
      </c>
      <c r="AV231" s="13" t="s">
        <v>88</v>
      </c>
      <c r="AW231" s="13" t="s">
        <v>32</v>
      </c>
      <c r="AX231" s="13" t="s">
        <v>77</v>
      </c>
      <c r="AY231" s="234" t="s">
        <v>188</v>
      </c>
    </row>
    <row r="232" spans="1:65" s="14" customFormat="1" ht="11.25">
      <c r="B232" s="235"/>
      <c r="C232" s="236"/>
      <c r="D232" s="225" t="s">
        <v>197</v>
      </c>
      <c r="E232" s="237" t="s">
        <v>597</v>
      </c>
      <c r="F232" s="238" t="s">
        <v>199</v>
      </c>
      <c r="G232" s="236"/>
      <c r="H232" s="239">
        <v>7.7</v>
      </c>
      <c r="I232" s="240"/>
      <c r="J232" s="236"/>
      <c r="K232" s="236"/>
      <c r="L232" s="241"/>
      <c r="M232" s="242"/>
      <c r="N232" s="243"/>
      <c r="O232" s="243"/>
      <c r="P232" s="243"/>
      <c r="Q232" s="243"/>
      <c r="R232" s="243"/>
      <c r="S232" s="243"/>
      <c r="T232" s="244"/>
      <c r="AT232" s="245" t="s">
        <v>197</v>
      </c>
      <c r="AU232" s="245" t="s">
        <v>88</v>
      </c>
      <c r="AV232" s="14" t="s">
        <v>195</v>
      </c>
      <c r="AW232" s="14" t="s">
        <v>32</v>
      </c>
      <c r="AX232" s="14" t="s">
        <v>85</v>
      </c>
      <c r="AY232" s="245" t="s">
        <v>188</v>
      </c>
    </row>
    <row r="233" spans="1:65" s="2" customFormat="1" ht="16.5" customHeight="1">
      <c r="A233" s="35"/>
      <c r="B233" s="36"/>
      <c r="C233" s="210" t="s">
        <v>288</v>
      </c>
      <c r="D233" s="210" t="s">
        <v>190</v>
      </c>
      <c r="E233" s="211" t="s">
        <v>283</v>
      </c>
      <c r="F233" s="212" t="s">
        <v>284</v>
      </c>
      <c r="G233" s="213" t="s">
        <v>285</v>
      </c>
      <c r="H233" s="214">
        <v>20.526</v>
      </c>
      <c r="I233" s="215"/>
      <c r="J233" s="216">
        <f>ROUND(I233*H233,2)</f>
        <v>0</v>
      </c>
      <c r="K233" s="212" t="s">
        <v>202</v>
      </c>
      <c r="L233" s="40"/>
      <c r="M233" s="217" t="s">
        <v>1</v>
      </c>
      <c r="N233" s="218"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195</v>
      </c>
      <c r="AT233" s="221" t="s">
        <v>190</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286</v>
      </c>
    </row>
    <row r="234" spans="1:65" s="15" customFormat="1" ht="11.25">
      <c r="B234" s="246"/>
      <c r="C234" s="247"/>
      <c r="D234" s="225" t="s">
        <v>197</v>
      </c>
      <c r="E234" s="248" t="s">
        <v>1</v>
      </c>
      <c r="F234" s="249" t="s">
        <v>1821</v>
      </c>
      <c r="G234" s="247"/>
      <c r="H234" s="248" t="s">
        <v>1</v>
      </c>
      <c r="I234" s="250"/>
      <c r="J234" s="247"/>
      <c r="K234" s="247"/>
      <c r="L234" s="251"/>
      <c r="M234" s="252"/>
      <c r="N234" s="253"/>
      <c r="O234" s="253"/>
      <c r="P234" s="253"/>
      <c r="Q234" s="253"/>
      <c r="R234" s="253"/>
      <c r="S234" s="253"/>
      <c r="T234" s="254"/>
      <c r="AT234" s="255" t="s">
        <v>197</v>
      </c>
      <c r="AU234" s="255" t="s">
        <v>88</v>
      </c>
      <c r="AV234" s="15" t="s">
        <v>85</v>
      </c>
      <c r="AW234" s="15" t="s">
        <v>32</v>
      </c>
      <c r="AX234" s="15" t="s">
        <v>77</v>
      </c>
      <c r="AY234" s="255" t="s">
        <v>188</v>
      </c>
    </row>
    <row r="235" spans="1:65" s="13" customFormat="1" ht="11.25">
      <c r="B235" s="223"/>
      <c r="C235" s="224"/>
      <c r="D235" s="225" t="s">
        <v>197</v>
      </c>
      <c r="E235" s="226" t="s">
        <v>1</v>
      </c>
      <c r="F235" s="227" t="s">
        <v>648</v>
      </c>
      <c r="G235" s="224"/>
      <c r="H235" s="228">
        <v>8.9760000000000009</v>
      </c>
      <c r="I235" s="229"/>
      <c r="J235" s="224"/>
      <c r="K235" s="224"/>
      <c r="L235" s="230"/>
      <c r="M235" s="231"/>
      <c r="N235" s="232"/>
      <c r="O235" s="232"/>
      <c r="P235" s="232"/>
      <c r="Q235" s="232"/>
      <c r="R235" s="232"/>
      <c r="S235" s="232"/>
      <c r="T235" s="233"/>
      <c r="AT235" s="234" t="s">
        <v>197</v>
      </c>
      <c r="AU235" s="234" t="s">
        <v>88</v>
      </c>
      <c r="AV235" s="13" t="s">
        <v>88</v>
      </c>
      <c r="AW235" s="13" t="s">
        <v>32</v>
      </c>
      <c r="AX235" s="13" t="s">
        <v>77</v>
      </c>
      <c r="AY235" s="234" t="s">
        <v>188</v>
      </c>
    </row>
    <row r="236" spans="1:65" s="13" customFormat="1" ht="11.25">
      <c r="B236" s="223"/>
      <c r="C236" s="224"/>
      <c r="D236" s="225" t="s">
        <v>197</v>
      </c>
      <c r="E236" s="226" t="s">
        <v>1</v>
      </c>
      <c r="F236" s="227" t="s">
        <v>1822</v>
      </c>
      <c r="G236" s="224"/>
      <c r="H236" s="228">
        <v>8.5500000000000007</v>
      </c>
      <c r="I236" s="229"/>
      <c r="J236" s="224"/>
      <c r="K236" s="224"/>
      <c r="L236" s="230"/>
      <c r="M236" s="231"/>
      <c r="N236" s="232"/>
      <c r="O236" s="232"/>
      <c r="P236" s="232"/>
      <c r="Q236" s="232"/>
      <c r="R236" s="232"/>
      <c r="S236" s="232"/>
      <c r="T236" s="233"/>
      <c r="AT236" s="234" t="s">
        <v>197</v>
      </c>
      <c r="AU236" s="234" t="s">
        <v>88</v>
      </c>
      <c r="AV236" s="13" t="s">
        <v>88</v>
      </c>
      <c r="AW236" s="13" t="s">
        <v>32</v>
      </c>
      <c r="AX236" s="13" t="s">
        <v>77</v>
      </c>
      <c r="AY236" s="234" t="s">
        <v>188</v>
      </c>
    </row>
    <row r="237" spans="1:65" s="16" customFormat="1" ht="11.25">
      <c r="B237" s="256"/>
      <c r="C237" s="257"/>
      <c r="D237" s="225" t="s">
        <v>197</v>
      </c>
      <c r="E237" s="258" t="s">
        <v>1733</v>
      </c>
      <c r="F237" s="259" t="s">
        <v>212</v>
      </c>
      <c r="G237" s="257"/>
      <c r="H237" s="260">
        <v>17.526</v>
      </c>
      <c r="I237" s="261"/>
      <c r="J237" s="257"/>
      <c r="K237" s="257"/>
      <c r="L237" s="262"/>
      <c r="M237" s="263"/>
      <c r="N237" s="264"/>
      <c r="O237" s="264"/>
      <c r="P237" s="264"/>
      <c r="Q237" s="264"/>
      <c r="R237" s="264"/>
      <c r="S237" s="264"/>
      <c r="T237" s="265"/>
      <c r="AT237" s="266" t="s">
        <v>197</v>
      </c>
      <c r="AU237" s="266" t="s">
        <v>88</v>
      </c>
      <c r="AV237" s="16" t="s">
        <v>204</v>
      </c>
      <c r="AW237" s="16" t="s">
        <v>32</v>
      </c>
      <c r="AX237" s="16" t="s">
        <v>77</v>
      </c>
      <c r="AY237" s="266" t="s">
        <v>188</v>
      </c>
    </row>
    <row r="238" spans="1:65" s="15" customFormat="1" ht="11.25">
      <c r="B238" s="246"/>
      <c r="C238" s="247"/>
      <c r="D238" s="225" t="s">
        <v>197</v>
      </c>
      <c r="E238" s="248" t="s">
        <v>1</v>
      </c>
      <c r="F238" s="249" t="s">
        <v>1789</v>
      </c>
      <c r="G238" s="247"/>
      <c r="H238" s="248" t="s">
        <v>1</v>
      </c>
      <c r="I238" s="250"/>
      <c r="J238" s="247"/>
      <c r="K238" s="247"/>
      <c r="L238" s="251"/>
      <c r="M238" s="252"/>
      <c r="N238" s="253"/>
      <c r="O238" s="253"/>
      <c r="P238" s="253"/>
      <c r="Q238" s="253"/>
      <c r="R238" s="253"/>
      <c r="S238" s="253"/>
      <c r="T238" s="254"/>
      <c r="AT238" s="255" t="s">
        <v>197</v>
      </c>
      <c r="AU238" s="255" t="s">
        <v>88</v>
      </c>
      <c r="AV238" s="15" t="s">
        <v>85</v>
      </c>
      <c r="AW238" s="15" t="s">
        <v>32</v>
      </c>
      <c r="AX238" s="15" t="s">
        <v>77</v>
      </c>
      <c r="AY238" s="255" t="s">
        <v>188</v>
      </c>
    </row>
    <row r="239" spans="1:65" s="13" customFormat="1" ht="11.25">
      <c r="B239" s="223"/>
      <c r="C239" s="224"/>
      <c r="D239" s="225" t="s">
        <v>197</v>
      </c>
      <c r="E239" s="226" t="s">
        <v>1</v>
      </c>
      <c r="F239" s="227" t="s">
        <v>1823</v>
      </c>
      <c r="G239" s="224"/>
      <c r="H239" s="228">
        <v>3</v>
      </c>
      <c r="I239" s="229"/>
      <c r="J239" s="224"/>
      <c r="K239" s="224"/>
      <c r="L239" s="230"/>
      <c r="M239" s="231"/>
      <c r="N239" s="232"/>
      <c r="O239" s="232"/>
      <c r="P239" s="232"/>
      <c r="Q239" s="232"/>
      <c r="R239" s="232"/>
      <c r="S239" s="232"/>
      <c r="T239" s="233"/>
      <c r="AT239" s="234" t="s">
        <v>197</v>
      </c>
      <c r="AU239" s="234" t="s">
        <v>88</v>
      </c>
      <c r="AV239" s="13" t="s">
        <v>88</v>
      </c>
      <c r="AW239" s="13" t="s">
        <v>32</v>
      </c>
      <c r="AX239" s="13" t="s">
        <v>77</v>
      </c>
      <c r="AY239" s="234" t="s">
        <v>188</v>
      </c>
    </row>
    <row r="240" spans="1:65" s="16" customFormat="1" ht="11.25">
      <c r="B240" s="256"/>
      <c r="C240" s="257"/>
      <c r="D240" s="225" t="s">
        <v>197</v>
      </c>
      <c r="E240" s="258" t="s">
        <v>1732</v>
      </c>
      <c r="F240" s="259" t="s">
        <v>212</v>
      </c>
      <c r="G240" s="257"/>
      <c r="H240" s="260">
        <v>3</v>
      </c>
      <c r="I240" s="261"/>
      <c r="J240" s="257"/>
      <c r="K240" s="257"/>
      <c r="L240" s="262"/>
      <c r="M240" s="263"/>
      <c r="N240" s="264"/>
      <c r="O240" s="264"/>
      <c r="P240" s="264"/>
      <c r="Q240" s="264"/>
      <c r="R240" s="264"/>
      <c r="S240" s="264"/>
      <c r="T240" s="265"/>
      <c r="AT240" s="266" t="s">
        <v>197</v>
      </c>
      <c r="AU240" s="266" t="s">
        <v>88</v>
      </c>
      <c r="AV240" s="16" t="s">
        <v>204</v>
      </c>
      <c r="AW240" s="16" t="s">
        <v>32</v>
      </c>
      <c r="AX240" s="16" t="s">
        <v>77</v>
      </c>
      <c r="AY240" s="266" t="s">
        <v>188</v>
      </c>
    </row>
    <row r="241" spans="1:65" s="14" customFormat="1" ht="11.25">
      <c r="B241" s="235"/>
      <c r="C241" s="236"/>
      <c r="D241" s="225" t="s">
        <v>197</v>
      </c>
      <c r="E241" s="237" t="s">
        <v>156</v>
      </c>
      <c r="F241" s="238" t="s">
        <v>199</v>
      </c>
      <c r="G241" s="236"/>
      <c r="H241" s="239">
        <v>20.526</v>
      </c>
      <c r="I241" s="240"/>
      <c r="J241" s="236"/>
      <c r="K241" s="236"/>
      <c r="L241" s="241"/>
      <c r="M241" s="242"/>
      <c r="N241" s="243"/>
      <c r="O241" s="243"/>
      <c r="P241" s="243"/>
      <c r="Q241" s="243"/>
      <c r="R241" s="243"/>
      <c r="S241" s="243"/>
      <c r="T241" s="244"/>
      <c r="AT241" s="245" t="s">
        <v>197</v>
      </c>
      <c r="AU241" s="245" t="s">
        <v>88</v>
      </c>
      <c r="AV241" s="14" t="s">
        <v>195</v>
      </c>
      <c r="AW241" s="14" t="s">
        <v>32</v>
      </c>
      <c r="AX241" s="14" t="s">
        <v>85</v>
      </c>
      <c r="AY241" s="245" t="s">
        <v>188</v>
      </c>
    </row>
    <row r="242" spans="1:65" s="2" customFormat="1" ht="16.5" customHeight="1">
      <c r="A242" s="35"/>
      <c r="B242" s="36"/>
      <c r="C242" s="210" t="s">
        <v>7</v>
      </c>
      <c r="D242" s="210" t="s">
        <v>190</v>
      </c>
      <c r="E242" s="211" t="s">
        <v>1824</v>
      </c>
      <c r="F242" s="212" t="s">
        <v>1825</v>
      </c>
      <c r="G242" s="213" t="s">
        <v>285</v>
      </c>
      <c r="H242" s="214">
        <v>2.202</v>
      </c>
      <c r="I242" s="215"/>
      <c r="J242" s="216">
        <f>ROUND(I242*H242,2)</f>
        <v>0</v>
      </c>
      <c r="K242" s="212" t="s">
        <v>202</v>
      </c>
      <c r="L242" s="40"/>
      <c r="M242" s="217" t="s">
        <v>1</v>
      </c>
      <c r="N242" s="218" t="s">
        <v>42</v>
      </c>
      <c r="O242" s="72"/>
      <c r="P242" s="219">
        <f>O242*H242</f>
        <v>0</v>
      </c>
      <c r="Q242" s="219">
        <v>0</v>
      </c>
      <c r="R242" s="219">
        <f>Q242*H242</f>
        <v>0</v>
      </c>
      <c r="S242" s="219">
        <v>0</v>
      </c>
      <c r="T242" s="220">
        <f>S242*H242</f>
        <v>0</v>
      </c>
      <c r="U242" s="35"/>
      <c r="V242" s="35"/>
      <c r="W242" s="35"/>
      <c r="X242" s="35"/>
      <c r="Y242" s="35"/>
      <c r="Z242" s="35"/>
      <c r="AA242" s="35"/>
      <c r="AB242" s="35"/>
      <c r="AC242" s="35"/>
      <c r="AD242" s="35"/>
      <c r="AE242" s="35"/>
      <c r="AR242" s="221" t="s">
        <v>195</v>
      </c>
      <c r="AT242" s="221" t="s">
        <v>190</v>
      </c>
      <c r="AU242" s="221" t="s">
        <v>88</v>
      </c>
      <c r="AY242" s="18" t="s">
        <v>188</v>
      </c>
      <c r="BE242" s="222">
        <f>IF(N242="základní",J242,0)</f>
        <v>0</v>
      </c>
      <c r="BF242" s="222">
        <f>IF(N242="snížená",J242,0)</f>
        <v>0</v>
      </c>
      <c r="BG242" s="222">
        <f>IF(N242="zákl. přenesená",J242,0)</f>
        <v>0</v>
      </c>
      <c r="BH242" s="222">
        <f>IF(N242="sníž. přenesená",J242,0)</f>
        <v>0</v>
      </c>
      <c r="BI242" s="222">
        <f>IF(N242="nulová",J242,0)</f>
        <v>0</v>
      </c>
      <c r="BJ242" s="18" t="s">
        <v>85</v>
      </c>
      <c r="BK242" s="222">
        <f>ROUND(I242*H242,2)</f>
        <v>0</v>
      </c>
      <c r="BL242" s="18" t="s">
        <v>195</v>
      </c>
      <c r="BM242" s="221" t="s">
        <v>1826</v>
      </c>
    </row>
    <row r="243" spans="1:65" s="13" customFormat="1" ht="11.25">
      <c r="B243" s="223"/>
      <c r="C243" s="224"/>
      <c r="D243" s="225" t="s">
        <v>197</v>
      </c>
      <c r="E243" s="226" t="s">
        <v>1</v>
      </c>
      <c r="F243" s="227" t="s">
        <v>1827</v>
      </c>
      <c r="G243" s="224"/>
      <c r="H243" s="228">
        <v>5.7649999999999997</v>
      </c>
      <c r="I243" s="229"/>
      <c r="J243" s="224"/>
      <c r="K243" s="224"/>
      <c r="L243" s="230"/>
      <c r="M243" s="231"/>
      <c r="N243" s="232"/>
      <c r="O243" s="232"/>
      <c r="P243" s="232"/>
      <c r="Q243" s="232"/>
      <c r="R243" s="232"/>
      <c r="S243" s="232"/>
      <c r="T243" s="233"/>
      <c r="AT243" s="234" t="s">
        <v>197</v>
      </c>
      <c r="AU243" s="234" t="s">
        <v>88</v>
      </c>
      <c r="AV243" s="13" t="s">
        <v>88</v>
      </c>
      <c r="AW243" s="13" t="s">
        <v>32</v>
      </c>
      <c r="AX243" s="13" t="s">
        <v>77</v>
      </c>
      <c r="AY243" s="234" t="s">
        <v>188</v>
      </c>
    </row>
    <row r="244" spans="1:65" s="13" customFormat="1" ht="11.25">
      <c r="B244" s="223"/>
      <c r="C244" s="224"/>
      <c r="D244" s="225" t="s">
        <v>197</v>
      </c>
      <c r="E244" s="226" t="s">
        <v>1</v>
      </c>
      <c r="F244" s="227" t="s">
        <v>1828</v>
      </c>
      <c r="G244" s="224"/>
      <c r="H244" s="228">
        <v>0.125</v>
      </c>
      <c r="I244" s="229"/>
      <c r="J244" s="224"/>
      <c r="K244" s="224"/>
      <c r="L244" s="230"/>
      <c r="M244" s="231"/>
      <c r="N244" s="232"/>
      <c r="O244" s="232"/>
      <c r="P244" s="232"/>
      <c r="Q244" s="232"/>
      <c r="R244" s="232"/>
      <c r="S244" s="232"/>
      <c r="T244" s="233"/>
      <c r="AT244" s="234" t="s">
        <v>197</v>
      </c>
      <c r="AU244" s="234" t="s">
        <v>88</v>
      </c>
      <c r="AV244" s="13" t="s">
        <v>88</v>
      </c>
      <c r="AW244" s="13" t="s">
        <v>32</v>
      </c>
      <c r="AX244" s="13" t="s">
        <v>77</v>
      </c>
      <c r="AY244" s="234" t="s">
        <v>188</v>
      </c>
    </row>
    <row r="245" spans="1:65" s="16" customFormat="1" ht="11.25">
      <c r="B245" s="256"/>
      <c r="C245" s="257"/>
      <c r="D245" s="225" t="s">
        <v>197</v>
      </c>
      <c r="E245" s="258" t="s">
        <v>1729</v>
      </c>
      <c r="F245" s="259" t="s">
        <v>212</v>
      </c>
      <c r="G245" s="257"/>
      <c r="H245" s="260">
        <v>5.89</v>
      </c>
      <c r="I245" s="261"/>
      <c r="J245" s="257"/>
      <c r="K245" s="257"/>
      <c r="L245" s="262"/>
      <c r="M245" s="263"/>
      <c r="N245" s="264"/>
      <c r="O245" s="264"/>
      <c r="P245" s="264"/>
      <c r="Q245" s="264"/>
      <c r="R245" s="264"/>
      <c r="S245" s="264"/>
      <c r="T245" s="265"/>
      <c r="AT245" s="266" t="s">
        <v>197</v>
      </c>
      <c r="AU245" s="266" t="s">
        <v>88</v>
      </c>
      <c r="AV245" s="16" t="s">
        <v>204</v>
      </c>
      <c r="AW245" s="16" t="s">
        <v>32</v>
      </c>
      <c r="AX245" s="16" t="s">
        <v>77</v>
      </c>
      <c r="AY245" s="266" t="s">
        <v>188</v>
      </c>
    </row>
    <row r="246" spans="1:65" s="13" customFormat="1" ht="11.25">
      <c r="B246" s="223"/>
      <c r="C246" s="224"/>
      <c r="D246" s="225" t="s">
        <v>197</v>
      </c>
      <c r="E246" s="226" t="s">
        <v>1</v>
      </c>
      <c r="F246" s="227" t="s">
        <v>1829</v>
      </c>
      <c r="G246" s="224"/>
      <c r="H246" s="228">
        <v>-2.7450000000000001</v>
      </c>
      <c r="I246" s="229"/>
      <c r="J246" s="224"/>
      <c r="K246" s="224"/>
      <c r="L246" s="230"/>
      <c r="M246" s="231"/>
      <c r="N246" s="232"/>
      <c r="O246" s="232"/>
      <c r="P246" s="232"/>
      <c r="Q246" s="232"/>
      <c r="R246" s="232"/>
      <c r="S246" s="232"/>
      <c r="T246" s="233"/>
      <c r="AT246" s="234" t="s">
        <v>197</v>
      </c>
      <c r="AU246" s="234" t="s">
        <v>88</v>
      </c>
      <c r="AV246" s="13" t="s">
        <v>88</v>
      </c>
      <c r="AW246" s="13" t="s">
        <v>32</v>
      </c>
      <c r="AX246" s="13" t="s">
        <v>77</v>
      </c>
      <c r="AY246" s="234" t="s">
        <v>188</v>
      </c>
    </row>
    <row r="247" spans="1:65" s="14" customFormat="1" ht="11.25">
      <c r="B247" s="235"/>
      <c r="C247" s="236"/>
      <c r="D247" s="225" t="s">
        <v>197</v>
      </c>
      <c r="E247" s="237" t="s">
        <v>1727</v>
      </c>
      <c r="F247" s="238" t="s">
        <v>199</v>
      </c>
      <c r="G247" s="236"/>
      <c r="H247" s="239">
        <v>3.145</v>
      </c>
      <c r="I247" s="240"/>
      <c r="J247" s="236"/>
      <c r="K247" s="236"/>
      <c r="L247" s="241"/>
      <c r="M247" s="242"/>
      <c r="N247" s="243"/>
      <c r="O247" s="243"/>
      <c r="P247" s="243"/>
      <c r="Q247" s="243"/>
      <c r="R247" s="243"/>
      <c r="S247" s="243"/>
      <c r="T247" s="244"/>
      <c r="AT247" s="245" t="s">
        <v>197</v>
      </c>
      <c r="AU247" s="245" t="s">
        <v>88</v>
      </c>
      <c r="AV247" s="14" t="s">
        <v>195</v>
      </c>
      <c r="AW247" s="14" t="s">
        <v>32</v>
      </c>
      <c r="AX247" s="14" t="s">
        <v>77</v>
      </c>
      <c r="AY247" s="245" t="s">
        <v>188</v>
      </c>
    </row>
    <row r="248" spans="1:65" s="13" customFormat="1" ht="11.25">
      <c r="B248" s="223"/>
      <c r="C248" s="224"/>
      <c r="D248" s="225" t="s">
        <v>197</v>
      </c>
      <c r="E248" s="226" t="s">
        <v>1</v>
      </c>
      <c r="F248" s="227" t="s">
        <v>1830</v>
      </c>
      <c r="G248" s="224"/>
      <c r="H248" s="228">
        <v>2.202</v>
      </c>
      <c r="I248" s="229"/>
      <c r="J248" s="224"/>
      <c r="K248" s="224"/>
      <c r="L248" s="230"/>
      <c r="M248" s="231"/>
      <c r="N248" s="232"/>
      <c r="O248" s="232"/>
      <c r="P248" s="232"/>
      <c r="Q248" s="232"/>
      <c r="R248" s="232"/>
      <c r="S248" s="232"/>
      <c r="T248" s="233"/>
      <c r="AT248" s="234" t="s">
        <v>197</v>
      </c>
      <c r="AU248" s="234" t="s">
        <v>88</v>
      </c>
      <c r="AV248" s="13" t="s">
        <v>88</v>
      </c>
      <c r="AW248" s="13" t="s">
        <v>32</v>
      </c>
      <c r="AX248" s="13" t="s">
        <v>85</v>
      </c>
      <c r="AY248" s="234" t="s">
        <v>188</v>
      </c>
    </row>
    <row r="249" spans="1:65" s="2" customFormat="1" ht="16.5" customHeight="1">
      <c r="A249" s="35"/>
      <c r="B249" s="36"/>
      <c r="C249" s="210" t="s">
        <v>297</v>
      </c>
      <c r="D249" s="210" t="s">
        <v>190</v>
      </c>
      <c r="E249" s="211" t="s">
        <v>1831</v>
      </c>
      <c r="F249" s="212" t="s">
        <v>1832</v>
      </c>
      <c r="G249" s="213" t="s">
        <v>285</v>
      </c>
      <c r="H249" s="214">
        <v>0.99099999999999999</v>
      </c>
      <c r="I249" s="215"/>
      <c r="J249" s="216">
        <f>ROUND(I249*H249,2)</f>
        <v>0</v>
      </c>
      <c r="K249" s="212" t="s">
        <v>202</v>
      </c>
      <c r="L249" s="40"/>
      <c r="M249" s="217" t="s">
        <v>1</v>
      </c>
      <c r="N249" s="218" t="s">
        <v>42</v>
      </c>
      <c r="O249" s="72"/>
      <c r="P249" s="219">
        <f>O249*H249</f>
        <v>0</v>
      </c>
      <c r="Q249" s="219">
        <v>0</v>
      </c>
      <c r="R249" s="219">
        <f>Q249*H249</f>
        <v>0</v>
      </c>
      <c r="S249" s="219">
        <v>0</v>
      </c>
      <c r="T249" s="220">
        <f>S249*H249</f>
        <v>0</v>
      </c>
      <c r="U249" s="35"/>
      <c r="V249" s="35"/>
      <c r="W249" s="35"/>
      <c r="X249" s="35"/>
      <c r="Y249" s="35"/>
      <c r="Z249" s="35"/>
      <c r="AA249" s="35"/>
      <c r="AB249" s="35"/>
      <c r="AC249" s="35"/>
      <c r="AD249" s="35"/>
      <c r="AE249" s="35"/>
      <c r="AR249" s="221" t="s">
        <v>195</v>
      </c>
      <c r="AT249" s="221" t="s">
        <v>190</v>
      </c>
      <c r="AU249" s="221" t="s">
        <v>88</v>
      </c>
      <c r="AY249" s="18" t="s">
        <v>188</v>
      </c>
      <c r="BE249" s="222">
        <f>IF(N249="základní",J249,0)</f>
        <v>0</v>
      </c>
      <c r="BF249" s="222">
        <f>IF(N249="snížená",J249,0)</f>
        <v>0</v>
      </c>
      <c r="BG249" s="222">
        <f>IF(N249="zákl. přenesená",J249,0)</f>
        <v>0</v>
      </c>
      <c r="BH249" s="222">
        <f>IF(N249="sníž. přenesená",J249,0)</f>
        <v>0</v>
      </c>
      <c r="BI249" s="222">
        <f>IF(N249="nulová",J249,0)</f>
        <v>0</v>
      </c>
      <c r="BJ249" s="18" t="s">
        <v>85</v>
      </c>
      <c r="BK249" s="222">
        <f>ROUND(I249*H249,2)</f>
        <v>0</v>
      </c>
      <c r="BL249" s="18" t="s">
        <v>195</v>
      </c>
      <c r="BM249" s="221" t="s">
        <v>1833</v>
      </c>
    </row>
    <row r="250" spans="1:65" s="13" customFormat="1" ht="11.25">
      <c r="B250" s="223"/>
      <c r="C250" s="224"/>
      <c r="D250" s="225" t="s">
        <v>197</v>
      </c>
      <c r="E250" s="226" t="s">
        <v>1</v>
      </c>
      <c r="F250" s="227" t="s">
        <v>1834</v>
      </c>
      <c r="G250" s="224"/>
      <c r="H250" s="228">
        <v>0.99099999999999999</v>
      </c>
      <c r="I250" s="229"/>
      <c r="J250" s="224"/>
      <c r="K250" s="224"/>
      <c r="L250" s="230"/>
      <c r="M250" s="231"/>
      <c r="N250" s="232"/>
      <c r="O250" s="232"/>
      <c r="P250" s="232"/>
      <c r="Q250" s="232"/>
      <c r="R250" s="232"/>
      <c r="S250" s="232"/>
      <c r="T250" s="233"/>
      <c r="AT250" s="234" t="s">
        <v>197</v>
      </c>
      <c r="AU250" s="234" t="s">
        <v>88</v>
      </c>
      <c r="AV250" s="13" t="s">
        <v>88</v>
      </c>
      <c r="AW250" s="13" t="s">
        <v>32</v>
      </c>
      <c r="AX250" s="13" t="s">
        <v>85</v>
      </c>
      <c r="AY250" s="234" t="s">
        <v>188</v>
      </c>
    </row>
    <row r="251" spans="1:65" s="2" customFormat="1" ht="16.5" customHeight="1">
      <c r="A251" s="35"/>
      <c r="B251" s="36"/>
      <c r="C251" s="210" t="s">
        <v>302</v>
      </c>
      <c r="D251" s="210" t="s">
        <v>190</v>
      </c>
      <c r="E251" s="211" t="s">
        <v>1835</v>
      </c>
      <c r="F251" s="212" t="s">
        <v>1836</v>
      </c>
      <c r="G251" s="213" t="s">
        <v>285</v>
      </c>
      <c r="H251" s="214">
        <v>0.78600000000000003</v>
      </c>
      <c r="I251" s="215"/>
      <c r="J251" s="216">
        <f>ROUND(I251*H251,2)</f>
        <v>0</v>
      </c>
      <c r="K251" s="212" t="s">
        <v>202</v>
      </c>
      <c r="L251" s="40"/>
      <c r="M251" s="217" t="s">
        <v>1</v>
      </c>
      <c r="N251" s="218" t="s">
        <v>42</v>
      </c>
      <c r="O251" s="72"/>
      <c r="P251" s="219">
        <f>O251*H251</f>
        <v>0</v>
      </c>
      <c r="Q251" s="219">
        <v>0</v>
      </c>
      <c r="R251" s="219">
        <f>Q251*H251</f>
        <v>0</v>
      </c>
      <c r="S251" s="219">
        <v>0</v>
      </c>
      <c r="T251" s="220">
        <f>S251*H251</f>
        <v>0</v>
      </c>
      <c r="U251" s="35"/>
      <c r="V251" s="35"/>
      <c r="W251" s="35"/>
      <c r="X251" s="35"/>
      <c r="Y251" s="35"/>
      <c r="Z251" s="35"/>
      <c r="AA251" s="35"/>
      <c r="AB251" s="35"/>
      <c r="AC251" s="35"/>
      <c r="AD251" s="35"/>
      <c r="AE251" s="35"/>
      <c r="AR251" s="221" t="s">
        <v>195</v>
      </c>
      <c r="AT251" s="221" t="s">
        <v>190</v>
      </c>
      <c r="AU251" s="221" t="s">
        <v>88</v>
      </c>
      <c r="AY251" s="18" t="s">
        <v>188</v>
      </c>
      <c r="BE251" s="222">
        <f>IF(N251="základní",J251,0)</f>
        <v>0</v>
      </c>
      <c r="BF251" s="222">
        <f>IF(N251="snížená",J251,0)</f>
        <v>0</v>
      </c>
      <c r="BG251" s="222">
        <f>IF(N251="zákl. přenesená",J251,0)</f>
        <v>0</v>
      </c>
      <c r="BH251" s="222">
        <f>IF(N251="sníž. přenesená",J251,0)</f>
        <v>0</v>
      </c>
      <c r="BI251" s="222">
        <f>IF(N251="nulová",J251,0)</f>
        <v>0</v>
      </c>
      <c r="BJ251" s="18" t="s">
        <v>85</v>
      </c>
      <c r="BK251" s="222">
        <f>ROUND(I251*H251,2)</f>
        <v>0</v>
      </c>
      <c r="BL251" s="18" t="s">
        <v>195</v>
      </c>
      <c r="BM251" s="221" t="s">
        <v>1837</v>
      </c>
    </row>
    <row r="252" spans="1:65" s="13" customFormat="1" ht="11.25">
      <c r="B252" s="223"/>
      <c r="C252" s="224"/>
      <c r="D252" s="225" t="s">
        <v>197</v>
      </c>
      <c r="E252" s="226" t="s">
        <v>1</v>
      </c>
      <c r="F252" s="227" t="s">
        <v>1838</v>
      </c>
      <c r="G252" s="224"/>
      <c r="H252" s="228">
        <v>0.78600000000000003</v>
      </c>
      <c r="I252" s="229"/>
      <c r="J252" s="224"/>
      <c r="K252" s="224"/>
      <c r="L252" s="230"/>
      <c r="M252" s="231"/>
      <c r="N252" s="232"/>
      <c r="O252" s="232"/>
      <c r="P252" s="232"/>
      <c r="Q252" s="232"/>
      <c r="R252" s="232"/>
      <c r="S252" s="232"/>
      <c r="T252" s="233"/>
      <c r="AT252" s="234" t="s">
        <v>197</v>
      </c>
      <c r="AU252" s="234" t="s">
        <v>88</v>
      </c>
      <c r="AV252" s="13" t="s">
        <v>88</v>
      </c>
      <c r="AW252" s="13" t="s">
        <v>32</v>
      </c>
      <c r="AX252" s="13" t="s">
        <v>85</v>
      </c>
      <c r="AY252" s="234" t="s">
        <v>188</v>
      </c>
    </row>
    <row r="253" spans="1:65" s="2" customFormat="1" ht="16.5" customHeight="1">
      <c r="A253" s="35"/>
      <c r="B253" s="36"/>
      <c r="C253" s="210" t="s">
        <v>307</v>
      </c>
      <c r="D253" s="210" t="s">
        <v>190</v>
      </c>
      <c r="E253" s="211" t="s">
        <v>1839</v>
      </c>
      <c r="F253" s="212" t="s">
        <v>1840</v>
      </c>
      <c r="G253" s="213" t="s">
        <v>285</v>
      </c>
      <c r="H253" s="214">
        <v>0.35399999999999998</v>
      </c>
      <c r="I253" s="215"/>
      <c r="J253" s="216">
        <f>ROUND(I253*H253,2)</f>
        <v>0</v>
      </c>
      <c r="K253" s="212" t="s">
        <v>202</v>
      </c>
      <c r="L253" s="40"/>
      <c r="M253" s="217" t="s">
        <v>1</v>
      </c>
      <c r="N253" s="218" t="s">
        <v>42</v>
      </c>
      <c r="O253" s="72"/>
      <c r="P253" s="219">
        <f>O253*H253</f>
        <v>0</v>
      </c>
      <c r="Q253" s="219">
        <v>0</v>
      </c>
      <c r="R253" s="219">
        <f>Q253*H253</f>
        <v>0</v>
      </c>
      <c r="S253" s="219">
        <v>0</v>
      </c>
      <c r="T253" s="220">
        <f>S253*H253</f>
        <v>0</v>
      </c>
      <c r="U253" s="35"/>
      <c r="V253" s="35"/>
      <c r="W253" s="35"/>
      <c r="X253" s="35"/>
      <c r="Y253" s="35"/>
      <c r="Z253" s="35"/>
      <c r="AA253" s="35"/>
      <c r="AB253" s="35"/>
      <c r="AC253" s="35"/>
      <c r="AD253" s="35"/>
      <c r="AE253" s="35"/>
      <c r="AR253" s="221" t="s">
        <v>195</v>
      </c>
      <c r="AT253" s="221" t="s">
        <v>190</v>
      </c>
      <c r="AU253" s="221" t="s">
        <v>88</v>
      </c>
      <c r="AY253" s="18" t="s">
        <v>188</v>
      </c>
      <c r="BE253" s="222">
        <f>IF(N253="základní",J253,0)</f>
        <v>0</v>
      </c>
      <c r="BF253" s="222">
        <f>IF(N253="snížená",J253,0)</f>
        <v>0</v>
      </c>
      <c r="BG253" s="222">
        <f>IF(N253="zákl. přenesená",J253,0)</f>
        <v>0</v>
      </c>
      <c r="BH253" s="222">
        <f>IF(N253="sníž. přenesená",J253,0)</f>
        <v>0</v>
      </c>
      <c r="BI253" s="222">
        <f>IF(N253="nulová",J253,0)</f>
        <v>0</v>
      </c>
      <c r="BJ253" s="18" t="s">
        <v>85</v>
      </c>
      <c r="BK253" s="222">
        <f>ROUND(I253*H253,2)</f>
        <v>0</v>
      </c>
      <c r="BL253" s="18" t="s">
        <v>195</v>
      </c>
      <c r="BM253" s="221" t="s">
        <v>1841</v>
      </c>
    </row>
    <row r="254" spans="1:65" s="13" customFormat="1" ht="11.25">
      <c r="B254" s="223"/>
      <c r="C254" s="224"/>
      <c r="D254" s="225" t="s">
        <v>197</v>
      </c>
      <c r="E254" s="226" t="s">
        <v>1</v>
      </c>
      <c r="F254" s="227" t="s">
        <v>1842</v>
      </c>
      <c r="G254" s="224"/>
      <c r="H254" s="228">
        <v>0.35399999999999998</v>
      </c>
      <c r="I254" s="229"/>
      <c r="J254" s="224"/>
      <c r="K254" s="224"/>
      <c r="L254" s="230"/>
      <c r="M254" s="231"/>
      <c r="N254" s="232"/>
      <c r="O254" s="232"/>
      <c r="P254" s="232"/>
      <c r="Q254" s="232"/>
      <c r="R254" s="232"/>
      <c r="S254" s="232"/>
      <c r="T254" s="233"/>
      <c r="AT254" s="234" t="s">
        <v>197</v>
      </c>
      <c r="AU254" s="234" t="s">
        <v>88</v>
      </c>
      <c r="AV254" s="13" t="s">
        <v>88</v>
      </c>
      <c r="AW254" s="13" t="s">
        <v>32</v>
      </c>
      <c r="AX254" s="13" t="s">
        <v>85</v>
      </c>
      <c r="AY254" s="234" t="s">
        <v>188</v>
      </c>
    </row>
    <row r="255" spans="1:65" s="2" customFormat="1" ht="16.5" customHeight="1">
      <c r="A255" s="35"/>
      <c r="B255" s="36"/>
      <c r="C255" s="210" t="s">
        <v>312</v>
      </c>
      <c r="D255" s="210" t="s">
        <v>190</v>
      </c>
      <c r="E255" s="211" t="s">
        <v>1843</v>
      </c>
      <c r="F255" s="212" t="s">
        <v>1844</v>
      </c>
      <c r="G255" s="213" t="s">
        <v>285</v>
      </c>
      <c r="H255" s="214">
        <v>0.157</v>
      </c>
      <c r="I255" s="215"/>
      <c r="J255" s="216">
        <f>ROUND(I255*H255,2)</f>
        <v>0</v>
      </c>
      <c r="K255" s="212" t="s">
        <v>202</v>
      </c>
      <c r="L255" s="40"/>
      <c r="M255" s="217" t="s">
        <v>1</v>
      </c>
      <c r="N255" s="218" t="s">
        <v>42</v>
      </c>
      <c r="O255" s="72"/>
      <c r="P255" s="219">
        <f>O255*H255</f>
        <v>0</v>
      </c>
      <c r="Q255" s="219">
        <v>0</v>
      </c>
      <c r="R255" s="219">
        <f>Q255*H255</f>
        <v>0</v>
      </c>
      <c r="S255" s="219">
        <v>0</v>
      </c>
      <c r="T255" s="220">
        <f>S255*H255</f>
        <v>0</v>
      </c>
      <c r="U255" s="35"/>
      <c r="V255" s="35"/>
      <c r="W255" s="35"/>
      <c r="X255" s="35"/>
      <c r="Y255" s="35"/>
      <c r="Z255" s="35"/>
      <c r="AA255" s="35"/>
      <c r="AB255" s="35"/>
      <c r="AC255" s="35"/>
      <c r="AD255" s="35"/>
      <c r="AE255" s="35"/>
      <c r="AR255" s="221" t="s">
        <v>195</v>
      </c>
      <c r="AT255" s="221" t="s">
        <v>190</v>
      </c>
      <c r="AU255" s="221" t="s">
        <v>88</v>
      </c>
      <c r="AY255" s="18" t="s">
        <v>188</v>
      </c>
      <c r="BE255" s="222">
        <f>IF(N255="základní",J255,0)</f>
        <v>0</v>
      </c>
      <c r="BF255" s="222">
        <f>IF(N255="snížená",J255,0)</f>
        <v>0</v>
      </c>
      <c r="BG255" s="222">
        <f>IF(N255="zákl. přenesená",J255,0)</f>
        <v>0</v>
      </c>
      <c r="BH255" s="222">
        <f>IF(N255="sníž. přenesená",J255,0)</f>
        <v>0</v>
      </c>
      <c r="BI255" s="222">
        <f>IF(N255="nulová",J255,0)</f>
        <v>0</v>
      </c>
      <c r="BJ255" s="18" t="s">
        <v>85</v>
      </c>
      <c r="BK255" s="222">
        <f>ROUND(I255*H255,2)</f>
        <v>0</v>
      </c>
      <c r="BL255" s="18" t="s">
        <v>195</v>
      </c>
      <c r="BM255" s="221" t="s">
        <v>1845</v>
      </c>
    </row>
    <row r="256" spans="1:65" s="13" customFormat="1" ht="11.25">
      <c r="B256" s="223"/>
      <c r="C256" s="224"/>
      <c r="D256" s="225" t="s">
        <v>197</v>
      </c>
      <c r="E256" s="226" t="s">
        <v>1</v>
      </c>
      <c r="F256" s="227" t="s">
        <v>1846</v>
      </c>
      <c r="G256" s="224"/>
      <c r="H256" s="228">
        <v>0.157</v>
      </c>
      <c r="I256" s="229"/>
      <c r="J256" s="224"/>
      <c r="K256" s="224"/>
      <c r="L256" s="230"/>
      <c r="M256" s="231"/>
      <c r="N256" s="232"/>
      <c r="O256" s="232"/>
      <c r="P256" s="232"/>
      <c r="Q256" s="232"/>
      <c r="R256" s="232"/>
      <c r="S256" s="232"/>
      <c r="T256" s="233"/>
      <c r="AT256" s="234" t="s">
        <v>197</v>
      </c>
      <c r="AU256" s="234" t="s">
        <v>88</v>
      </c>
      <c r="AV256" s="13" t="s">
        <v>88</v>
      </c>
      <c r="AW256" s="13" t="s">
        <v>32</v>
      </c>
      <c r="AX256" s="13" t="s">
        <v>85</v>
      </c>
      <c r="AY256" s="234" t="s">
        <v>188</v>
      </c>
    </row>
    <row r="257" spans="1:65" s="2" customFormat="1" ht="16.5" customHeight="1">
      <c r="A257" s="35"/>
      <c r="B257" s="36"/>
      <c r="C257" s="210" t="s">
        <v>328</v>
      </c>
      <c r="D257" s="210" t="s">
        <v>190</v>
      </c>
      <c r="E257" s="211" t="s">
        <v>289</v>
      </c>
      <c r="F257" s="212" t="s">
        <v>290</v>
      </c>
      <c r="G257" s="213" t="s">
        <v>285</v>
      </c>
      <c r="H257" s="214">
        <v>14.368</v>
      </c>
      <c r="I257" s="215"/>
      <c r="J257" s="216">
        <f>ROUND(I257*H257,2)</f>
        <v>0</v>
      </c>
      <c r="K257" s="212" t="s">
        <v>202</v>
      </c>
      <c r="L257" s="40"/>
      <c r="M257" s="217" t="s">
        <v>1</v>
      </c>
      <c r="N257" s="218" t="s">
        <v>42</v>
      </c>
      <c r="O257" s="72"/>
      <c r="P257" s="219">
        <f>O257*H257</f>
        <v>0</v>
      </c>
      <c r="Q257" s="219">
        <v>0</v>
      </c>
      <c r="R257" s="219">
        <f>Q257*H257</f>
        <v>0</v>
      </c>
      <c r="S257" s="219">
        <v>0</v>
      </c>
      <c r="T257" s="220">
        <f>S257*H257</f>
        <v>0</v>
      </c>
      <c r="U257" s="35"/>
      <c r="V257" s="35"/>
      <c r="W257" s="35"/>
      <c r="X257" s="35"/>
      <c r="Y257" s="35"/>
      <c r="Z257" s="35"/>
      <c r="AA257" s="35"/>
      <c r="AB257" s="35"/>
      <c r="AC257" s="35"/>
      <c r="AD257" s="35"/>
      <c r="AE257" s="35"/>
      <c r="AR257" s="221" t="s">
        <v>195</v>
      </c>
      <c r="AT257" s="221" t="s">
        <v>190</v>
      </c>
      <c r="AU257" s="221" t="s">
        <v>88</v>
      </c>
      <c r="AY257" s="18" t="s">
        <v>188</v>
      </c>
      <c r="BE257" s="222">
        <f>IF(N257="základní",J257,0)</f>
        <v>0</v>
      </c>
      <c r="BF257" s="222">
        <f>IF(N257="snížená",J257,0)</f>
        <v>0</v>
      </c>
      <c r="BG257" s="222">
        <f>IF(N257="zákl. přenesená",J257,0)</f>
        <v>0</v>
      </c>
      <c r="BH257" s="222">
        <f>IF(N257="sníž. přenesená",J257,0)</f>
        <v>0</v>
      </c>
      <c r="BI257" s="222">
        <f>IF(N257="nulová",J257,0)</f>
        <v>0</v>
      </c>
      <c r="BJ257" s="18" t="s">
        <v>85</v>
      </c>
      <c r="BK257" s="222">
        <f>ROUND(I257*H257,2)</f>
        <v>0</v>
      </c>
      <c r="BL257" s="18" t="s">
        <v>195</v>
      </c>
      <c r="BM257" s="221" t="s">
        <v>291</v>
      </c>
    </row>
    <row r="258" spans="1:65" s="13" customFormat="1" ht="11.25">
      <c r="B258" s="223"/>
      <c r="C258" s="224"/>
      <c r="D258" s="225" t="s">
        <v>197</v>
      </c>
      <c r="E258" s="226" t="s">
        <v>1</v>
      </c>
      <c r="F258" s="227" t="s">
        <v>292</v>
      </c>
      <c r="G258" s="224"/>
      <c r="H258" s="228">
        <v>14.368</v>
      </c>
      <c r="I258" s="229"/>
      <c r="J258" s="224"/>
      <c r="K258" s="224"/>
      <c r="L258" s="230"/>
      <c r="M258" s="231"/>
      <c r="N258" s="232"/>
      <c r="O258" s="232"/>
      <c r="P258" s="232"/>
      <c r="Q258" s="232"/>
      <c r="R258" s="232"/>
      <c r="S258" s="232"/>
      <c r="T258" s="233"/>
      <c r="AT258" s="234" t="s">
        <v>197</v>
      </c>
      <c r="AU258" s="234" t="s">
        <v>88</v>
      </c>
      <c r="AV258" s="13" t="s">
        <v>88</v>
      </c>
      <c r="AW258" s="13" t="s">
        <v>32</v>
      </c>
      <c r="AX258" s="13" t="s">
        <v>85</v>
      </c>
      <c r="AY258" s="234" t="s">
        <v>188</v>
      </c>
    </row>
    <row r="259" spans="1:65" s="2" customFormat="1" ht="16.5" customHeight="1">
      <c r="A259" s="35"/>
      <c r="B259" s="36"/>
      <c r="C259" s="210" t="s">
        <v>333</v>
      </c>
      <c r="D259" s="210" t="s">
        <v>190</v>
      </c>
      <c r="E259" s="211" t="s">
        <v>293</v>
      </c>
      <c r="F259" s="212" t="s">
        <v>294</v>
      </c>
      <c r="G259" s="213" t="s">
        <v>285</v>
      </c>
      <c r="H259" s="214">
        <v>6.4660000000000002</v>
      </c>
      <c r="I259" s="215"/>
      <c r="J259" s="216">
        <f>ROUND(I259*H259,2)</f>
        <v>0</v>
      </c>
      <c r="K259" s="212" t="s">
        <v>202</v>
      </c>
      <c r="L259" s="40"/>
      <c r="M259" s="217" t="s">
        <v>1</v>
      </c>
      <c r="N259" s="218" t="s">
        <v>42</v>
      </c>
      <c r="O259" s="72"/>
      <c r="P259" s="219">
        <f>O259*H259</f>
        <v>0</v>
      </c>
      <c r="Q259" s="219">
        <v>0</v>
      </c>
      <c r="R259" s="219">
        <f>Q259*H259</f>
        <v>0</v>
      </c>
      <c r="S259" s="219">
        <v>0</v>
      </c>
      <c r="T259" s="220">
        <f>S259*H259</f>
        <v>0</v>
      </c>
      <c r="U259" s="35"/>
      <c r="V259" s="35"/>
      <c r="W259" s="35"/>
      <c r="X259" s="35"/>
      <c r="Y259" s="35"/>
      <c r="Z259" s="35"/>
      <c r="AA259" s="35"/>
      <c r="AB259" s="35"/>
      <c r="AC259" s="35"/>
      <c r="AD259" s="35"/>
      <c r="AE259" s="35"/>
      <c r="AR259" s="221" t="s">
        <v>195</v>
      </c>
      <c r="AT259" s="221" t="s">
        <v>190</v>
      </c>
      <c r="AU259" s="221" t="s">
        <v>88</v>
      </c>
      <c r="AY259" s="18" t="s">
        <v>188</v>
      </c>
      <c r="BE259" s="222">
        <f>IF(N259="základní",J259,0)</f>
        <v>0</v>
      </c>
      <c r="BF259" s="222">
        <f>IF(N259="snížená",J259,0)</f>
        <v>0</v>
      </c>
      <c r="BG259" s="222">
        <f>IF(N259="zákl. přenesená",J259,0)</f>
        <v>0</v>
      </c>
      <c r="BH259" s="222">
        <f>IF(N259="sníž. přenesená",J259,0)</f>
        <v>0</v>
      </c>
      <c r="BI259" s="222">
        <f>IF(N259="nulová",J259,0)</f>
        <v>0</v>
      </c>
      <c r="BJ259" s="18" t="s">
        <v>85</v>
      </c>
      <c r="BK259" s="222">
        <f>ROUND(I259*H259,2)</f>
        <v>0</v>
      </c>
      <c r="BL259" s="18" t="s">
        <v>195</v>
      </c>
      <c r="BM259" s="221" t="s">
        <v>295</v>
      </c>
    </row>
    <row r="260" spans="1:65" s="13" customFormat="1" ht="11.25">
      <c r="B260" s="223"/>
      <c r="C260" s="224"/>
      <c r="D260" s="225" t="s">
        <v>197</v>
      </c>
      <c r="E260" s="226" t="s">
        <v>1</v>
      </c>
      <c r="F260" s="227" t="s">
        <v>296</v>
      </c>
      <c r="G260" s="224"/>
      <c r="H260" s="228">
        <v>6.4660000000000002</v>
      </c>
      <c r="I260" s="229"/>
      <c r="J260" s="224"/>
      <c r="K260" s="224"/>
      <c r="L260" s="230"/>
      <c r="M260" s="231"/>
      <c r="N260" s="232"/>
      <c r="O260" s="232"/>
      <c r="P260" s="232"/>
      <c r="Q260" s="232"/>
      <c r="R260" s="232"/>
      <c r="S260" s="232"/>
      <c r="T260" s="233"/>
      <c r="AT260" s="234" t="s">
        <v>197</v>
      </c>
      <c r="AU260" s="234" t="s">
        <v>88</v>
      </c>
      <c r="AV260" s="13" t="s">
        <v>88</v>
      </c>
      <c r="AW260" s="13" t="s">
        <v>32</v>
      </c>
      <c r="AX260" s="13" t="s">
        <v>85</v>
      </c>
      <c r="AY260" s="234" t="s">
        <v>188</v>
      </c>
    </row>
    <row r="261" spans="1:65" s="2" customFormat="1" ht="16.5" customHeight="1">
      <c r="A261" s="35"/>
      <c r="B261" s="36"/>
      <c r="C261" s="210" t="s">
        <v>150</v>
      </c>
      <c r="D261" s="210" t="s">
        <v>190</v>
      </c>
      <c r="E261" s="211" t="s">
        <v>298</v>
      </c>
      <c r="F261" s="212" t="s">
        <v>299</v>
      </c>
      <c r="G261" s="213" t="s">
        <v>285</v>
      </c>
      <c r="H261" s="214">
        <v>5.1319999999999997</v>
      </c>
      <c r="I261" s="215"/>
      <c r="J261" s="216">
        <f>ROUND(I261*H261,2)</f>
        <v>0</v>
      </c>
      <c r="K261" s="212" t="s">
        <v>202</v>
      </c>
      <c r="L261" s="40"/>
      <c r="M261" s="217" t="s">
        <v>1</v>
      </c>
      <c r="N261" s="218" t="s">
        <v>42</v>
      </c>
      <c r="O261" s="72"/>
      <c r="P261" s="219">
        <f>O261*H261</f>
        <v>0</v>
      </c>
      <c r="Q261" s="219">
        <v>0</v>
      </c>
      <c r="R261" s="219">
        <f>Q261*H261</f>
        <v>0</v>
      </c>
      <c r="S261" s="219">
        <v>0</v>
      </c>
      <c r="T261" s="220">
        <f>S261*H261</f>
        <v>0</v>
      </c>
      <c r="U261" s="35"/>
      <c r="V261" s="35"/>
      <c r="W261" s="35"/>
      <c r="X261" s="35"/>
      <c r="Y261" s="35"/>
      <c r="Z261" s="35"/>
      <c r="AA261" s="35"/>
      <c r="AB261" s="35"/>
      <c r="AC261" s="35"/>
      <c r="AD261" s="35"/>
      <c r="AE261" s="35"/>
      <c r="AR261" s="221" t="s">
        <v>195</v>
      </c>
      <c r="AT261" s="221" t="s">
        <v>190</v>
      </c>
      <c r="AU261" s="221" t="s">
        <v>88</v>
      </c>
      <c r="AY261" s="18" t="s">
        <v>188</v>
      </c>
      <c r="BE261" s="222">
        <f>IF(N261="základní",J261,0)</f>
        <v>0</v>
      </c>
      <c r="BF261" s="222">
        <f>IF(N261="snížená",J261,0)</f>
        <v>0</v>
      </c>
      <c r="BG261" s="222">
        <f>IF(N261="zákl. přenesená",J261,0)</f>
        <v>0</v>
      </c>
      <c r="BH261" s="222">
        <f>IF(N261="sníž. přenesená",J261,0)</f>
        <v>0</v>
      </c>
      <c r="BI261" s="222">
        <f>IF(N261="nulová",J261,0)</f>
        <v>0</v>
      </c>
      <c r="BJ261" s="18" t="s">
        <v>85</v>
      </c>
      <c r="BK261" s="222">
        <f>ROUND(I261*H261,2)</f>
        <v>0</v>
      </c>
      <c r="BL261" s="18" t="s">
        <v>195</v>
      </c>
      <c r="BM261" s="221" t="s">
        <v>300</v>
      </c>
    </row>
    <row r="262" spans="1:65" s="13" customFormat="1" ht="11.25">
      <c r="B262" s="223"/>
      <c r="C262" s="224"/>
      <c r="D262" s="225" t="s">
        <v>197</v>
      </c>
      <c r="E262" s="226" t="s">
        <v>1</v>
      </c>
      <c r="F262" s="227" t="s">
        <v>301</v>
      </c>
      <c r="G262" s="224"/>
      <c r="H262" s="228">
        <v>5.1319999999999997</v>
      </c>
      <c r="I262" s="229"/>
      <c r="J262" s="224"/>
      <c r="K262" s="224"/>
      <c r="L262" s="230"/>
      <c r="M262" s="231"/>
      <c r="N262" s="232"/>
      <c r="O262" s="232"/>
      <c r="P262" s="232"/>
      <c r="Q262" s="232"/>
      <c r="R262" s="232"/>
      <c r="S262" s="232"/>
      <c r="T262" s="233"/>
      <c r="AT262" s="234" t="s">
        <v>197</v>
      </c>
      <c r="AU262" s="234" t="s">
        <v>88</v>
      </c>
      <c r="AV262" s="13" t="s">
        <v>88</v>
      </c>
      <c r="AW262" s="13" t="s">
        <v>32</v>
      </c>
      <c r="AX262" s="13" t="s">
        <v>85</v>
      </c>
      <c r="AY262" s="234" t="s">
        <v>188</v>
      </c>
    </row>
    <row r="263" spans="1:65" s="2" customFormat="1" ht="16.5" customHeight="1">
      <c r="A263" s="35"/>
      <c r="B263" s="36"/>
      <c r="C263" s="210" t="s">
        <v>342</v>
      </c>
      <c r="D263" s="210" t="s">
        <v>190</v>
      </c>
      <c r="E263" s="211" t="s">
        <v>303</v>
      </c>
      <c r="F263" s="212" t="s">
        <v>304</v>
      </c>
      <c r="G263" s="213" t="s">
        <v>285</v>
      </c>
      <c r="H263" s="214">
        <v>2.0529999999999999</v>
      </c>
      <c r="I263" s="215"/>
      <c r="J263" s="216">
        <f>ROUND(I263*H263,2)</f>
        <v>0</v>
      </c>
      <c r="K263" s="212" t="s">
        <v>202</v>
      </c>
      <c r="L263" s="40"/>
      <c r="M263" s="217" t="s">
        <v>1</v>
      </c>
      <c r="N263" s="218" t="s">
        <v>42</v>
      </c>
      <c r="O263" s="72"/>
      <c r="P263" s="219">
        <f>O263*H263</f>
        <v>0</v>
      </c>
      <c r="Q263" s="219">
        <v>0</v>
      </c>
      <c r="R263" s="219">
        <f>Q263*H263</f>
        <v>0</v>
      </c>
      <c r="S263" s="219">
        <v>0</v>
      </c>
      <c r="T263" s="220">
        <f>S263*H263</f>
        <v>0</v>
      </c>
      <c r="U263" s="35"/>
      <c r="V263" s="35"/>
      <c r="W263" s="35"/>
      <c r="X263" s="35"/>
      <c r="Y263" s="35"/>
      <c r="Z263" s="35"/>
      <c r="AA263" s="35"/>
      <c r="AB263" s="35"/>
      <c r="AC263" s="35"/>
      <c r="AD263" s="35"/>
      <c r="AE263" s="35"/>
      <c r="AR263" s="221" t="s">
        <v>195</v>
      </c>
      <c r="AT263" s="221" t="s">
        <v>190</v>
      </c>
      <c r="AU263" s="221" t="s">
        <v>88</v>
      </c>
      <c r="AY263" s="18" t="s">
        <v>188</v>
      </c>
      <c r="BE263" s="222">
        <f>IF(N263="základní",J263,0)</f>
        <v>0</v>
      </c>
      <c r="BF263" s="222">
        <f>IF(N263="snížená",J263,0)</f>
        <v>0</v>
      </c>
      <c r="BG263" s="222">
        <f>IF(N263="zákl. přenesená",J263,0)</f>
        <v>0</v>
      </c>
      <c r="BH263" s="222">
        <f>IF(N263="sníž. přenesená",J263,0)</f>
        <v>0</v>
      </c>
      <c r="BI263" s="222">
        <f>IF(N263="nulová",J263,0)</f>
        <v>0</v>
      </c>
      <c r="BJ263" s="18" t="s">
        <v>85</v>
      </c>
      <c r="BK263" s="222">
        <f>ROUND(I263*H263,2)</f>
        <v>0</v>
      </c>
      <c r="BL263" s="18" t="s">
        <v>195</v>
      </c>
      <c r="BM263" s="221" t="s">
        <v>305</v>
      </c>
    </row>
    <row r="264" spans="1:65" s="13" customFormat="1" ht="11.25">
      <c r="B264" s="223"/>
      <c r="C264" s="224"/>
      <c r="D264" s="225" t="s">
        <v>197</v>
      </c>
      <c r="E264" s="226" t="s">
        <v>1</v>
      </c>
      <c r="F264" s="227" t="s">
        <v>306</v>
      </c>
      <c r="G264" s="224"/>
      <c r="H264" s="228">
        <v>2.0529999999999999</v>
      </c>
      <c r="I264" s="229"/>
      <c r="J264" s="224"/>
      <c r="K264" s="224"/>
      <c r="L264" s="230"/>
      <c r="M264" s="231"/>
      <c r="N264" s="232"/>
      <c r="O264" s="232"/>
      <c r="P264" s="232"/>
      <c r="Q264" s="232"/>
      <c r="R264" s="232"/>
      <c r="S264" s="232"/>
      <c r="T264" s="233"/>
      <c r="AT264" s="234" t="s">
        <v>197</v>
      </c>
      <c r="AU264" s="234" t="s">
        <v>88</v>
      </c>
      <c r="AV264" s="13" t="s">
        <v>88</v>
      </c>
      <c r="AW264" s="13" t="s">
        <v>32</v>
      </c>
      <c r="AX264" s="13" t="s">
        <v>85</v>
      </c>
      <c r="AY264" s="234" t="s">
        <v>188</v>
      </c>
    </row>
    <row r="265" spans="1:65" s="2" customFormat="1" ht="16.5" customHeight="1">
      <c r="A265" s="35"/>
      <c r="B265" s="36"/>
      <c r="C265" s="210" t="s">
        <v>347</v>
      </c>
      <c r="D265" s="210" t="s">
        <v>190</v>
      </c>
      <c r="E265" s="211" t="s">
        <v>308</v>
      </c>
      <c r="F265" s="212" t="s">
        <v>309</v>
      </c>
      <c r="G265" s="213" t="s">
        <v>285</v>
      </c>
      <c r="H265" s="214">
        <v>1.026</v>
      </c>
      <c r="I265" s="215"/>
      <c r="J265" s="216">
        <f>ROUND(I265*H265,2)</f>
        <v>0</v>
      </c>
      <c r="K265" s="212" t="s">
        <v>202</v>
      </c>
      <c r="L265" s="40"/>
      <c r="M265" s="217" t="s">
        <v>1</v>
      </c>
      <c r="N265" s="218" t="s">
        <v>42</v>
      </c>
      <c r="O265" s="72"/>
      <c r="P265" s="219">
        <f>O265*H265</f>
        <v>0</v>
      </c>
      <c r="Q265" s="219">
        <v>0</v>
      </c>
      <c r="R265" s="219">
        <f>Q265*H265</f>
        <v>0</v>
      </c>
      <c r="S265" s="219">
        <v>0</v>
      </c>
      <c r="T265" s="220">
        <f>S265*H265</f>
        <v>0</v>
      </c>
      <c r="U265" s="35"/>
      <c r="V265" s="35"/>
      <c r="W265" s="35"/>
      <c r="X265" s="35"/>
      <c r="Y265" s="35"/>
      <c r="Z265" s="35"/>
      <c r="AA265" s="35"/>
      <c r="AB265" s="35"/>
      <c r="AC265" s="35"/>
      <c r="AD265" s="35"/>
      <c r="AE265" s="35"/>
      <c r="AR265" s="221" t="s">
        <v>195</v>
      </c>
      <c r="AT265" s="221" t="s">
        <v>190</v>
      </c>
      <c r="AU265" s="221" t="s">
        <v>88</v>
      </c>
      <c r="AY265" s="18" t="s">
        <v>188</v>
      </c>
      <c r="BE265" s="222">
        <f>IF(N265="základní",J265,0)</f>
        <v>0</v>
      </c>
      <c r="BF265" s="222">
        <f>IF(N265="snížená",J265,0)</f>
        <v>0</v>
      </c>
      <c r="BG265" s="222">
        <f>IF(N265="zákl. přenesená",J265,0)</f>
        <v>0</v>
      </c>
      <c r="BH265" s="222">
        <f>IF(N265="sníž. přenesená",J265,0)</f>
        <v>0</v>
      </c>
      <c r="BI265" s="222">
        <f>IF(N265="nulová",J265,0)</f>
        <v>0</v>
      </c>
      <c r="BJ265" s="18" t="s">
        <v>85</v>
      </c>
      <c r="BK265" s="222">
        <f>ROUND(I265*H265,2)</f>
        <v>0</v>
      </c>
      <c r="BL265" s="18" t="s">
        <v>195</v>
      </c>
      <c r="BM265" s="221" t="s">
        <v>310</v>
      </c>
    </row>
    <row r="266" spans="1:65" s="13" customFormat="1" ht="11.25">
      <c r="B266" s="223"/>
      <c r="C266" s="224"/>
      <c r="D266" s="225" t="s">
        <v>197</v>
      </c>
      <c r="E266" s="226" t="s">
        <v>1</v>
      </c>
      <c r="F266" s="227" t="s">
        <v>311</v>
      </c>
      <c r="G266" s="224"/>
      <c r="H266" s="228">
        <v>1.026</v>
      </c>
      <c r="I266" s="229"/>
      <c r="J266" s="224"/>
      <c r="K266" s="224"/>
      <c r="L266" s="230"/>
      <c r="M266" s="231"/>
      <c r="N266" s="232"/>
      <c r="O266" s="232"/>
      <c r="P266" s="232"/>
      <c r="Q266" s="232"/>
      <c r="R266" s="232"/>
      <c r="S266" s="232"/>
      <c r="T266" s="233"/>
      <c r="AT266" s="234" t="s">
        <v>197</v>
      </c>
      <c r="AU266" s="234" t="s">
        <v>88</v>
      </c>
      <c r="AV266" s="13" t="s">
        <v>88</v>
      </c>
      <c r="AW266" s="13" t="s">
        <v>32</v>
      </c>
      <c r="AX266" s="13" t="s">
        <v>85</v>
      </c>
      <c r="AY266" s="234" t="s">
        <v>188</v>
      </c>
    </row>
    <row r="267" spans="1:65" s="2" customFormat="1" ht="16.5" customHeight="1">
      <c r="A267" s="35"/>
      <c r="B267" s="36"/>
      <c r="C267" s="210" t="s">
        <v>355</v>
      </c>
      <c r="D267" s="210" t="s">
        <v>190</v>
      </c>
      <c r="E267" s="211" t="s">
        <v>313</v>
      </c>
      <c r="F267" s="212" t="s">
        <v>314</v>
      </c>
      <c r="G267" s="213" t="s">
        <v>285</v>
      </c>
      <c r="H267" s="214">
        <v>43.929000000000002</v>
      </c>
      <c r="I267" s="215"/>
      <c r="J267" s="216">
        <f>ROUND(I267*H267,2)</f>
        <v>0</v>
      </c>
      <c r="K267" s="212" t="s">
        <v>202</v>
      </c>
      <c r="L267" s="40"/>
      <c r="M267" s="217" t="s">
        <v>1</v>
      </c>
      <c r="N267" s="218" t="s">
        <v>42</v>
      </c>
      <c r="O267" s="72"/>
      <c r="P267" s="219">
        <f>O267*H267</f>
        <v>0</v>
      </c>
      <c r="Q267" s="219">
        <v>0</v>
      </c>
      <c r="R267" s="219">
        <f>Q267*H267</f>
        <v>0</v>
      </c>
      <c r="S267" s="219">
        <v>0</v>
      </c>
      <c r="T267" s="220">
        <f>S267*H267</f>
        <v>0</v>
      </c>
      <c r="U267" s="35"/>
      <c r="V267" s="35"/>
      <c r="W267" s="35"/>
      <c r="X267" s="35"/>
      <c r="Y267" s="35"/>
      <c r="Z267" s="35"/>
      <c r="AA267" s="35"/>
      <c r="AB267" s="35"/>
      <c r="AC267" s="35"/>
      <c r="AD267" s="35"/>
      <c r="AE267" s="35"/>
      <c r="AR267" s="221" t="s">
        <v>195</v>
      </c>
      <c r="AT267" s="221" t="s">
        <v>190</v>
      </c>
      <c r="AU267" s="221" t="s">
        <v>88</v>
      </c>
      <c r="AY267" s="18" t="s">
        <v>188</v>
      </c>
      <c r="BE267" s="222">
        <f>IF(N267="základní",J267,0)</f>
        <v>0</v>
      </c>
      <c r="BF267" s="222">
        <f>IF(N267="snížená",J267,0)</f>
        <v>0</v>
      </c>
      <c r="BG267" s="222">
        <f>IF(N267="zákl. přenesená",J267,0)</f>
        <v>0</v>
      </c>
      <c r="BH267" s="222">
        <f>IF(N267="sníž. přenesená",J267,0)</f>
        <v>0</v>
      </c>
      <c r="BI267" s="222">
        <f>IF(N267="nulová",J267,0)</f>
        <v>0</v>
      </c>
      <c r="BJ267" s="18" t="s">
        <v>85</v>
      </c>
      <c r="BK267" s="222">
        <f>ROUND(I267*H267,2)</f>
        <v>0</v>
      </c>
      <c r="BL267" s="18" t="s">
        <v>195</v>
      </c>
      <c r="BM267" s="221" t="s">
        <v>315</v>
      </c>
    </row>
    <row r="268" spans="1:65" s="15" customFormat="1" ht="11.25">
      <c r="B268" s="246"/>
      <c r="C268" s="247"/>
      <c r="D268" s="225" t="s">
        <v>197</v>
      </c>
      <c r="E268" s="248" t="s">
        <v>1</v>
      </c>
      <c r="F268" s="249" t="s">
        <v>1789</v>
      </c>
      <c r="G268" s="247"/>
      <c r="H268" s="248" t="s">
        <v>1</v>
      </c>
      <c r="I268" s="250"/>
      <c r="J268" s="247"/>
      <c r="K268" s="247"/>
      <c r="L268" s="251"/>
      <c r="M268" s="252"/>
      <c r="N268" s="253"/>
      <c r="O268" s="253"/>
      <c r="P268" s="253"/>
      <c r="Q268" s="253"/>
      <c r="R268" s="253"/>
      <c r="S268" s="253"/>
      <c r="T268" s="254"/>
      <c r="AT268" s="255" t="s">
        <v>197</v>
      </c>
      <c r="AU268" s="255" t="s">
        <v>88</v>
      </c>
      <c r="AV268" s="15" t="s">
        <v>85</v>
      </c>
      <c r="AW268" s="15" t="s">
        <v>32</v>
      </c>
      <c r="AX268" s="15" t="s">
        <v>77</v>
      </c>
      <c r="AY268" s="255" t="s">
        <v>188</v>
      </c>
    </row>
    <row r="269" spans="1:65" s="13" customFormat="1" ht="11.25">
      <c r="B269" s="223"/>
      <c r="C269" s="224"/>
      <c r="D269" s="225" t="s">
        <v>197</v>
      </c>
      <c r="E269" s="226" t="s">
        <v>1</v>
      </c>
      <c r="F269" s="227" t="s">
        <v>1847</v>
      </c>
      <c r="G269" s="224"/>
      <c r="H269" s="228">
        <v>7.3120000000000003</v>
      </c>
      <c r="I269" s="229"/>
      <c r="J269" s="224"/>
      <c r="K269" s="224"/>
      <c r="L269" s="230"/>
      <c r="M269" s="231"/>
      <c r="N269" s="232"/>
      <c r="O269" s="232"/>
      <c r="P269" s="232"/>
      <c r="Q269" s="232"/>
      <c r="R269" s="232"/>
      <c r="S269" s="232"/>
      <c r="T269" s="233"/>
      <c r="AT269" s="234" t="s">
        <v>197</v>
      </c>
      <c r="AU269" s="234" t="s">
        <v>88</v>
      </c>
      <c r="AV269" s="13" t="s">
        <v>88</v>
      </c>
      <c r="AW269" s="13" t="s">
        <v>32</v>
      </c>
      <c r="AX269" s="13" t="s">
        <v>77</v>
      </c>
      <c r="AY269" s="234" t="s">
        <v>188</v>
      </c>
    </row>
    <row r="270" spans="1:65" s="13" customFormat="1" ht="11.25">
      <c r="B270" s="223"/>
      <c r="C270" s="224"/>
      <c r="D270" s="225" t="s">
        <v>197</v>
      </c>
      <c r="E270" s="226" t="s">
        <v>1</v>
      </c>
      <c r="F270" s="227" t="s">
        <v>1848</v>
      </c>
      <c r="G270" s="224"/>
      <c r="H270" s="228">
        <v>1.109</v>
      </c>
      <c r="I270" s="229"/>
      <c r="J270" s="224"/>
      <c r="K270" s="224"/>
      <c r="L270" s="230"/>
      <c r="M270" s="231"/>
      <c r="N270" s="232"/>
      <c r="O270" s="232"/>
      <c r="P270" s="232"/>
      <c r="Q270" s="232"/>
      <c r="R270" s="232"/>
      <c r="S270" s="232"/>
      <c r="T270" s="233"/>
      <c r="AT270" s="234" t="s">
        <v>197</v>
      </c>
      <c r="AU270" s="234" t="s">
        <v>88</v>
      </c>
      <c r="AV270" s="13" t="s">
        <v>88</v>
      </c>
      <c r="AW270" s="13" t="s">
        <v>32</v>
      </c>
      <c r="AX270" s="13" t="s">
        <v>77</v>
      </c>
      <c r="AY270" s="234" t="s">
        <v>188</v>
      </c>
    </row>
    <row r="271" spans="1:65" s="13" customFormat="1" ht="11.25">
      <c r="B271" s="223"/>
      <c r="C271" s="224"/>
      <c r="D271" s="225" t="s">
        <v>197</v>
      </c>
      <c r="E271" s="226" t="s">
        <v>1</v>
      </c>
      <c r="F271" s="227" t="s">
        <v>1849</v>
      </c>
      <c r="G271" s="224"/>
      <c r="H271" s="228">
        <v>0</v>
      </c>
      <c r="I271" s="229"/>
      <c r="J271" s="224"/>
      <c r="K271" s="224"/>
      <c r="L271" s="230"/>
      <c r="M271" s="231"/>
      <c r="N271" s="232"/>
      <c r="O271" s="232"/>
      <c r="P271" s="232"/>
      <c r="Q271" s="232"/>
      <c r="R271" s="232"/>
      <c r="S271" s="232"/>
      <c r="T271" s="233"/>
      <c r="AT271" s="234" t="s">
        <v>197</v>
      </c>
      <c r="AU271" s="234" t="s">
        <v>88</v>
      </c>
      <c r="AV271" s="13" t="s">
        <v>88</v>
      </c>
      <c r="AW271" s="13" t="s">
        <v>32</v>
      </c>
      <c r="AX271" s="13" t="s">
        <v>77</v>
      </c>
      <c r="AY271" s="234" t="s">
        <v>188</v>
      </c>
    </row>
    <row r="272" spans="1:65" s="13" customFormat="1" ht="11.25">
      <c r="B272" s="223"/>
      <c r="C272" s="224"/>
      <c r="D272" s="225" t="s">
        <v>197</v>
      </c>
      <c r="E272" s="226" t="s">
        <v>1</v>
      </c>
      <c r="F272" s="227" t="s">
        <v>1850</v>
      </c>
      <c r="G272" s="224"/>
      <c r="H272" s="228">
        <v>1.262</v>
      </c>
      <c r="I272" s="229"/>
      <c r="J272" s="224"/>
      <c r="K272" s="224"/>
      <c r="L272" s="230"/>
      <c r="M272" s="231"/>
      <c r="N272" s="232"/>
      <c r="O272" s="232"/>
      <c r="P272" s="232"/>
      <c r="Q272" s="232"/>
      <c r="R272" s="232"/>
      <c r="S272" s="232"/>
      <c r="T272" s="233"/>
      <c r="AT272" s="234" t="s">
        <v>197</v>
      </c>
      <c r="AU272" s="234" t="s">
        <v>88</v>
      </c>
      <c r="AV272" s="13" t="s">
        <v>88</v>
      </c>
      <c r="AW272" s="13" t="s">
        <v>32</v>
      </c>
      <c r="AX272" s="13" t="s">
        <v>77</v>
      </c>
      <c r="AY272" s="234" t="s">
        <v>188</v>
      </c>
    </row>
    <row r="273" spans="1:65" s="13" customFormat="1" ht="11.25">
      <c r="B273" s="223"/>
      <c r="C273" s="224"/>
      <c r="D273" s="225" t="s">
        <v>197</v>
      </c>
      <c r="E273" s="226" t="s">
        <v>1</v>
      </c>
      <c r="F273" s="227" t="s">
        <v>1851</v>
      </c>
      <c r="G273" s="224"/>
      <c r="H273" s="228">
        <v>16.111999999999998</v>
      </c>
      <c r="I273" s="229"/>
      <c r="J273" s="224"/>
      <c r="K273" s="224"/>
      <c r="L273" s="230"/>
      <c r="M273" s="231"/>
      <c r="N273" s="232"/>
      <c r="O273" s="232"/>
      <c r="P273" s="232"/>
      <c r="Q273" s="232"/>
      <c r="R273" s="232"/>
      <c r="S273" s="232"/>
      <c r="T273" s="233"/>
      <c r="AT273" s="234" t="s">
        <v>197</v>
      </c>
      <c r="AU273" s="234" t="s">
        <v>88</v>
      </c>
      <c r="AV273" s="13" t="s">
        <v>88</v>
      </c>
      <c r="AW273" s="13" t="s">
        <v>32</v>
      </c>
      <c r="AX273" s="13" t="s">
        <v>77</v>
      </c>
      <c r="AY273" s="234" t="s">
        <v>188</v>
      </c>
    </row>
    <row r="274" spans="1:65" s="13" customFormat="1" ht="11.25">
      <c r="B274" s="223"/>
      <c r="C274" s="224"/>
      <c r="D274" s="225" t="s">
        <v>197</v>
      </c>
      <c r="E274" s="226" t="s">
        <v>1</v>
      </c>
      <c r="F274" s="227" t="s">
        <v>1852</v>
      </c>
      <c r="G274" s="224"/>
      <c r="H274" s="228">
        <v>0.871</v>
      </c>
      <c r="I274" s="229"/>
      <c r="J274" s="224"/>
      <c r="K274" s="224"/>
      <c r="L274" s="230"/>
      <c r="M274" s="231"/>
      <c r="N274" s="232"/>
      <c r="O274" s="232"/>
      <c r="P274" s="232"/>
      <c r="Q274" s="232"/>
      <c r="R274" s="232"/>
      <c r="S274" s="232"/>
      <c r="T274" s="233"/>
      <c r="AT274" s="234" t="s">
        <v>197</v>
      </c>
      <c r="AU274" s="234" t="s">
        <v>88</v>
      </c>
      <c r="AV274" s="13" t="s">
        <v>88</v>
      </c>
      <c r="AW274" s="13" t="s">
        <v>32</v>
      </c>
      <c r="AX274" s="13" t="s">
        <v>77</v>
      </c>
      <c r="AY274" s="234" t="s">
        <v>188</v>
      </c>
    </row>
    <row r="275" spans="1:65" s="13" customFormat="1" ht="11.25">
      <c r="B275" s="223"/>
      <c r="C275" s="224"/>
      <c r="D275" s="225" t="s">
        <v>197</v>
      </c>
      <c r="E275" s="226" t="s">
        <v>1</v>
      </c>
      <c r="F275" s="227" t="s">
        <v>1853</v>
      </c>
      <c r="G275" s="224"/>
      <c r="H275" s="228">
        <v>7.6470000000000002</v>
      </c>
      <c r="I275" s="229"/>
      <c r="J275" s="224"/>
      <c r="K275" s="224"/>
      <c r="L275" s="230"/>
      <c r="M275" s="231"/>
      <c r="N275" s="232"/>
      <c r="O275" s="232"/>
      <c r="P275" s="232"/>
      <c r="Q275" s="232"/>
      <c r="R275" s="232"/>
      <c r="S275" s="232"/>
      <c r="T275" s="233"/>
      <c r="AT275" s="234" t="s">
        <v>197</v>
      </c>
      <c r="AU275" s="234" t="s">
        <v>88</v>
      </c>
      <c r="AV275" s="13" t="s">
        <v>88</v>
      </c>
      <c r="AW275" s="13" t="s">
        <v>32</v>
      </c>
      <c r="AX275" s="13" t="s">
        <v>77</v>
      </c>
      <c r="AY275" s="234" t="s">
        <v>188</v>
      </c>
    </row>
    <row r="276" spans="1:65" s="13" customFormat="1" ht="11.25">
      <c r="B276" s="223"/>
      <c r="C276" s="224"/>
      <c r="D276" s="225" t="s">
        <v>197</v>
      </c>
      <c r="E276" s="226" t="s">
        <v>1</v>
      </c>
      <c r="F276" s="227" t="s">
        <v>1854</v>
      </c>
      <c r="G276" s="224"/>
      <c r="H276" s="228">
        <v>9.2910000000000004</v>
      </c>
      <c r="I276" s="229"/>
      <c r="J276" s="224"/>
      <c r="K276" s="224"/>
      <c r="L276" s="230"/>
      <c r="M276" s="231"/>
      <c r="N276" s="232"/>
      <c r="O276" s="232"/>
      <c r="P276" s="232"/>
      <c r="Q276" s="232"/>
      <c r="R276" s="232"/>
      <c r="S276" s="232"/>
      <c r="T276" s="233"/>
      <c r="AT276" s="234" t="s">
        <v>197</v>
      </c>
      <c r="AU276" s="234" t="s">
        <v>88</v>
      </c>
      <c r="AV276" s="13" t="s">
        <v>88</v>
      </c>
      <c r="AW276" s="13" t="s">
        <v>32</v>
      </c>
      <c r="AX276" s="13" t="s">
        <v>77</v>
      </c>
      <c r="AY276" s="234" t="s">
        <v>188</v>
      </c>
    </row>
    <row r="277" spans="1:65" s="13" customFormat="1" ht="11.25">
      <c r="B277" s="223"/>
      <c r="C277" s="224"/>
      <c r="D277" s="225" t="s">
        <v>197</v>
      </c>
      <c r="E277" s="226" t="s">
        <v>1722</v>
      </c>
      <c r="F277" s="227" t="s">
        <v>1855</v>
      </c>
      <c r="G277" s="224"/>
      <c r="H277" s="228">
        <v>24.664000000000001</v>
      </c>
      <c r="I277" s="229"/>
      <c r="J277" s="224"/>
      <c r="K277" s="224"/>
      <c r="L277" s="230"/>
      <c r="M277" s="231"/>
      <c r="N277" s="232"/>
      <c r="O277" s="232"/>
      <c r="P277" s="232"/>
      <c r="Q277" s="232"/>
      <c r="R277" s="232"/>
      <c r="S277" s="232"/>
      <c r="T277" s="233"/>
      <c r="AT277" s="234" t="s">
        <v>197</v>
      </c>
      <c r="AU277" s="234" t="s">
        <v>88</v>
      </c>
      <c r="AV277" s="13" t="s">
        <v>88</v>
      </c>
      <c r="AW277" s="13" t="s">
        <v>32</v>
      </c>
      <c r="AX277" s="13" t="s">
        <v>77</v>
      </c>
      <c r="AY277" s="234" t="s">
        <v>188</v>
      </c>
    </row>
    <row r="278" spans="1:65" s="13" customFormat="1" ht="11.25">
      <c r="B278" s="223"/>
      <c r="C278" s="224"/>
      <c r="D278" s="225" t="s">
        <v>197</v>
      </c>
      <c r="E278" s="226" t="s">
        <v>1</v>
      </c>
      <c r="F278" s="227" t="s">
        <v>1856</v>
      </c>
      <c r="G278" s="224"/>
      <c r="H278" s="228">
        <v>6.7610000000000001</v>
      </c>
      <c r="I278" s="229"/>
      <c r="J278" s="224"/>
      <c r="K278" s="224"/>
      <c r="L278" s="230"/>
      <c r="M278" s="231"/>
      <c r="N278" s="232"/>
      <c r="O278" s="232"/>
      <c r="P278" s="232"/>
      <c r="Q278" s="232"/>
      <c r="R278" s="232"/>
      <c r="S278" s="232"/>
      <c r="T278" s="233"/>
      <c r="AT278" s="234" t="s">
        <v>197</v>
      </c>
      <c r="AU278" s="234" t="s">
        <v>88</v>
      </c>
      <c r="AV278" s="13" t="s">
        <v>88</v>
      </c>
      <c r="AW278" s="13" t="s">
        <v>32</v>
      </c>
      <c r="AX278" s="13" t="s">
        <v>77</v>
      </c>
      <c r="AY278" s="234" t="s">
        <v>188</v>
      </c>
    </row>
    <row r="279" spans="1:65" s="13" customFormat="1" ht="11.25">
      <c r="B279" s="223"/>
      <c r="C279" s="224"/>
      <c r="D279" s="225" t="s">
        <v>197</v>
      </c>
      <c r="E279" s="226" t="s">
        <v>1</v>
      </c>
      <c r="F279" s="227" t="s">
        <v>1857</v>
      </c>
      <c r="G279" s="224"/>
      <c r="H279" s="228">
        <v>20.88</v>
      </c>
      <c r="I279" s="229"/>
      <c r="J279" s="224"/>
      <c r="K279" s="224"/>
      <c r="L279" s="230"/>
      <c r="M279" s="231"/>
      <c r="N279" s="232"/>
      <c r="O279" s="232"/>
      <c r="P279" s="232"/>
      <c r="Q279" s="232"/>
      <c r="R279" s="232"/>
      <c r="S279" s="232"/>
      <c r="T279" s="233"/>
      <c r="AT279" s="234" t="s">
        <v>197</v>
      </c>
      <c r="AU279" s="234" t="s">
        <v>88</v>
      </c>
      <c r="AV279" s="13" t="s">
        <v>88</v>
      </c>
      <c r="AW279" s="13" t="s">
        <v>32</v>
      </c>
      <c r="AX279" s="13" t="s">
        <v>77</v>
      </c>
      <c r="AY279" s="234" t="s">
        <v>188</v>
      </c>
    </row>
    <row r="280" spans="1:65" s="16" customFormat="1" ht="11.25">
      <c r="B280" s="256"/>
      <c r="C280" s="257"/>
      <c r="D280" s="225" t="s">
        <v>197</v>
      </c>
      <c r="E280" s="258" t="s">
        <v>155</v>
      </c>
      <c r="F280" s="259" t="s">
        <v>212</v>
      </c>
      <c r="G280" s="257"/>
      <c r="H280" s="260">
        <v>95.909000000000006</v>
      </c>
      <c r="I280" s="261"/>
      <c r="J280" s="257"/>
      <c r="K280" s="257"/>
      <c r="L280" s="262"/>
      <c r="M280" s="263"/>
      <c r="N280" s="264"/>
      <c r="O280" s="264"/>
      <c r="P280" s="264"/>
      <c r="Q280" s="264"/>
      <c r="R280" s="264"/>
      <c r="S280" s="264"/>
      <c r="T280" s="265"/>
      <c r="AT280" s="266" t="s">
        <v>197</v>
      </c>
      <c r="AU280" s="266" t="s">
        <v>88</v>
      </c>
      <c r="AV280" s="16" t="s">
        <v>204</v>
      </c>
      <c r="AW280" s="16" t="s">
        <v>32</v>
      </c>
      <c r="AX280" s="16" t="s">
        <v>77</v>
      </c>
      <c r="AY280" s="266" t="s">
        <v>188</v>
      </c>
    </row>
    <row r="281" spans="1:65" s="15" customFormat="1" ht="11.25">
      <c r="B281" s="246"/>
      <c r="C281" s="247"/>
      <c r="D281" s="225" t="s">
        <v>197</v>
      </c>
      <c r="E281" s="248" t="s">
        <v>1</v>
      </c>
      <c r="F281" s="249" t="s">
        <v>323</v>
      </c>
      <c r="G281" s="247"/>
      <c r="H281" s="248" t="s">
        <v>1</v>
      </c>
      <c r="I281" s="250"/>
      <c r="J281" s="247"/>
      <c r="K281" s="247"/>
      <c r="L281" s="251"/>
      <c r="M281" s="252"/>
      <c r="N281" s="253"/>
      <c r="O281" s="253"/>
      <c r="P281" s="253"/>
      <c r="Q281" s="253"/>
      <c r="R281" s="253"/>
      <c r="S281" s="253"/>
      <c r="T281" s="254"/>
      <c r="AT281" s="255" t="s">
        <v>197</v>
      </c>
      <c r="AU281" s="255" t="s">
        <v>88</v>
      </c>
      <c r="AV281" s="15" t="s">
        <v>85</v>
      </c>
      <c r="AW281" s="15" t="s">
        <v>32</v>
      </c>
      <c r="AX281" s="15" t="s">
        <v>77</v>
      </c>
      <c r="AY281" s="255" t="s">
        <v>188</v>
      </c>
    </row>
    <row r="282" spans="1:65" s="13" customFormat="1" ht="11.25">
      <c r="B282" s="223"/>
      <c r="C282" s="224"/>
      <c r="D282" s="225" t="s">
        <v>197</v>
      </c>
      <c r="E282" s="226" t="s">
        <v>1</v>
      </c>
      <c r="F282" s="227" t="s">
        <v>1858</v>
      </c>
      <c r="G282" s="224"/>
      <c r="H282" s="228">
        <v>-4.6260000000000003</v>
      </c>
      <c r="I282" s="229"/>
      <c r="J282" s="224"/>
      <c r="K282" s="224"/>
      <c r="L282" s="230"/>
      <c r="M282" s="231"/>
      <c r="N282" s="232"/>
      <c r="O282" s="232"/>
      <c r="P282" s="232"/>
      <c r="Q282" s="232"/>
      <c r="R282" s="232"/>
      <c r="S282" s="232"/>
      <c r="T282" s="233"/>
      <c r="AT282" s="234" t="s">
        <v>197</v>
      </c>
      <c r="AU282" s="234" t="s">
        <v>88</v>
      </c>
      <c r="AV282" s="13" t="s">
        <v>88</v>
      </c>
      <c r="AW282" s="13" t="s">
        <v>32</v>
      </c>
      <c r="AX282" s="13" t="s">
        <v>77</v>
      </c>
      <c r="AY282" s="234" t="s">
        <v>188</v>
      </c>
    </row>
    <row r="283" spans="1:65" s="13" customFormat="1" ht="11.25">
      <c r="B283" s="223"/>
      <c r="C283" s="224"/>
      <c r="D283" s="225" t="s">
        <v>197</v>
      </c>
      <c r="E283" s="226" t="s">
        <v>1</v>
      </c>
      <c r="F283" s="227" t="s">
        <v>1859</v>
      </c>
      <c r="G283" s="224"/>
      <c r="H283" s="228">
        <v>-0.17499999999999999</v>
      </c>
      <c r="I283" s="229"/>
      <c r="J283" s="224"/>
      <c r="K283" s="224"/>
      <c r="L283" s="230"/>
      <c r="M283" s="231"/>
      <c r="N283" s="232"/>
      <c r="O283" s="232"/>
      <c r="P283" s="232"/>
      <c r="Q283" s="232"/>
      <c r="R283" s="232"/>
      <c r="S283" s="232"/>
      <c r="T283" s="233"/>
      <c r="AT283" s="234" t="s">
        <v>197</v>
      </c>
      <c r="AU283" s="234" t="s">
        <v>88</v>
      </c>
      <c r="AV283" s="13" t="s">
        <v>88</v>
      </c>
      <c r="AW283" s="13" t="s">
        <v>32</v>
      </c>
      <c r="AX283" s="13" t="s">
        <v>77</v>
      </c>
      <c r="AY283" s="234" t="s">
        <v>188</v>
      </c>
    </row>
    <row r="284" spans="1:65" s="13" customFormat="1" ht="11.25">
      <c r="B284" s="223"/>
      <c r="C284" s="224"/>
      <c r="D284" s="225" t="s">
        <v>197</v>
      </c>
      <c r="E284" s="226" t="s">
        <v>1</v>
      </c>
      <c r="F284" s="227" t="s">
        <v>1860</v>
      </c>
      <c r="G284" s="224"/>
      <c r="H284" s="228">
        <v>-3</v>
      </c>
      <c r="I284" s="229"/>
      <c r="J284" s="224"/>
      <c r="K284" s="224"/>
      <c r="L284" s="230"/>
      <c r="M284" s="231"/>
      <c r="N284" s="232"/>
      <c r="O284" s="232"/>
      <c r="P284" s="232"/>
      <c r="Q284" s="232"/>
      <c r="R284" s="232"/>
      <c r="S284" s="232"/>
      <c r="T284" s="233"/>
      <c r="AT284" s="234" t="s">
        <v>197</v>
      </c>
      <c r="AU284" s="234" t="s">
        <v>88</v>
      </c>
      <c r="AV284" s="13" t="s">
        <v>88</v>
      </c>
      <c r="AW284" s="13" t="s">
        <v>32</v>
      </c>
      <c r="AX284" s="13" t="s">
        <v>77</v>
      </c>
      <c r="AY284" s="234" t="s">
        <v>188</v>
      </c>
    </row>
    <row r="285" spans="1:65" s="13" customFormat="1" ht="11.25">
      <c r="B285" s="223"/>
      <c r="C285" s="224"/>
      <c r="D285" s="225" t="s">
        <v>197</v>
      </c>
      <c r="E285" s="226" t="s">
        <v>1</v>
      </c>
      <c r="F285" s="227" t="s">
        <v>1861</v>
      </c>
      <c r="G285" s="224"/>
      <c r="H285" s="228">
        <v>-25.353000000000002</v>
      </c>
      <c r="I285" s="229"/>
      <c r="J285" s="224"/>
      <c r="K285" s="224"/>
      <c r="L285" s="230"/>
      <c r="M285" s="231"/>
      <c r="N285" s="232"/>
      <c r="O285" s="232"/>
      <c r="P285" s="232"/>
      <c r="Q285" s="232"/>
      <c r="R285" s="232"/>
      <c r="S285" s="232"/>
      <c r="T285" s="233"/>
      <c r="AT285" s="234" t="s">
        <v>197</v>
      </c>
      <c r="AU285" s="234" t="s">
        <v>88</v>
      </c>
      <c r="AV285" s="13" t="s">
        <v>88</v>
      </c>
      <c r="AW285" s="13" t="s">
        <v>32</v>
      </c>
      <c r="AX285" s="13" t="s">
        <v>77</v>
      </c>
      <c r="AY285" s="234" t="s">
        <v>188</v>
      </c>
    </row>
    <row r="286" spans="1:65" s="14" customFormat="1" ht="11.25">
      <c r="B286" s="235"/>
      <c r="C286" s="236"/>
      <c r="D286" s="225" t="s">
        <v>197</v>
      </c>
      <c r="E286" s="237" t="s">
        <v>153</v>
      </c>
      <c r="F286" s="238" t="s">
        <v>199</v>
      </c>
      <c r="G286" s="236"/>
      <c r="H286" s="239">
        <v>62.755000000000003</v>
      </c>
      <c r="I286" s="240"/>
      <c r="J286" s="236"/>
      <c r="K286" s="236"/>
      <c r="L286" s="241"/>
      <c r="M286" s="242"/>
      <c r="N286" s="243"/>
      <c r="O286" s="243"/>
      <c r="P286" s="243"/>
      <c r="Q286" s="243"/>
      <c r="R286" s="243"/>
      <c r="S286" s="243"/>
      <c r="T286" s="244"/>
      <c r="AT286" s="245" t="s">
        <v>197</v>
      </c>
      <c r="AU286" s="245" t="s">
        <v>88</v>
      </c>
      <c r="AV286" s="14" t="s">
        <v>195</v>
      </c>
      <c r="AW286" s="14" t="s">
        <v>32</v>
      </c>
      <c r="AX286" s="14" t="s">
        <v>77</v>
      </c>
      <c r="AY286" s="245" t="s">
        <v>188</v>
      </c>
    </row>
    <row r="287" spans="1:65" s="13" customFormat="1" ht="11.25">
      <c r="B287" s="223"/>
      <c r="C287" s="224"/>
      <c r="D287" s="225" t="s">
        <v>197</v>
      </c>
      <c r="E287" s="226" t="s">
        <v>1</v>
      </c>
      <c r="F287" s="227" t="s">
        <v>327</v>
      </c>
      <c r="G287" s="224"/>
      <c r="H287" s="228">
        <v>43.929000000000002</v>
      </c>
      <c r="I287" s="229"/>
      <c r="J287" s="224"/>
      <c r="K287" s="224"/>
      <c r="L287" s="230"/>
      <c r="M287" s="231"/>
      <c r="N287" s="232"/>
      <c r="O287" s="232"/>
      <c r="P287" s="232"/>
      <c r="Q287" s="232"/>
      <c r="R287" s="232"/>
      <c r="S287" s="232"/>
      <c r="T287" s="233"/>
      <c r="AT287" s="234" t="s">
        <v>197</v>
      </c>
      <c r="AU287" s="234" t="s">
        <v>88</v>
      </c>
      <c r="AV287" s="13" t="s">
        <v>88</v>
      </c>
      <c r="AW287" s="13" t="s">
        <v>32</v>
      </c>
      <c r="AX287" s="13" t="s">
        <v>85</v>
      </c>
      <c r="AY287" s="234" t="s">
        <v>188</v>
      </c>
    </row>
    <row r="288" spans="1:65" s="2" customFormat="1" ht="16.5" customHeight="1">
      <c r="A288" s="35"/>
      <c r="B288" s="36"/>
      <c r="C288" s="210" t="s">
        <v>359</v>
      </c>
      <c r="D288" s="210" t="s">
        <v>190</v>
      </c>
      <c r="E288" s="211" t="s">
        <v>1862</v>
      </c>
      <c r="F288" s="212" t="s">
        <v>1863</v>
      </c>
      <c r="G288" s="213" t="s">
        <v>285</v>
      </c>
      <c r="H288" s="214">
        <v>345.80200000000002</v>
      </c>
      <c r="I288" s="215"/>
      <c r="J288" s="216">
        <f>ROUND(I288*H288,2)</f>
        <v>0</v>
      </c>
      <c r="K288" s="212" t="s">
        <v>202</v>
      </c>
      <c r="L288" s="40"/>
      <c r="M288" s="217" t="s">
        <v>1</v>
      </c>
      <c r="N288" s="218" t="s">
        <v>42</v>
      </c>
      <c r="O288" s="72"/>
      <c r="P288" s="219">
        <f>O288*H288</f>
        <v>0</v>
      </c>
      <c r="Q288" s="219">
        <v>0</v>
      </c>
      <c r="R288" s="219">
        <f>Q288*H288</f>
        <v>0</v>
      </c>
      <c r="S288" s="219">
        <v>0</v>
      </c>
      <c r="T288" s="220">
        <f>S288*H288</f>
        <v>0</v>
      </c>
      <c r="U288" s="35"/>
      <c r="V288" s="35"/>
      <c r="W288" s="35"/>
      <c r="X288" s="35"/>
      <c r="Y288" s="35"/>
      <c r="Z288" s="35"/>
      <c r="AA288" s="35"/>
      <c r="AB288" s="35"/>
      <c r="AC288" s="35"/>
      <c r="AD288" s="35"/>
      <c r="AE288" s="35"/>
      <c r="AR288" s="221" t="s">
        <v>195</v>
      </c>
      <c r="AT288" s="221" t="s">
        <v>190</v>
      </c>
      <c r="AU288" s="221" t="s">
        <v>88</v>
      </c>
      <c r="AY288" s="18" t="s">
        <v>188</v>
      </c>
      <c r="BE288" s="222">
        <f>IF(N288="základní",J288,0)</f>
        <v>0</v>
      </c>
      <c r="BF288" s="222">
        <f>IF(N288="snížená",J288,0)</f>
        <v>0</v>
      </c>
      <c r="BG288" s="222">
        <f>IF(N288="zákl. přenesená",J288,0)</f>
        <v>0</v>
      </c>
      <c r="BH288" s="222">
        <f>IF(N288="sníž. přenesená",J288,0)</f>
        <v>0</v>
      </c>
      <c r="BI288" s="222">
        <f>IF(N288="nulová",J288,0)</f>
        <v>0</v>
      </c>
      <c r="BJ288" s="18" t="s">
        <v>85</v>
      </c>
      <c r="BK288" s="222">
        <f>ROUND(I288*H288,2)</f>
        <v>0</v>
      </c>
      <c r="BL288" s="18" t="s">
        <v>195</v>
      </c>
      <c r="BM288" s="221" t="s">
        <v>1864</v>
      </c>
    </row>
    <row r="289" spans="2:51" s="15" customFormat="1" ht="11.25">
      <c r="B289" s="246"/>
      <c r="C289" s="247"/>
      <c r="D289" s="225" t="s">
        <v>197</v>
      </c>
      <c r="E289" s="248" t="s">
        <v>1</v>
      </c>
      <c r="F289" s="249" t="s">
        <v>317</v>
      </c>
      <c r="G289" s="247"/>
      <c r="H289" s="248" t="s">
        <v>1</v>
      </c>
      <c r="I289" s="250"/>
      <c r="J289" s="247"/>
      <c r="K289" s="247"/>
      <c r="L289" s="251"/>
      <c r="M289" s="252"/>
      <c r="N289" s="253"/>
      <c r="O289" s="253"/>
      <c r="P289" s="253"/>
      <c r="Q289" s="253"/>
      <c r="R289" s="253"/>
      <c r="S289" s="253"/>
      <c r="T289" s="254"/>
      <c r="AT289" s="255" t="s">
        <v>197</v>
      </c>
      <c r="AU289" s="255" t="s">
        <v>88</v>
      </c>
      <c r="AV289" s="15" t="s">
        <v>85</v>
      </c>
      <c r="AW289" s="15" t="s">
        <v>32</v>
      </c>
      <c r="AX289" s="15" t="s">
        <v>77</v>
      </c>
      <c r="AY289" s="255" t="s">
        <v>188</v>
      </c>
    </row>
    <row r="290" spans="2:51" s="15" customFormat="1" ht="11.25">
      <c r="B290" s="246"/>
      <c r="C290" s="247"/>
      <c r="D290" s="225" t="s">
        <v>197</v>
      </c>
      <c r="E290" s="248" t="s">
        <v>1</v>
      </c>
      <c r="F290" s="249" t="s">
        <v>1801</v>
      </c>
      <c r="G290" s="247"/>
      <c r="H290" s="248" t="s">
        <v>1</v>
      </c>
      <c r="I290" s="250"/>
      <c r="J290" s="247"/>
      <c r="K290" s="247"/>
      <c r="L290" s="251"/>
      <c r="M290" s="252"/>
      <c r="N290" s="253"/>
      <c r="O290" s="253"/>
      <c r="P290" s="253"/>
      <c r="Q290" s="253"/>
      <c r="R290" s="253"/>
      <c r="S290" s="253"/>
      <c r="T290" s="254"/>
      <c r="AT290" s="255" t="s">
        <v>197</v>
      </c>
      <c r="AU290" s="255" t="s">
        <v>88</v>
      </c>
      <c r="AV290" s="15" t="s">
        <v>85</v>
      </c>
      <c r="AW290" s="15" t="s">
        <v>32</v>
      </c>
      <c r="AX290" s="15" t="s">
        <v>77</v>
      </c>
      <c r="AY290" s="255" t="s">
        <v>188</v>
      </c>
    </row>
    <row r="291" spans="2:51" s="13" customFormat="1" ht="11.25">
      <c r="B291" s="223"/>
      <c r="C291" s="224"/>
      <c r="D291" s="225" t="s">
        <v>197</v>
      </c>
      <c r="E291" s="226" t="s">
        <v>1</v>
      </c>
      <c r="F291" s="227" t="s">
        <v>1865</v>
      </c>
      <c r="G291" s="224"/>
      <c r="H291" s="228">
        <v>19.335000000000001</v>
      </c>
      <c r="I291" s="229"/>
      <c r="J291" s="224"/>
      <c r="K291" s="224"/>
      <c r="L291" s="230"/>
      <c r="M291" s="231"/>
      <c r="N291" s="232"/>
      <c r="O291" s="232"/>
      <c r="P291" s="232"/>
      <c r="Q291" s="232"/>
      <c r="R291" s="232"/>
      <c r="S291" s="232"/>
      <c r="T291" s="233"/>
      <c r="AT291" s="234" t="s">
        <v>197</v>
      </c>
      <c r="AU291" s="234" t="s">
        <v>88</v>
      </c>
      <c r="AV291" s="13" t="s">
        <v>88</v>
      </c>
      <c r="AW291" s="13" t="s">
        <v>32</v>
      </c>
      <c r="AX291" s="13" t="s">
        <v>77</v>
      </c>
      <c r="AY291" s="234" t="s">
        <v>188</v>
      </c>
    </row>
    <row r="292" spans="2:51" s="13" customFormat="1" ht="11.25">
      <c r="B292" s="223"/>
      <c r="C292" s="224"/>
      <c r="D292" s="225" t="s">
        <v>197</v>
      </c>
      <c r="E292" s="226" t="s">
        <v>1</v>
      </c>
      <c r="F292" s="227" t="s">
        <v>1866</v>
      </c>
      <c r="G292" s="224"/>
      <c r="H292" s="228">
        <v>22.303999999999998</v>
      </c>
      <c r="I292" s="229"/>
      <c r="J292" s="224"/>
      <c r="K292" s="224"/>
      <c r="L292" s="230"/>
      <c r="M292" s="231"/>
      <c r="N292" s="232"/>
      <c r="O292" s="232"/>
      <c r="P292" s="232"/>
      <c r="Q292" s="232"/>
      <c r="R292" s="232"/>
      <c r="S292" s="232"/>
      <c r="T292" s="233"/>
      <c r="AT292" s="234" t="s">
        <v>197</v>
      </c>
      <c r="AU292" s="234" t="s">
        <v>88</v>
      </c>
      <c r="AV292" s="13" t="s">
        <v>88</v>
      </c>
      <c r="AW292" s="13" t="s">
        <v>32</v>
      </c>
      <c r="AX292" s="13" t="s">
        <v>77</v>
      </c>
      <c r="AY292" s="234" t="s">
        <v>188</v>
      </c>
    </row>
    <row r="293" spans="2:51" s="13" customFormat="1" ht="11.25">
      <c r="B293" s="223"/>
      <c r="C293" s="224"/>
      <c r="D293" s="225" t="s">
        <v>197</v>
      </c>
      <c r="E293" s="226" t="s">
        <v>1</v>
      </c>
      <c r="F293" s="227" t="s">
        <v>1867</v>
      </c>
      <c r="G293" s="224"/>
      <c r="H293" s="228">
        <v>8.8170000000000002</v>
      </c>
      <c r="I293" s="229"/>
      <c r="J293" s="224"/>
      <c r="K293" s="224"/>
      <c r="L293" s="230"/>
      <c r="M293" s="231"/>
      <c r="N293" s="232"/>
      <c r="O293" s="232"/>
      <c r="P293" s="232"/>
      <c r="Q293" s="232"/>
      <c r="R293" s="232"/>
      <c r="S293" s="232"/>
      <c r="T293" s="233"/>
      <c r="AT293" s="234" t="s">
        <v>197</v>
      </c>
      <c r="AU293" s="234" t="s">
        <v>88</v>
      </c>
      <c r="AV293" s="13" t="s">
        <v>88</v>
      </c>
      <c r="AW293" s="13" t="s">
        <v>32</v>
      </c>
      <c r="AX293" s="13" t="s">
        <v>77</v>
      </c>
      <c r="AY293" s="234" t="s">
        <v>188</v>
      </c>
    </row>
    <row r="294" spans="2:51" s="13" customFormat="1" ht="11.25">
      <c r="B294" s="223"/>
      <c r="C294" s="224"/>
      <c r="D294" s="225" t="s">
        <v>197</v>
      </c>
      <c r="E294" s="226" t="s">
        <v>1</v>
      </c>
      <c r="F294" s="227" t="s">
        <v>1868</v>
      </c>
      <c r="G294" s="224"/>
      <c r="H294" s="228">
        <v>14.006</v>
      </c>
      <c r="I294" s="229"/>
      <c r="J294" s="224"/>
      <c r="K294" s="224"/>
      <c r="L294" s="230"/>
      <c r="M294" s="231"/>
      <c r="N294" s="232"/>
      <c r="O294" s="232"/>
      <c r="P294" s="232"/>
      <c r="Q294" s="232"/>
      <c r="R294" s="232"/>
      <c r="S294" s="232"/>
      <c r="T294" s="233"/>
      <c r="AT294" s="234" t="s">
        <v>197</v>
      </c>
      <c r="AU294" s="234" t="s">
        <v>88</v>
      </c>
      <c r="AV294" s="13" t="s">
        <v>88</v>
      </c>
      <c r="AW294" s="13" t="s">
        <v>32</v>
      </c>
      <c r="AX294" s="13" t="s">
        <v>77</v>
      </c>
      <c r="AY294" s="234" t="s">
        <v>188</v>
      </c>
    </row>
    <row r="295" spans="2:51" s="13" customFormat="1" ht="11.25">
      <c r="B295" s="223"/>
      <c r="C295" s="224"/>
      <c r="D295" s="225" t="s">
        <v>197</v>
      </c>
      <c r="E295" s="226" t="s">
        <v>1</v>
      </c>
      <c r="F295" s="227" t="s">
        <v>1869</v>
      </c>
      <c r="G295" s="224"/>
      <c r="H295" s="228">
        <v>31.989000000000001</v>
      </c>
      <c r="I295" s="229"/>
      <c r="J295" s="224"/>
      <c r="K295" s="224"/>
      <c r="L295" s="230"/>
      <c r="M295" s="231"/>
      <c r="N295" s="232"/>
      <c r="O295" s="232"/>
      <c r="P295" s="232"/>
      <c r="Q295" s="232"/>
      <c r="R295" s="232"/>
      <c r="S295" s="232"/>
      <c r="T295" s="233"/>
      <c r="AT295" s="234" t="s">
        <v>197</v>
      </c>
      <c r="AU295" s="234" t="s">
        <v>88</v>
      </c>
      <c r="AV295" s="13" t="s">
        <v>88</v>
      </c>
      <c r="AW295" s="13" t="s">
        <v>32</v>
      </c>
      <c r="AX295" s="13" t="s">
        <v>77</v>
      </c>
      <c r="AY295" s="234" t="s">
        <v>188</v>
      </c>
    </row>
    <row r="296" spans="2:51" s="13" customFormat="1" ht="11.25">
      <c r="B296" s="223"/>
      <c r="C296" s="224"/>
      <c r="D296" s="225" t="s">
        <v>197</v>
      </c>
      <c r="E296" s="226" t="s">
        <v>1</v>
      </c>
      <c r="F296" s="227" t="s">
        <v>1870</v>
      </c>
      <c r="G296" s="224"/>
      <c r="H296" s="228">
        <v>8.67</v>
      </c>
      <c r="I296" s="229"/>
      <c r="J296" s="224"/>
      <c r="K296" s="224"/>
      <c r="L296" s="230"/>
      <c r="M296" s="231"/>
      <c r="N296" s="232"/>
      <c r="O296" s="232"/>
      <c r="P296" s="232"/>
      <c r="Q296" s="232"/>
      <c r="R296" s="232"/>
      <c r="S296" s="232"/>
      <c r="T296" s="233"/>
      <c r="AT296" s="234" t="s">
        <v>197</v>
      </c>
      <c r="AU296" s="234" t="s">
        <v>88</v>
      </c>
      <c r="AV296" s="13" t="s">
        <v>88</v>
      </c>
      <c r="AW296" s="13" t="s">
        <v>32</v>
      </c>
      <c r="AX296" s="13" t="s">
        <v>77</v>
      </c>
      <c r="AY296" s="234" t="s">
        <v>188</v>
      </c>
    </row>
    <row r="297" spans="2:51" s="13" customFormat="1" ht="11.25">
      <c r="B297" s="223"/>
      <c r="C297" s="224"/>
      <c r="D297" s="225" t="s">
        <v>197</v>
      </c>
      <c r="E297" s="226" t="s">
        <v>1</v>
      </c>
      <c r="F297" s="227" t="s">
        <v>1871</v>
      </c>
      <c r="G297" s="224"/>
      <c r="H297" s="228">
        <v>5.79</v>
      </c>
      <c r="I297" s="229"/>
      <c r="J297" s="224"/>
      <c r="K297" s="224"/>
      <c r="L297" s="230"/>
      <c r="M297" s="231"/>
      <c r="N297" s="232"/>
      <c r="O297" s="232"/>
      <c r="P297" s="232"/>
      <c r="Q297" s="232"/>
      <c r="R297" s="232"/>
      <c r="S297" s="232"/>
      <c r="T297" s="233"/>
      <c r="AT297" s="234" t="s">
        <v>197</v>
      </c>
      <c r="AU297" s="234" t="s">
        <v>88</v>
      </c>
      <c r="AV297" s="13" t="s">
        <v>88</v>
      </c>
      <c r="AW297" s="13" t="s">
        <v>32</v>
      </c>
      <c r="AX297" s="13" t="s">
        <v>77</v>
      </c>
      <c r="AY297" s="234" t="s">
        <v>188</v>
      </c>
    </row>
    <row r="298" spans="2:51" s="13" customFormat="1" ht="11.25">
      <c r="B298" s="223"/>
      <c r="C298" s="224"/>
      <c r="D298" s="225" t="s">
        <v>197</v>
      </c>
      <c r="E298" s="226" t="s">
        <v>1</v>
      </c>
      <c r="F298" s="227" t="s">
        <v>1872</v>
      </c>
      <c r="G298" s="224"/>
      <c r="H298" s="228">
        <v>10.802</v>
      </c>
      <c r="I298" s="229"/>
      <c r="J298" s="224"/>
      <c r="K298" s="224"/>
      <c r="L298" s="230"/>
      <c r="M298" s="231"/>
      <c r="N298" s="232"/>
      <c r="O298" s="232"/>
      <c r="P298" s="232"/>
      <c r="Q298" s="232"/>
      <c r="R298" s="232"/>
      <c r="S298" s="232"/>
      <c r="T298" s="233"/>
      <c r="AT298" s="234" t="s">
        <v>197</v>
      </c>
      <c r="AU298" s="234" t="s">
        <v>88</v>
      </c>
      <c r="AV298" s="13" t="s">
        <v>88</v>
      </c>
      <c r="AW298" s="13" t="s">
        <v>32</v>
      </c>
      <c r="AX298" s="13" t="s">
        <v>77</v>
      </c>
      <c r="AY298" s="234" t="s">
        <v>188</v>
      </c>
    </row>
    <row r="299" spans="2:51" s="13" customFormat="1" ht="11.25">
      <c r="B299" s="223"/>
      <c r="C299" s="224"/>
      <c r="D299" s="225" t="s">
        <v>197</v>
      </c>
      <c r="E299" s="226" t="s">
        <v>1</v>
      </c>
      <c r="F299" s="227" t="s">
        <v>1873</v>
      </c>
      <c r="G299" s="224"/>
      <c r="H299" s="228">
        <v>3.1480000000000001</v>
      </c>
      <c r="I299" s="229"/>
      <c r="J299" s="224"/>
      <c r="K299" s="224"/>
      <c r="L299" s="230"/>
      <c r="M299" s="231"/>
      <c r="N299" s="232"/>
      <c r="O299" s="232"/>
      <c r="P299" s="232"/>
      <c r="Q299" s="232"/>
      <c r="R299" s="232"/>
      <c r="S299" s="232"/>
      <c r="T299" s="233"/>
      <c r="AT299" s="234" t="s">
        <v>197</v>
      </c>
      <c r="AU299" s="234" t="s">
        <v>88</v>
      </c>
      <c r="AV299" s="13" t="s">
        <v>88</v>
      </c>
      <c r="AW299" s="13" t="s">
        <v>32</v>
      </c>
      <c r="AX299" s="13" t="s">
        <v>77</v>
      </c>
      <c r="AY299" s="234" t="s">
        <v>188</v>
      </c>
    </row>
    <row r="300" spans="2:51" s="13" customFormat="1" ht="11.25">
      <c r="B300" s="223"/>
      <c r="C300" s="224"/>
      <c r="D300" s="225" t="s">
        <v>197</v>
      </c>
      <c r="E300" s="226" t="s">
        <v>1</v>
      </c>
      <c r="F300" s="227" t="s">
        <v>1874</v>
      </c>
      <c r="G300" s="224"/>
      <c r="H300" s="228">
        <v>25.08</v>
      </c>
      <c r="I300" s="229"/>
      <c r="J300" s="224"/>
      <c r="K300" s="224"/>
      <c r="L300" s="230"/>
      <c r="M300" s="231"/>
      <c r="N300" s="232"/>
      <c r="O300" s="232"/>
      <c r="P300" s="232"/>
      <c r="Q300" s="232"/>
      <c r="R300" s="232"/>
      <c r="S300" s="232"/>
      <c r="T300" s="233"/>
      <c r="AT300" s="234" t="s">
        <v>197</v>
      </c>
      <c r="AU300" s="234" t="s">
        <v>88</v>
      </c>
      <c r="AV300" s="13" t="s">
        <v>88</v>
      </c>
      <c r="AW300" s="13" t="s">
        <v>32</v>
      </c>
      <c r="AX300" s="13" t="s">
        <v>77</v>
      </c>
      <c r="AY300" s="234" t="s">
        <v>188</v>
      </c>
    </row>
    <row r="301" spans="2:51" s="13" customFormat="1" ht="11.25">
      <c r="B301" s="223"/>
      <c r="C301" s="224"/>
      <c r="D301" s="225" t="s">
        <v>197</v>
      </c>
      <c r="E301" s="226" t="s">
        <v>1</v>
      </c>
      <c r="F301" s="227" t="s">
        <v>1875</v>
      </c>
      <c r="G301" s="224"/>
      <c r="H301" s="228">
        <v>13.488</v>
      </c>
      <c r="I301" s="229"/>
      <c r="J301" s="224"/>
      <c r="K301" s="224"/>
      <c r="L301" s="230"/>
      <c r="M301" s="231"/>
      <c r="N301" s="232"/>
      <c r="O301" s="232"/>
      <c r="P301" s="232"/>
      <c r="Q301" s="232"/>
      <c r="R301" s="232"/>
      <c r="S301" s="232"/>
      <c r="T301" s="233"/>
      <c r="AT301" s="234" t="s">
        <v>197</v>
      </c>
      <c r="AU301" s="234" t="s">
        <v>88</v>
      </c>
      <c r="AV301" s="13" t="s">
        <v>88</v>
      </c>
      <c r="AW301" s="13" t="s">
        <v>32</v>
      </c>
      <c r="AX301" s="13" t="s">
        <v>77</v>
      </c>
      <c r="AY301" s="234" t="s">
        <v>188</v>
      </c>
    </row>
    <row r="302" spans="2:51" s="13" customFormat="1" ht="11.25">
      <c r="B302" s="223"/>
      <c r="C302" s="224"/>
      <c r="D302" s="225" t="s">
        <v>197</v>
      </c>
      <c r="E302" s="226" t="s">
        <v>1</v>
      </c>
      <c r="F302" s="227" t="s">
        <v>1876</v>
      </c>
      <c r="G302" s="224"/>
      <c r="H302" s="228">
        <v>0.30099999999999999</v>
      </c>
      <c r="I302" s="229"/>
      <c r="J302" s="224"/>
      <c r="K302" s="224"/>
      <c r="L302" s="230"/>
      <c r="M302" s="231"/>
      <c r="N302" s="232"/>
      <c r="O302" s="232"/>
      <c r="P302" s="232"/>
      <c r="Q302" s="232"/>
      <c r="R302" s="232"/>
      <c r="S302" s="232"/>
      <c r="T302" s="233"/>
      <c r="AT302" s="234" t="s">
        <v>197</v>
      </c>
      <c r="AU302" s="234" t="s">
        <v>88</v>
      </c>
      <c r="AV302" s="13" t="s">
        <v>88</v>
      </c>
      <c r="AW302" s="13" t="s">
        <v>32</v>
      </c>
      <c r="AX302" s="13" t="s">
        <v>77</v>
      </c>
      <c r="AY302" s="234" t="s">
        <v>188</v>
      </c>
    </row>
    <row r="303" spans="2:51" s="13" customFormat="1" ht="11.25">
      <c r="B303" s="223"/>
      <c r="C303" s="224"/>
      <c r="D303" s="225" t="s">
        <v>197</v>
      </c>
      <c r="E303" s="226" t="s">
        <v>1</v>
      </c>
      <c r="F303" s="227" t="s">
        <v>1877</v>
      </c>
      <c r="G303" s="224"/>
      <c r="H303" s="228">
        <v>9.2520000000000007</v>
      </c>
      <c r="I303" s="229"/>
      <c r="J303" s="224"/>
      <c r="K303" s="224"/>
      <c r="L303" s="230"/>
      <c r="M303" s="231"/>
      <c r="N303" s="232"/>
      <c r="O303" s="232"/>
      <c r="P303" s="232"/>
      <c r="Q303" s="232"/>
      <c r="R303" s="232"/>
      <c r="S303" s="232"/>
      <c r="T303" s="233"/>
      <c r="AT303" s="234" t="s">
        <v>197</v>
      </c>
      <c r="AU303" s="234" t="s">
        <v>88</v>
      </c>
      <c r="AV303" s="13" t="s">
        <v>88</v>
      </c>
      <c r="AW303" s="13" t="s">
        <v>32</v>
      </c>
      <c r="AX303" s="13" t="s">
        <v>77</v>
      </c>
      <c r="AY303" s="234" t="s">
        <v>188</v>
      </c>
    </row>
    <row r="304" spans="2:51" s="13" customFormat="1" ht="11.25">
      <c r="B304" s="223"/>
      <c r="C304" s="224"/>
      <c r="D304" s="225" t="s">
        <v>197</v>
      </c>
      <c r="E304" s="226" t="s">
        <v>1</v>
      </c>
      <c r="F304" s="227" t="s">
        <v>1878</v>
      </c>
      <c r="G304" s="224"/>
      <c r="H304" s="228">
        <v>8.2530000000000001</v>
      </c>
      <c r="I304" s="229"/>
      <c r="J304" s="224"/>
      <c r="K304" s="224"/>
      <c r="L304" s="230"/>
      <c r="M304" s="231"/>
      <c r="N304" s="232"/>
      <c r="O304" s="232"/>
      <c r="P304" s="232"/>
      <c r="Q304" s="232"/>
      <c r="R304" s="232"/>
      <c r="S304" s="232"/>
      <c r="T304" s="233"/>
      <c r="AT304" s="234" t="s">
        <v>197</v>
      </c>
      <c r="AU304" s="234" t="s">
        <v>88</v>
      </c>
      <c r="AV304" s="13" t="s">
        <v>88</v>
      </c>
      <c r="AW304" s="13" t="s">
        <v>32</v>
      </c>
      <c r="AX304" s="13" t="s">
        <v>77</v>
      </c>
      <c r="AY304" s="234" t="s">
        <v>188</v>
      </c>
    </row>
    <row r="305" spans="2:51" s="13" customFormat="1" ht="11.25">
      <c r="B305" s="223"/>
      <c r="C305" s="224"/>
      <c r="D305" s="225" t="s">
        <v>197</v>
      </c>
      <c r="E305" s="226" t="s">
        <v>1</v>
      </c>
      <c r="F305" s="227" t="s">
        <v>1879</v>
      </c>
      <c r="G305" s="224"/>
      <c r="H305" s="228">
        <v>11.21</v>
      </c>
      <c r="I305" s="229"/>
      <c r="J305" s="224"/>
      <c r="K305" s="224"/>
      <c r="L305" s="230"/>
      <c r="M305" s="231"/>
      <c r="N305" s="232"/>
      <c r="O305" s="232"/>
      <c r="P305" s="232"/>
      <c r="Q305" s="232"/>
      <c r="R305" s="232"/>
      <c r="S305" s="232"/>
      <c r="T305" s="233"/>
      <c r="AT305" s="234" t="s">
        <v>197</v>
      </c>
      <c r="AU305" s="234" t="s">
        <v>88</v>
      </c>
      <c r="AV305" s="13" t="s">
        <v>88</v>
      </c>
      <c r="AW305" s="13" t="s">
        <v>32</v>
      </c>
      <c r="AX305" s="13" t="s">
        <v>77</v>
      </c>
      <c r="AY305" s="234" t="s">
        <v>188</v>
      </c>
    </row>
    <row r="306" spans="2:51" s="13" customFormat="1" ht="11.25">
      <c r="B306" s="223"/>
      <c r="C306" s="224"/>
      <c r="D306" s="225" t="s">
        <v>197</v>
      </c>
      <c r="E306" s="226" t="s">
        <v>1</v>
      </c>
      <c r="F306" s="227" t="s">
        <v>1880</v>
      </c>
      <c r="G306" s="224"/>
      <c r="H306" s="228">
        <v>1.6659999999999999</v>
      </c>
      <c r="I306" s="229"/>
      <c r="J306" s="224"/>
      <c r="K306" s="224"/>
      <c r="L306" s="230"/>
      <c r="M306" s="231"/>
      <c r="N306" s="232"/>
      <c r="O306" s="232"/>
      <c r="P306" s="232"/>
      <c r="Q306" s="232"/>
      <c r="R306" s="232"/>
      <c r="S306" s="232"/>
      <c r="T306" s="233"/>
      <c r="AT306" s="234" t="s">
        <v>197</v>
      </c>
      <c r="AU306" s="234" t="s">
        <v>88</v>
      </c>
      <c r="AV306" s="13" t="s">
        <v>88</v>
      </c>
      <c r="AW306" s="13" t="s">
        <v>32</v>
      </c>
      <c r="AX306" s="13" t="s">
        <v>77</v>
      </c>
      <c r="AY306" s="234" t="s">
        <v>188</v>
      </c>
    </row>
    <row r="307" spans="2:51" s="15" customFormat="1" ht="11.25">
      <c r="B307" s="246"/>
      <c r="C307" s="247"/>
      <c r="D307" s="225" t="s">
        <v>197</v>
      </c>
      <c r="E307" s="248" t="s">
        <v>1</v>
      </c>
      <c r="F307" s="249" t="s">
        <v>1803</v>
      </c>
      <c r="G307" s="247"/>
      <c r="H307" s="248" t="s">
        <v>1</v>
      </c>
      <c r="I307" s="250"/>
      <c r="J307" s="247"/>
      <c r="K307" s="247"/>
      <c r="L307" s="251"/>
      <c r="M307" s="252"/>
      <c r="N307" s="253"/>
      <c r="O307" s="253"/>
      <c r="P307" s="253"/>
      <c r="Q307" s="253"/>
      <c r="R307" s="253"/>
      <c r="S307" s="253"/>
      <c r="T307" s="254"/>
      <c r="AT307" s="255" t="s">
        <v>197</v>
      </c>
      <c r="AU307" s="255" t="s">
        <v>88</v>
      </c>
      <c r="AV307" s="15" t="s">
        <v>85</v>
      </c>
      <c r="AW307" s="15" t="s">
        <v>32</v>
      </c>
      <c r="AX307" s="15" t="s">
        <v>77</v>
      </c>
      <c r="AY307" s="255" t="s">
        <v>188</v>
      </c>
    </row>
    <row r="308" spans="2:51" s="13" customFormat="1" ht="11.25">
      <c r="B308" s="223"/>
      <c r="C308" s="224"/>
      <c r="D308" s="225" t="s">
        <v>197</v>
      </c>
      <c r="E308" s="226" t="s">
        <v>1</v>
      </c>
      <c r="F308" s="227" t="s">
        <v>1881</v>
      </c>
      <c r="G308" s="224"/>
      <c r="H308" s="228">
        <v>33.253999999999998</v>
      </c>
      <c r="I308" s="229"/>
      <c r="J308" s="224"/>
      <c r="K308" s="224"/>
      <c r="L308" s="230"/>
      <c r="M308" s="231"/>
      <c r="N308" s="232"/>
      <c r="O308" s="232"/>
      <c r="P308" s="232"/>
      <c r="Q308" s="232"/>
      <c r="R308" s="232"/>
      <c r="S308" s="232"/>
      <c r="T308" s="233"/>
      <c r="AT308" s="234" t="s">
        <v>197</v>
      </c>
      <c r="AU308" s="234" t="s">
        <v>88</v>
      </c>
      <c r="AV308" s="13" t="s">
        <v>88</v>
      </c>
      <c r="AW308" s="13" t="s">
        <v>32</v>
      </c>
      <c r="AX308" s="13" t="s">
        <v>77</v>
      </c>
      <c r="AY308" s="234" t="s">
        <v>188</v>
      </c>
    </row>
    <row r="309" spans="2:51" s="15" customFormat="1" ht="11.25">
      <c r="B309" s="246"/>
      <c r="C309" s="247"/>
      <c r="D309" s="225" t="s">
        <v>197</v>
      </c>
      <c r="E309" s="248" t="s">
        <v>1</v>
      </c>
      <c r="F309" s="249" t="s">
        <v>1805</v>
      </c>
      <c r="G309" s="247"/>
      <c r="H309" s="248" t="s">
        <v>1</v>
      </c>
      <c r="I309" s="250"/>
      <c r="J309" s="247"/>
      <c r="K309" s="247"/>
      <c r="L309" s="251"/>
      <c r="M309" s="252"/>
      <c r="N309" s="253"/>
      <c r="O309" s="253"/>
      <c r="P309" s="253"/>
      <c r="Q309" s="253"/>
      <c r="R309" s="253"/>
      <c r="S309" s="253"/>
      <c r="T309" s="254"/>
      <c r="AT309" s="255" t="s">
        <v>197</v>
      </c>
      <c r="AU309" s="255" t="s">
        <v>88</v>
      </c>
      <c r="AV309" s="15" t="s">
        <v>85</v>
      </c>
      <c r="AW309" s="15" t="s">
        <v>32</v>
      </c>
      <c r="AX309" s="15" t="s">
        <v>77</v>
      </c>
      <c r="AY309" s="255" t="s">
        <v>188</v>
      </c>
    </row>
    <row r="310" spans="2:51" s="13" customFormat="1" ht="11.25">
      <c r="B310" s="223"/>
      <c r="C310" s="224"/>
      <c r="D310" s="225" t="s">
        <v>197</v>
      </c>
      <c r="E310" s="226" t="s">
        <v>1</v>
      </c>
      <c r="F310" s="227" t="s">
        <v>1882</v>
      </c>
      <c r="G310" s="224"/>
      <c r="H310" s="228">
        <v>6.3620000000000001</v>
      </c>
      <c r="I310" s="229"/>
      <c r="J310" s="224"/>
      <c r="K310" s="224"/>
      <c r="L310" s="230"/>
      <c r="M310" s="231"/>
      <c r="N310" s="232"/>
      <c r="O310" s="232"/>
      <c r="P310" s="232"/>
      <c r="Q310" s="232"/>
      <c r="R310" s="232"/>
      <c r="S310" s="232"/>
      <c r="T310" s="233"/>
      <c r="AT310" s="234" t="s">
        <v>197</v>
      </c>
      <c r="AU310" s="234" t="s">
        <v>88</v>
      </c>
      <c r="AV310" s="13" t="s">
        <v>88</v>
      </c>
      <c r="AW310" s="13" t="s">
        <v>32</v>
      </c>
      <c r="AX310" s="13" t="s">
        <v>77</v>
      </c>
      <c r="AY310" s="234" t="s">
        <v>188</v>
      </c>
    </row>
    <row r="311" spans="2:51" s="13" customFormat="1" ht="11.25">
      <c r="B311" s="223"/>
      <c r="C311" s="224"/>
      <c r="D311" s="225" t="s">
        <v>197</v>
      </c>
      <c r="E311" s="226" t="s">
        <v>1</v>
      </c>
      <c r="F311" s="227" t="s">
        <v>1883</v>
      </c>
      <c r="G311" s="224"/>
      <c r="H311" s="228">
        <v>10.396000000000001</v>
      </c>
      <c r="I311" s="229"/>
      <c r="J311" s="224"/>
      <c r="K311" s="224"/>
      <c r="L311" s="230"/>
      <c r="M311" s="231"/>
      <c r="N311" s="232"/>
      <c r="O311" s="232"/>
      <c r="P311" s="232"/>
      <c r="Q311" s="232"/>
      <c r="R311" s="232"/>
      <c r="S311" s="232"/>
      <c r="T311" s="233"/>
      <c r="AT311" s="234" t="s">
        <v>197</v>
      </c>
      <c r="AU311" s="234" t="s">
        <v>88</v>
      </c>
      <c r="AV311" s="13" t="s">
        <v>88</v>
      </c>
      <c r="AW311" s="13" t="s">
        <v>32</v>
      </c>
      <c r="AX311" s="13" t="s">
        <v>77</v>
      </c>
      <c r="AY311" s="234" t="s">
        <v>188</v>
      </c>
    </row>
    <row r="312" spans="2:51" s="13" customFormat="1" ht="11.25">
      <c r="B312" s="223"/>
      <c r="C312" s="224"/>
      <c r="D312" s="225" t="s">
        <v>197</v>
      </c>
      <c r="E312" s="226" t="s">
        <v>1</v>
      </c>
      <c r="F312" s="227" t="s">
        <v>1884</v>
      </c>
      <c r="G312" s="224"/>
      <c r="H312" s="228">
        <v>74.488</v>
      </c>
      <c r="I312" s="229"/>
      <c r="J312" s="224"/>
      <c r="K312" s="224"/>
      <c r="L312" s="230"/>
      <c r="M312" s="231"/>
      <c r="N312" s="232"/>
      <c r="O312" s="232"/>
      <c r="P312" s="232"/>
      <c r="Q312" s="232"/>
      <c r="R312" s="232"/>
      <c r="S312" s="232"/>
      <c r="T312" s="233"/>
      <c r="AT312" s="234" t="s">
        <v>197</v>
      </c>
      <c r="AU312" s="234" t="s">
        <v>88</v>
      </c>
      <c r="AV312" s="13" t="s">
        <v>88</v>
      </c>
      <c r="AW312" s="13" t="s">
        <v>32</v>
      </c>
      <c r="AX312" s="13" t="s">
        <v>77</v>
      </c>
      <c r="AY312" s="234" t="s">
        <v>188</v>
      </c>
    </row>
    <row r="313" spans="2:51" s="13" customFormat="1" ht="11.25">
      <c r="B313" s="223"/>
      <c r="C313" s="224"/>
      <c r="D313" s="225" t="s">
        <v>197</v>
      </c>
      <c r="E313" s="226" t="s">
        <v>1</v>
      </c>
      <c r="F313" s="227" t="s">
        <v>1885</v>
      </c>
      <c r="G313" s="224"/>
      <c r="H313" s="228">
        <v>61.868000000000002</v>
      </c>
      <c r="I313" s="229"/>
      <c r="J313" s="224"/>
      <c r="K313" s="224"/>
      <c r="L313" s="230"/>
      <c r="M313" s="231"/>
      <c r="N313" s="232"/>
      <c r="O313" s="232"/>
      <c r="P313" s="232"/>
      <c r="Q313" s="232"/>
      <c r="R313" s="232"/>
      <c r="S313" s="232"/>
      <c r="T313" s="233"/>
      <c r="AT313" s="234" t="s">
        <v>197</v>
      </c>
      <c r="AU313" s="234" t="s">
        <v>88</v>
      </c>
      <c r="AV313" s="13" t="s">
        <v>88</v>
      </c>
      <c r="AW313" s="13" t="s">
        <v>32</v>
      </c>
      <c r="AX313" s="13" t="s">
        <v>77</v>
      </c>
      <c r="AY313" s="234" t="s">
        <v>188</v>
      </c>
    </row>
    <row r="314" spans="2:51" s="13" customFormat="1" ht="11.25">
      <c r="B314" s="223"/>
      <c r="C314" s="224"/>
      <c r="D314" s="225" t="s">
        <v>197</v>
      </c>
      <c r="E314" s="226" t="s">
        <v>1</v>
      </c>
      <c r="F314" s="227" t="s">
        <v>1886</v>
      </c>
      <c r="G314" s="224"/>
      <c r="H314" s="228">
        <v>19.391999999999999</v>
      </c>
      <c r="I314" s="229"/>
      <c r="J314" s="224"/>
      <c r="K314" s="224"/>
      <c r="L314" s="230"/>
      <c r="M314" s="231"/>
      <c r="N314" s="232"/>
      <c r="O314" s="232"/>
      <c r="P314" s="232"/>
      <c r="Q314" s="232"/>
      <c r="R314" s="232"/>
      <c r="S314" s="232"/>
      <c r="T314" s="233"/>
      <c r="AT314" s="234" t="s">
        <v>197</v>
      </c>
      <c r="AU314" s="234" t="s">
        <v>88</v>
      </c>
      <c r="AV314" s="13" t="s">
        <v>88</v>
      </c>
      <c r="AW314" s="13" t="s">
        <v>32</v>
      </c>
      <c r="AX314" s="13" t="s">
        <v>77</v>
      </c>
      <c r="AY314" s="234" t="s">
        <v>188</v>
      </c>
    </row>
    <row r="315" spans="2:51" s="13" customFormat="1" ht="11.25">
      <c r="B315" s="223"/>
      <c r="C315" s="224"/>
      <c r="D315" s="225" t="s">
        <v>197</v>
      </c>
      <c r="E315" s="226" t="s">
        <v>1</v>
      </c>
      <c r="F315" s="227" t="s">
        <v>1887</v>
      </c>
      <c r="G315" s="224"/>
      <c r="H315" s="228">
        <v>8.077</v>
      </c>
      <c r="I315" s="229"/>
      <c r="J315" s="224"/>
      <c r="K315" s="224"/>
      <c r="L315" s="230"/>
      <c r="M315" s="231"/>
      <c r="N315" s="232"/>
      <c r="O315" s="232"/>
      <c r="P315" s="232"/>
      <c r="Q315" s="232"/>
      <c r="R315" s="232"/>
      <c r="S315" s="232"/>
      <c r="T315" s="233"/>
      <c r="AT315" s="234" t="s">
        <v>197</v>
      </c>
      <c r="AU315" s="234" t="s">
        <v>88</v>
      </c>
      <c r="AV315" s="13" t="s">
        <v>88</v>
      </c>
      <c r="AW315" s="13" t="s">
        <v>32</v>
      </c>
      <c r="AX315" s="13" t="s">
        <v>77</v>
      </c>
      <c r="AY315" s="234" t="s">
        <v>188</v>
      </c>
    </row>
    <row r="316" spans="2:51" s="13" customFormat="1" ht="11.25">
      <c r="B316" s="223"/>
      <c r="C316" s="224"/>
      <c r="D316" s="225" t="s">
        <v>197</v>
      </c>
      <c r="E316" s="226" t="s">
        <v>1</v>
      </c>
      <c r="F316" s="227" t="s">
        <v>1888</v>
      </c>
      <c r="G316" s="224"/>
      <c r="H316" s="228">
        <v>6.0190000000000001</v>
      </c>
      <c r="I316" s="229"/>
      <c r="J316" s="224"/>
      <c r="K316" s="224"/>
      <c r="L316" s="230"/>
      <c r="M316" s="231"/>
      <c r="N316" s="232"/>
      <c r="O316" s="232"/>
      <c r="P316" s="232"/>
      <c r="Q316" s="232"/>
      <c r="R316" s="232"/>
      <c r="S316" s="232"/>
      <c r="T316" s="233"/>
      <c r="AT316" s="234" t="s">
        <v>197</v>
      </c>
      <c r="AU316" s="234" t="s">
        <v>88</v>
      </c>
      <c r="AV316" s="13" t="s">
        <v>88</v>
      </c>
      <c r="AW316" s="13" t="s">
        <v>32</v>
      </c>
      <c r="AX316" s="13" t="s">
        <v>77</v>
      </c>
      <c r="AY316" s="234" t="s">
        <v>188</v>
      </c>
    </row>
    <row r="317" spans="2:51" s="13" customFormat="1" ht="11.25">
      <c r="B317" s="223"/>
      <c r="C317" s="224"/>
      <c r="D317" s="225" t="s">
        <v>197</v>
      </c>
      <c r="E317" s="226" t="s">
        <v>1</v>
      </c>
      <c r="F317" s="227" t="s">
        <v>1889</v>
      </c>
      <c r="G317" s="224"/>
      <c r="H317" s="228">
        <v>29.893000000000001</v>
      </c>
      <c r="I317" s="229"/>
      <c r="J317" s="224"/>
      <c r="K317" s="224"/>
      <c r="L317" s="230"/>
      <c r="M317" s="231"/>
      <c r="N317" s="232"/>
      <c r="O317" s="232"/>
      <c r="P317" s="232"/>
      <c r="Q317" s="232"/>
      <c r="R317" s="232"/>
      <c r="S317" s="232"/>
      <c r="T317" s="233"/>
      <c r="AT317" s="234" t="s">
        <v>197</v>
      </c>
      <c r="AU317" s="234" t="s">
        <v>88</v>
      </c>
      <c r="AV317" s="13" t="s">
        <v>88</v>
      </c>
      <c r="AW317" s="13" t="s">
        <v>32</v>
      </c>
      <c r="AX317" s="13" t="s">
        <v>77</v>
      </c>
      <c r="AY317" s="234" t="s">
        <v>188</v>
      </c>
    </row>
    <row r="318" spans="2:51" s="13" customFormat="1" ht="11.25">
      <c r="B318" s="223"/>
      <c r="C318" s="224"/>
      <c r="D318" s="225" t="s">
        <v>197</v>
      </c>
      <c r="E318" s="226" t="s">
        <v>1</v>
      </c>
      <c r="F318" s="227" t="s">
        <v>1890</v>
      </c>
      <c r="G318" s="224"/>
      <c r="H318" s="228">
        <v>2.0870000000000002</v>
      </c>
      <c r="I318" s="229"/>
      <c r="J318" s="224"/>
      <c r="K318" s="224"/>
      <c r="L318" s="230"/>
      <c r="M318" s="231"/>
      <c r="N318" s="232"/>
      <c r="O318" s="232"/>
      <c r="P318" s="232"/>
      <c r="Q318" s="232"/>
      <c r="R318" s="232"/>
      <c r="S318" s="232"/>
      <c r="T318" s="233"/>
      <c r="AT318" s="234" t="s">
        <v>197</v>
      </c>
      <c r="AU318" s="234" t="s">
        <v>88</v>
      </c>
      <c r="AV318" s="13" t="s">
        <v>88</v>
      </c>
      <c r="AW318" s="13" t="s">
        <v>32</v>
      </c>
      <c r="AX318" s="13" t="s">
        <v>77</v>
      </c>
      <c r="AY318" s="234" t="s">
        <v>188</v>
      </c>
    </row>
    <row r="319" spans="2:51" s="13" customFormat="1" ht="11.25">
      <c r="B319" s="223"/>
      <c r="C319" s="224"/>
      <c r="D319" s="225" t="s">
        <v>197</v>
      </c>
      <c r="E319" s="226" t="s">
        <v>1</v>
      </c>
      <c r="F319" s="227" t="s">
        <v>1891</v>
      </c>
      <c r="G319" s="224"/>
      <c r="H319" s="228">
        <v>8.5990000000000002</v>
      </c>
      <c r="I319" s="229"/>
      <c r="J319" s="224"/>
      <c r="K319" s="224"/>
      <c r="L319" s="230"/>
      <c r="M319" s="231"/>
      <c r="N319" s="232"/>
      <c r="O319" s="232"/>
      <c r="P319" s="232"/>
      <c r="Q319" s="232"/>
      <c r="R319" s="232"/>
      <c r="S319" s="232"/>
      <c r="T319" s="233"/>
      <c r="AT319" s="234" t="s">
        <v>197</v>
      </c>
      <c r="AU319" s="234" t="s">
        <v>88</v>
      </c>
      <c r="AV319" s="13" t="s">
        <v>88</v>
      </c>
      <c r="AW319" s="13" t="s">
        <v>32</v>
      </c>
      <c r="AX319" s="13" t="s">
        <v>77</v>
      </c>
      <c r="AY319" s="234" t="s">
        <v>188</v>
      </c>
    </row>
    <row r="320" spans="2:51" s="13" customFormat="1" ht="11.25">
      <c r="B320" s="223"/>
      <c r="C320" s="224"/>
      <c r="D320" s="225" t="s">
        <v>197</v>
      </c>
      <c r="E320" s="226" t="s">
        <v>1</v>
      </c>
      <c r="F320" s="227" t="s">
        <v>1892</v>
      </c>
      <c r="G320" s="224"/>
      <c r="H320" s="228">
        <v>27.529</v>
      </c>
      <c r="I320" s="229"/>
      <c r="J320" s="224"/>
      <c r="K320" s="224"/>
      <c r="L320" s="230"/>
      <c r="M320" s="231"/>
      <c r="N320" s="232"/>
      <c r="O320" s="232"/>
      <c r="P320" s="232"/>
      <c r="Q320" s="232"/>
      <c r="R320" s="232"/>
      <c r="S320" s="232"/>
      <c r="T320" s="233"/>
      <c r="AT320" s="234" t="s">
        <v>197</v>
      </c>
      <c r="AU320" s="234" t="s">
        <v>88</v>
      </c>
      <c r="AV320" s="13" t="s">
        <v>88</v>
      </c>
      <c r="AW320" s="13" t="s">
        <v>32</v>
      </c>
      <c r="AX320" s="13" t="s">
        <v>77</v>
      </c>
      <c r="AY320" s="234" t="s">
        <v>188</v>
      </c>
    </row>
    <row r="321" spans="2:51" s="13" customFormat="1" ht="11.25">
      <c r="B321" s="223"/>
      <c r="C321" s="224"/>
      <c r="D321" s="225" t="s">
        <v>197</v>
      </c>
      <c r="E321" s="226" t="s">
        <v>1</v>
      </c>
      <c r="F321" s="227" t="s">
        <v>1893</v>
      </c>
      <c r="G321" s="224"/>
      <c r="H321" s="228">
        <v>6.6820000000000004</v>
      </c>
      <c r="I321" s="229"/>
      <c r="J321" s="224"/>
      <c r="K321" s="224"/>
      <c r="L321" s="230"/>
      <c r="M321" s="231"/>
      <c r="N321" s="232"/>
      <c r="O321" s="232"/>
      <c r="P321" s="232"/>
      <c r="Q321" s="232"/>
      <c r="R321" s="232"/>
      <c r="S321" s="232"/>
      <c r="T321" s="233"/>
      <c r="AT321" s="234" t="s">
        <v>197</v>
      </c>
      <c r="AU321" s="234" t="s">
        <v>88</v>
      </c>
      <c r="AV321" s="13" t="s">
        <v>88</v>
      </c>
      <c r="AW321" s="13" t="s">
        <v>32</v>
      </c>
      <c r="AX321" s="13" t="s">
        <v>77</v>
      </c>
      <c r="AY321" s="234" t="s">
        <v>188</v>
      </c>
    </row>
    <row r="322" spans="2:51" s="13" customFormat="1" ht="11.25">
      <c r="B322" s="223"/>
      <c r="C322" s="224"/>
      <c r="D322" s="225" t="s">
        <v>197</v>
      </c>
      <c r="E322" s="226" t="s">
        <v>1</v>
      </c>
      <c r="F322" s="227" t="s">
        <v>1894</v>
      </c>
      <c r="G322" s="224"/>
      <c r="H322" s="228">
        <v>3.6829999999999998</v>
      </c>
      <c r="I322" s="229"/>
      <c r="J322" s="224"/>
      <c r="K322" s="224"/>
      <c r="L322" s="230"/>
      <c r="M322" s="231"/>
      <c r="N322" s="232"/>
      <c r="O322" s="232"/>
      <c r="P322" s="232"/>
      <c r="Q322" s="232"/>
      <c r="R322" s="232"/>
      <c r="S322" s="232"/>
      <c r="T322" s="233"/>
      <c r="AT322" s="234" t="s">
        <v>197</v>
      </c>
      <c r="AU322" s="234" t="s">
        <v>88</v>
      </c>
      <c r="AV322" s="13" t="s">
        <v>88</v>
      </c>
      <c r="AW322" s="13" t="s">
        <v>32</v>
      </c>
      <c r="AX322" s="13" t="s">
        <v>77</v>
      </c>
      <c r="AY322" s="234" t="s">
        <v>188</v>
      </c>
    </row>
    <row r="323" spans="2:51" s="13" customFormat="1" ht="11.25">
      <c r="B323" s="223"/>
      <c r="C323" s="224"/>
      <c r="D323" s="225" t="s">
        <v>197</v>
      </c>
      <c r="E323" s="226" t="s">
        <v>1</v>
      </c>
      <c r="F323" s="227" t="s">
        <v>1895</v>
      </c>
      <c r="G323" s="224"/>
      <c r="H323" s="228">
        <v>3.5009999999999999</v>
      </c>
      <c r="I323" s="229"/>
      <c r="J323" s="224"/>
      <c r="K323" s="224"/>
      <c r="L323" s="230"/>
      <c r="M323" s="231"/>
      <c r="N323" s="232"/>
      <c r="O323" s="232"/>
      <c r="P323" s="232"/>
      <c r="Q323" s="232"/>
      <c r="R323" s="232"/>
      <c r="S323" s="232"/>
      <c r="T323" s="233"/>
      <c r="AT323" s="234" t="s">
        <v>197</v>
      </c>
      <c r="AU323" s="234" t="s">
        <v>88</v>
      </c>
      <c r="AV323" s="13" t="s">
        <v>88</v>
      </c>
      <c r="AW323" s="13" t="s">
        <v>32</v>
      </c>
      <c r="AX323" s="13" t="s">
        <v>77</v>
      </c>
      <c r="AY323" s="234" t="s">
        <v>188</v>
      </c>
    </row>
    <row r="324" spans="2:51" s="13" customFormat="1" ht="11.25">
      <c r="B324" s="223"/>
      <c r="C324" s="224"/>
      <c r="D324" s="225" t="s">
        <v>197</v>
      </c>
      <c r="E324" s="226" t="s">
        <v>1</v>
      </c>
      <c r="F324" s="227" t="s">
        <v>1896</v>
      </c>
      <c r="G324" s="224"/>
      <c r="H324" s="228">
        <v>4.5389999999999997</v>
      </c>
      <c r="I324" s="229"/>
      <c r="J324" s="224"/>
      <c r="K324" s="224"/>
      <c r="L324" s="230"/>
      <c r="M324" s="231"/>
      <c r="N324" s="232"/>
      <c r="O324" s="232"/>
      <c r="P324" s="232"/>
      <c r="Q324" s="232"/>
      <c r="R324" s="232"/>
      <c r="S324" s="232"/>
      <c r="T324" s="233"/>
      <c r="AT324" s="234" t="s">
        <v>197</v>
      </c>
      <c r="AU324" s="234" t="s">
        <v>88</v>
      </c>
      <c r="AV324" s="13" t="s">
        <v>88</v>
      </c>
      <c r="AW324" s="13" t="s">
        <v>32</v>
      </c>
      <c r="AX324" s="13" t="s">
        <v>77</v>
      </c>
      <c r="AY324" s="234" t="s">
        <v>188</v>
      </c>
    </row>
    <row r="325" spans="2:51" s="15" customFormat="1" ht="11.25">
      <c r="B325" s="246"/>
      <c r="C325" s="247"/>
      <c r="D325" s="225" t="s">
        <v>197</v>
      </c>
      <c r="E325" s="248" t="s">
        <v>1</v>
      </c>
      <c r="F325" s="249" t="s">
        <v>1897</v>
      </c>
      <c r="G325" s="247"/>
      <c r="H325" s="248" t="s">
        <v>1</v>
      </c>
      <c r="I325" s="250"/>
      <c r="J325" s="247"/>
      <c r="K325" s="247"/>
      <c r="L325" s="251"/>
      <c r="M325" s="252"/>
      <c r="N325" s="253"/>
      <c r="O325" s="253"/>
      <c r="P325" s="253"/>
      <c r="Q325" s="253"/>
      <c r="R325" s="253"/>
      <c r="S325" s="253"/>
      <c r="T325" s="254"/>
      <c r="AT325" s="255" t="s">
        <v>197</v>
      </c>
      <c r="AU325" s="255" t="s">
        <v>88</v>
      </c>
      <c r="AV325" s="15" t="s">
        <v>85</v>
      </c>
      <c r="AW325" s="15" t="s">
        <v>32</v>
      </c>
      <c r="AX325" s="15" t="s">
        <v>77</v>
      </c>
      <c r="AY325" s="255" t="s">
        <v>188</v>
      </c>
    </row>
    <row r="326" spans="2:51" s="13" customFormat="1" ht="11.25">
      <c r="B326" s="223"/>
      <c r="C326" s="224"/>
      <c r="D326" s="225" t="s">
        <v>197</v>
      </c>
      <c r="E326" s="226" t="s">
        <v>1</v>
      </c>
      <c r="F326" s="227" t="s">
        <v>1898</v>
      </c>
      <c r="G326" s="224"/>
      <c r="H326" s="228">
        <v>43.981000000000002</v>
      </c>
      <c r="I326" s="229"/>
      <c r="J326" s="224"/>
      <c r="K326" s="224"/>
      <c r="L326" s="230"/>
      <c r="M326" s="231"/>
      <c r="N326" s="232"/>
      <c r="O326" s="232"/>
      <c r="P326" s="232"/>
      <c r="Q326" s="232"/>
      <c r="R326" s="232"/>
      <c r="S326" s="232"/>
      <c r="T326" s="233"/>
      <c r="AT326" s="234" t="s">
        <v>197</v>
      </c>
      <c r="AU326" s="234" t="s">
        <v>88</v>
      </c>
      <c r="AV326" s="13" t="s">
        <v>88</v>
      </c>
      <c r="AW326" s="13" t="s">
        <v>32</v>
      </c>
      <c r="AX326" s="13" t="s">
        <v>77</v>
      </c>
      <c r="AY326" s="234" t="s">
        <v>188</v>
      </c>
    </row>
    <row r="327" spans="2:51" s="15" customFormat="1" ht="11.25">
      <c r="B327" s="246"/>
      <c r="C327" s="247"/>
      <c r="D327" s="225" t="s">
        <v>197</v>
      </c>
      <c r="E327" s="248" t="s">
        <v>1</v>
      </c>
      <c r="F327" s="249" t="s">
        <v>1809</v>
      </c>
      <c r="G327" s="247"/>
      <c r="H327" s="248" t="s">
        <v>1</v>
      </c>
      <c r="I327" s="250"/>
      <c r="J327" s="247"/>
      <c r="K327" s="247"/>
      <c r="L327" s="251"/>
      <c r="M327" s="252"/>
      <c r="N327" s="253"/>
      <c r="O327" s="253"/>
      <c r="P327" s="253"/>
      <c r="Q327" s="253"/>
      <c r="R327" s="253"/>
      <c r="S327" s="253"/>
      <c r="T327" s="254"/>
      <c r="AT327" s="255" t="s">
        <v>197</v>
      </c>
      <c r="AU327" s="255" t="s">
        <v>88</v>
      </c>
      <c r="AV327" s="15" t="s">
        <v>85</v>
      </c>
      <c r="AW327" s="15" t="s">
        <v>32</v>
      </c>
      <c r="AX327" s="15" t="s">
        <v>77</v>
      </c>
      <c r="AY327" s="255" t="s">
        <v>188</v>
      </c>
    </row>
    <row r="328" spans="2:51" s="13" customFormat="1" ht="11.25">
      <c r="B328" s="223"/>
      <c r="C328" s="224"/>
      <c r="D328" s="225" t="s">
        <v>197</v>
      </c>
      <c r="E328" s="226" t="s">
        <v>1</v>
      </c>
      <c r="F328" s="227" t="s">
        <v>1899</v>
      </c>
      <c r="G328" s="224"/>
      <c r="H328" s="228">
        <v>29.646000000000001</v>
      </c>
      <c r="I328" s="229"/>
      <c r="J328" s="224"/>
      <c r="K328" s="224"/>
      <c r="L328" s="230"/>
      <c r="M328" s="231"/>
      <c r="N328" s="232"/>
      <c r="O328" s="232"/>
      <c r="P328" s="232"/>
      <c r="Q328" s="232"/>
      <c r="R328" s="232"/>
      <c r="S328" s="232"/>
      <c r="T328" s="233"/>
      <c r="AT328" s="234" t="s">
        <v>197</v>
      </c>
      <c r="AU328" s="234" t="s">
        <v>88</v>
      </c>
      <c r="AV328" s="13" t="s">
        <v>88</v>
      </c>
      <c r="AW328" s="13" t="s">
        <v>32</v>
      </c>
      <c r="AX328" s="13" t="s">
        <v>77</v>
      </c>
      <c r="AY328" s="234" t="s">
        <v>188</v>
      </c>
    </row>
    <row r="329" spans="2:51" s="13" customFormat="1" ht="11.25">
      <c r="B329" s="223"/>
      <c r="C329" s="224"/>
      <c r="D329" s="225" t="s">
        <v>197</v>
      </c>
      <c r="E329" s="226" t="s">
        <v>1</v>
      </c>
      <c r="F329" s="227" t="s">
        <v>1900</v>
      </c>
      <c r="G329" s="224"/>
      <c r="H329" s="228">
        <v>6.9630000000000001</v>
      </c>
      <c r="I329" s="229"/>
      <c r="J329" s="224"/>
      <c r="K329" s="224"/>
      <c r="L329" s="230"/>
      <c r="M329" s="231"/>
      <c r="N329" s="232"/>
      <c r="O329" s="232"/>
      <c r="P329" s="232"/>
      <c r="Q329" s="232"/>
      <c r="R329" s="232"/>
      <c r="S329" s="232"/>
      <c r="T329" s="233"/>
      <c r="AT329" s="234" t="s">
        <v>197</v>
      </c>
      <c r="AU329" s="234" t="s">
        <v>88</v>
      </c>
      <c r="AV329" s="13" t="s">
        <v>88</v>
      </c>
      <c r="AW329" s="13" t="s">
        <v>32</v>
      </c>
      <c r="AX329" s="13" t="s">
        <v>77</v>
      </c>
      <c r="AY329" s="234" t="s">
        <v>188</v>
      </c>
    </row>
    <row r="330" spans="2:51" s="16" customFormat="1" ht="11.25">
      <c r="B330" s="256"/>
      <c r="C330" s="257"/>
      <c r="D330" s="225" t="s">
        <v>197</v>
      </c>
      <c r="E330" s="258" t="s">
        <v>1725</v>
      </c>
      <c r="F330" s="259" t="s">
        <v>212</v>
      </c>
      <c r="G330" s="257"/>
      <c r="H330" s="260">
        <v>581.07000000000005</v>
      </c>
      <c r="I330" s="261"/>
      <c r="J330" s="257"/>
      <c r="K330" s="257"/>
      <c r="L330" s="262"/>
      <c r="M330" s="263"/>
      <c r="N330" s="264"/>
      <c r="O330" s="264"/>
      <c r="P330" s="264"/>
      <c r="Q330" s="264"/>
      <c r="R330" s="264"/>
      <c r="S330" s="264"/>
      <c r="T330" s="265"/>
      <c r="AT330" s="266" t="s">
        <v>197</v>
      </c>
      <c r="AU330" s="266" t="s">
        <v>88</v>
      </c>
      <c r="AV330" s="16" t="s">
        <v>204</v>
      </c>
      <c r="AW330" s="16" t="s">
        <v>32</v>
      </c>
      <c r="AX330" s="16" t="s">
        <v>77</v>
      </c>
      <c r="AY330" s="266" t="s">
        <v>188</v>
      </c>
    </row>
    <row r="331" spans="2:51" s="15" customFormat="1" ht="11.25">
      <c r="B331" s="246"/>
      <c r="C331" s="247"/>
      <c r="D331" s="225" t="s">
        <v>197</v>
      </c>
      <c r="E331" s="248" t="s">
        <v>1</v>
      </c>
      <c r="F331" s="249" t="s">
        <v>323</v>
      </c>
      <c r="G331" s="247"/>
      <c r="H331" s="248" t="s">
        <v>1</v>
      </c>
      <c r="I331" s="250"/>
      <c r="J331" s="247"/>
      <c r="K331" s="247"/>
      <c r="L331" s="251"/>
      <c r="M331" s="252"/>
      <c r="N331" s="253"/>
      <c r="O331" s="253"/>
      <c r="P331" s="253"/>
      <c r="Q331" s="253"/>
      <c r="R331" s="253"/>
      <c r="S331" s="253"/>
      <c r="T331" s="254"/>
      <c r="AT331" s="255" t="s">
        <v>197</v>
      </c>
      <c r="AU331" s="255" t="s">
        <v>88</v>
      </c>
      <c r="AV331" s="15" t="s">
        <v>85</v>
      </c>
      <c r="AW331" s="15" t="s">
        <v>32</v>
      </c>
      <c r="AX331" s="15" t="s">
        <v>77</v>
      </c>
      <c r="AY331" s="255" t="s">
        <v>188</v>
      </c>
    </row>
    <row r="332" spans="2:51" s="13" customFormat="1" ht="11.25">
      <c r="B332" s="223"/>
      <c r="C332" s="224"/>
      <c r="D332" s="225" t="s">
        <v>197</v>
      </c>
      <c r="E332" s="226" t="s">
        <v>1</v>
      </c>
      <c r="F332" s="227" t="s">
        <v>1901</v>
      </c>
      <c r="G332" s="224"/>
      <c r="H332" s="228">
        <v>-2.6219999999999999</v>
      </c>
      <c r="I332" s="229"/>
      <c r="J332" s="224"/>
      <c r="K332" s="224"/>
      <c r="L332" s="230"/>
      <c r="M332" s="231"/>
      <c r="N332" s="232"/>
      <c r="O332" s="232"/>
      <c r="P332" s="232"/>
      <c r="Q332" s="232"/>
      <c r="R332" s="232"/>
      <c r="S332" s="232"/>
      <c r="T332" s="233"/>
      <c r="AT332" s="234" t="s">
        <v>197</v>
      </c>
      <c r="AU332" s="234" t="s">
        <v>88</v>
      </c>
      <c r="AV332" s="13" t="s">
        <v>88</v>
      </c>
      <c r="AW332" s="13" t="s">
        <v>32</v>
      </c>
      <c r="AX332" s="13" t="s">
        <v>77</v>
      </c>
      <c r="AY332" s="234" t="s">
        <v>188</v>
      </c>
    </row>
    <row r="333" spans="2:51" s="13" customFormat="1" ht="11.25">
      <c r="B333" s="223"/>
      <c r="C333" s="224"/>
      <c r="D333" s="225" t="s">
        <v>197</v>
      </c>
      <c r="E333" s="226" t="s">
        <v>1</v>
      </c>
      <c r="F333" s="227" t="s">
        <v>1902</v>
      </c>
      <c r="G333" s="224"/>
      <c r="H333" s="228">
        <v>-0.52600000000000002</v>
      </c>
      <c r="I333" s="229"/>
      <c r="J333" s="224"/>
      <c r="K333" s="224"/>
      <c r="L333" s="230"/>
      <c r="M333" s="231"/>
      <c r="N333" s="232"/>
      <c r="O333" s="232"/>
      <c r="P333" s="232"/>
      <c r="Q333" s="232"/>
      <c r="R333" s="232"/>
      <c r="S333" s="232"/>
      <c r="T333" s="233"/>
      <c r="AT333" s="234" t="s">
        <v>197</v>
      </c>
      <c r="AU333" s="234" t="s">
        <v>88</v>
      </c>
      <c r="AV333" s="13" t="s">
        <v>88</v>
      </c>
      <c r="AW333" s="13" t="s">
        <v>32</v>
      </c>
      <c r="AX333" s="13" t="s">
        <v>77</v>
      </c>
      <c r="AY333" s="234" t="s">
        <v>188</v>
      </c>
    </row>
    <row r="334" spans="2:51" s="13" customFormat="1" ht="11.25">
      <c r="B334" s="223"/>
      <c r="C334" s="224"/>
      <c r="D334" s="225" t="s">
        <v>197</v>
      </c>
      <c r="E334" s="226" t="s">
        <v>1</v>
      </c>
      <c r="F334" s="227" t="s">
        <v>1903</v>
      </c>
      <c r="G334" s="224"/>
      <c r="H334" s="228">
        <v>-17.526</v>
      </c>
      <c r="I334" s="229"/>
      <c r="J334" s="224"/>
      <c r="K334" s="224"/>
      <c r="L334" s="230"/>
      <c r="M334" s="231"/>
      <c r="N334" s="232"/>
      <c r="O334" s="232"/>
      <c r="P334" s="232"/>
      <c r="Q334" s="232"/>
      <c r="R334" s="232"/>
      <c r="S334" s="232"/>
      <c r="T334" s="233"/>
      <c r="AT334" s="234" t="s">
        <v>197</v>
      </c>
      <c r="AU334" s="234" t="s">
        <v>88</v>
      </c>
      <c r="AV334" s="13" t="s">
        <v>88</v>
      </c>
      <c r="AW334" s="13" t="s">
        <v>32</v>
      </c>
      <c r="AX334" s="13" t="s">
        <v>77</v>
      </c>
      <c r="AY334" s="234" t="s">
        <v>188</v>
      </c>
    </row>
    <row r="335" spans="2:51" s="13" customFormat="1" ht="11.25">
      <c r="B335" s="223"/>
      <c r="C335" s="224"/>
      <c r="D335" s="225" t="s">
        <v>197</v>
      </c>
      <c r="E335" s="226" t="s">
        <v>1</v>
      </c>
      <c r="F335" s="227" t="s">
        <v>1904</v>
      </c>
      <c r="G335" s="224"/>
      <c r="H335" s="228">
        <v>-66.393000000000001</v>
      </c>
      <c r="I335" s="229"/>
      <c r="J335" s="224"/>
      <c r="K335" s="224"/>
      <c r="L335" s="230"/>
      <c r="M335" s="231"/>
      <c r="N335" s="232"/>
      <c r="O335" s="232"/>
      <c r="P335" s="232"/>
      <c r="Q335" s="232"/>
      <c r="R335" s="232"/>
      <c r="S335" s="232"/>
      <c r="T335" s="233"/>
      <c r="AT335" s="234" t="s">
        <v>197</v>
      </c>
      <c r="AU335" s="234" t="s">
        <v>88</v>
      </c>
      <c r="AV335" s="13" t="s">
        <v>88</v>
      </c>
      <c r="AW335" s="13" t="s">
        <v>32</v>
      </c>
      <c r="AX335" s="13" t="s">
        <v>77</v>
      </c>
      <c r="AY335" s="234" t="s">
        <v>188</v>
      </c>
    </row>
    <row r="336" spans="2:51" s="14" customFormat="1" ht="11.25">
      <c r="B336" s="235"/>
      <c r="C336" s="236"/>
      <c r="D336" s="225" t="s">
        <v>197</v>
      </c>
      <c r="E336" s="237" t="s">
        <v>739</v>
      </c>
      <c r="F336" s="238" t="s">
        <v>199</v>
      </c>
      <c r="G336" s="236"/>
      <c r="H336" s="239">
        <v>494.00299999999999</v>
      </c>
      <c r="I336" s="240"/>
      <c r="J336" s="236"/>
      <c r="K336" s="236"/>
      <c r="L336" s="241"/>
      <c r="M336" s="242"/>
      <c r="N336" s="243"/>
      <c r="O336" s="243"/>
      <c r="P336" s="243"/>
      <c r="Q336" s="243"/>
      <c r="R336" s="243"/>
      <c r="S336" s="243"/>
      <c r="T336" s="244"/>
      <c r="AT336" s="245" t="s">
        <v>197</v>
      </c>
      <c r="AU336" s="245" t="s">
        <v>88</v>
      </c>
      <c r="AV336" s="14" t="s">
        <v>195</v>
      </c>
      <c r="AW336" s="14" t="s">
        <v>32</v>
      </c>
      <c r="AX336" s="14" t="s">
        <v>77</v>
      </c>
      <c r="AY336" s="245" t="s">
        <v>188</v>
      </c>
    </row>
    <row r="337" spans="1:65" s="13" customFormat="1" ht="11.25">
      <c r="B337" s="223"/>
      <c r="C337" s="224"/>
      <c r="D337" s="225" t="s">
        <v>197</v>
      </c>
      <c r="E337" s="226" t="s">
        <v>1</v>
      </c>
      <c r="F337" s="227" t="s">
        <v>1905</v>
      </c>
      <c r="G337" s="224"/>
      <c r="H337" s="228">
        <v>345.80200000000002</v>
      </c>
      <c r="I337" s="229"/>
      <c r="J337" s="224"/>
      <c r="K337" s="224"/>
      <c r="L337" s="230"/>
      <c r="M337" s="231"/>
      <c r="N337" s="232"/>
      <c r="O337" s="232"/>
      <c r="P337" s="232"/>
      <c r="Q337" s="232"/>
      <c r="R337" s="232"/>
      <c r="S337" s="232"/>
      <c r="T337" s="233"/>
      <c r="AT337" s="234" t="s">
        <v>197</v>
      </c>
      <c r="AU337" s="234" t="s">
        <v>88</v>
      </c>
      <c r="AV337" s="13" t="s">
        <v>88</v>
      </c>
      <c r="AW337" s="13" t="s">
        <v>32</v>
      </c>
      <c r="AX337" s="13" t="s">
        <v>85</v>
      </c>
      <c r="AY337" s="234" t="s">
        <v>188</v>
      </c>
    </row>
    <row r="338" spans="1:65" s="2" customFormat="1" ht="16.5" customHeight="1">
      <c r="A338" s="35"/>
      <c r="B338" s="36"/>
      <c r="C338" s="210" t="s">
        <v>364</v>
      </c>
      <c r="D338" s="210" t="s">
        <v>190</v>
      </c>
      <c r="E338" s="211" t="s">
        <v>329</v>
      </c>
      <c r="F338" s="212" t="s">
        <v>330</v>
      </c>
      <c r="G338" s="213" t="s">
        <v>285</v>
      </c>
      <c r="H338" s="214">
        <v>175.37899999999999</v>
      </c>
      <c r="I338" s="215"/>
      <c r="J338" s="216">
        <f>ROUND(I338*H338,2)</f>
        <v>0</v>
      </c>
      <c r="K338" s="212" t="s">
        <v>202</v>
      </c>
      <c r="L338" s="40"/>
      <c r="M338" s="217" t="s">
        <v>1</v>
      </c>
      <c r="N338" s="218" t="s">
        <v>42</v>
      </c>
      <c r="O338" s="72"/>
      <c r="P338" s="219">
        <f>O338*H338</f>
        <v>0</v>
      </c>
      <c r="Q338" s="219">
        <v>0</v>
      </c>
      <c r="R338" s="219">
        <f>Q338*H338</f>
        <v>0</v>
      </c>
      <c r="S338" s="219">
        <v>0</v>
      </c>
      <c r="T338" s="220">
        <f>S338*H338</f>
        <v>0</v>
      </c>
      <c r="U338" s="35"/>
      <c r="V338" s="35"/>
      <c r="W338" s="35"/>
      <c r="X338" s="35"/>
      <c r="Y338" s="35"/>
      <c r="Z338" s="35"/>
      <c r="AA338" s="35"/>
      <c r="AB338" s="35"/>
      <c r="AC338" s="35"/>
      <c r="AD338" s="35"/>
      <c r="AE338" s="35"/>
      <c r="AR338" s="221" t="s">
        <v>195</v>
      </c>
      <c r="AT338" s="221" t="s">
        <v>190</v>
      </c>
      <c r="AU338" s="221" t="s">
        <v>88</v>
      </c>
      <c r="AY338" s="18" t="s">
        <v>188</v>
      </c>
      <c r="BE338" s="222">
        <f>IF(N338="základní",J338,0)</f>
        <v>0</v>
      </c>
      <c r="BF338" s="222">
        <f>IF(N338="snížená",J338,0)</f>
        <v>0</v>
      </c>
      <c r="BG338" s="222">
        <f>IF(N338="zákl. přenesená",J338,0)</f>
        <v>0</v>
      </c>
      <c r="BH338" s="222">
        <f>IF(N338="sníž. přenesená",J338,0)</f>
        <v>0</v>
      </c>
      <c r="BI338" s="222">
        <f>IF(N338="nulová",J338,0)</f>
        <v>0</v>
      </c>
      <c r="BJ338" s="18" t="s">
        <v>85</v>
      </c>
      <c r="BK338" s="222">
        <f>ROUND(I338*H338,2)</f>
        <v>0</v>
      </c>
      <c r="BL338" s="18" t="s">
        <v>195</v>
      </c>
      <c r="BM338" s="221" t="s">
        <v>331</v>
      </c>
    </row>
    <row r="339" spans="1:65" s="13" customFormat="1" ht="11.25">
      <c r="B339" s="223"/>
      <c r="C339" s="224"/>
      <c r="D339" s="225" t="s">
        <v>197</v>
      </c>
      <c r="E339" s="226" t="s">
        <v>1</v>
      </c>
      <c r="F339" s="227" t="s">
        <v>1906</v>
      </c>
      <c r="G339" s="224"/>
      <c r="H339" s="228">
        <v>175.37899999999999</v>
      </c>
      <c r="I339" s="229"/>
      <c r="J339" s="224"/>
      <c r="K339" s="224"/>
      <c r="L339" s="230"/>
      <c r="M339" s="231"/>
      <c r="N339" s="232"/>
      <c r="O339" s="232"/>
      <c r="P339" s="232"/>
      <c r="Q339" s="232"/>
      <c r="R339" s="232"/>
      <c r="S339" s="232"/>
      <c r="T339" s="233"/>
      <c r="AT339" s="234" t="s">
        <v>197</v>
      </c>
      <c r="AU339" s="234" t="s">
        <v>88</v>
      </c>
      <c r="AV339" s="13" t="s">
        <v>88</v>
      </c>
      <c r="AW339" s="13" t="s">
        <v>32</v>
      </c>
      <c r="AX339" s="13" t="s">
        <v>85</v>
      </c>
      <c r="AY339" s="234" t="s">
        <v>188</v>
      </c>
    </row>
    <row r="340" spans="1:65" s="2" customFormat="1" ht="16.5" customHeight="1">
      <c r="A340" s="35"/>
      <c r="B340" s="36"/>
      <c r="C340" s="210" t="s">
        <v>369</v>
      </c>
      <c r="D340" s="210" t="s">
        <v>190</v>
      </c>
      <c r="E340" s="211" t="s">
        <v>334</v>
      </c>
      <c r="F340" s="212" t="s">
        <v>335</v>
      </c>
      <c r="G340" s="213" t="s">
        <v>285</v>
      </c>
      <c r="H340" s="214">
        <v>15.689</v>
      </c>
      <c r="I340" s="215"/>
      <c r="J340" s="216">
        <f>ROUND(I340*H340,2)</f>
        <v>0</v>
      </c>
      <c r="K340" s="212" t="s">
        <v>202</v>
      </c>
      <c r="L340" s="40"/>
      <c r="M340" s="217" t="s">
        <v>1</v>
      </c>
      <c r="N340" s="218" t="s">
        <v>42</v>
      </c>
      <c r="O340" s="72"/>
      <c r="P340" s="219">
        <f>O340*H340</f>
        <v>0</v>
      </c>
      <c r="Q340" s="219">
        <v>0</v>
      </c>
      <c r="R340" s="219">
        <f>Q340*H340</f>
        <v>0</v>
      </c>
      <c r="S340" s="219">
        <v>0</v>
      </c>
      <c r="T340" s="220">
        <f>S340*H340</f>
        <v>0</v>
      </c>
      <c r="U340" s="35"/>
      <c r="V340" s="35"/>
      <c r="W340" s="35"/>
      <c r="X340" s="35"/>
      <c r="Y340" s="35"/>
      <c r="Z340" s="35"/>
      <c r="AA340" s="35"/>
      <c r="AB340" s="35"/>
      <c r="AC340" s="35"/>
      <c r="AD340" s="35"/>
      <c r="AE340" s="35"/>
      <c r="AR340" s="221" t="s">
        <v>195</v>
      </c>
      <c r="AT340" s="221" t="s">
        <v>190</v>
      </c>
      <c r="AU340" s="221" t="s">
        <v>88</v>
      </c>
      <c r="AY340" s="18" t="s">
        <v>188</v>
      </c>
      <c r="BE340" s="222">
        <f>IF(N340="základní",J340,0)</f>
        <v>0</v>
      </c>
      <c r="BF340" s="222">
        <f>IF(N340="snížená",J340,0)</f>
        <v>0</v>
      </c>
      <c r="BG340" s="222">
        <f>IF(N340="zákl. přenesená",J340,0)</f>
        <v>0</v>
      </c>
      <c r="BH340" s="222">
        <f>IF(N340="sníž. přenesená",J340,0)</f>
        <v>0</v>
      </c>
      <c r="BI340" s="222">
        <f>IF(N340="nulová",J340,0)</f>
        <v>0</v>
      </c>
      <c r="BJ340" s="18" t="s">
        <v>85</v>
      </c>
      <c r="BK340" s="222">
        <f>ROUND(I340*H340,2)</f>
        <v>0</v>
      </c>
      <c r="BL340" s="18" t="s">
        <v>195</v>
      </c>
      <c r="BM340" s="221" t="s">
        <v>336</v>
      </c>
    </row>
    <row r="341" spans="1:65" s="13" customFormat="1" ht="11.25">
      <c r="B341" s="223"/>
      <c r="C341" s="224"/>
      <c r="D341" s="225" t="s">
        <v>197</v>
      </c>
      <c r="E341" s="226" t="s">
        <v>1</v>
      </c>
      <c r="F341" s="227" t="s">
        <v>337</v>
      </c>
      <c r="G341" s="224"/>
      <c r="H341" s="228">
        <v>15.689</v>
      </c>
      <c r="I341" s="229"/>
      <c r="J341" s="224"/>
      <c r="K341" s="224"/>
      <c r="L341" s="230"/>
      <c r="M341" s="231"/>
      <c r="N341" s="232"/>
      <c r="O341" s="232"/>
      <c r="P341" s="232"/>
      <c r="Q341" s="232"/>
      <c r="R341" s="232"/>
      <c r="S341" s="232"/>
      <c r="T341" s="233"/>
      <c r="AT341" s="234" t="s">
        <v>197</v>
      </c>
      <c r="AU341" s="234" t="s">
        <v>88</v>
      </c>
      <c r="AV341" s="13" t="s">
        <v>88</v>
      </c>
      <c r="AW341" s="13" t="s">
        <v>32</v>
      </c>
      <c r="AX341" s="13" t="s">
        <v>85</v>
      </c>
      <c r="AY341" s="234" t="s">
        <v>188</v>
      </c>
    </row>
    <row r="342" spans="1:65" s="2" customFormat="1" ht="16.5" customHeight="1">
      <c r="A342" s="35"/>
      <c r="B342" s="36"/>
      <c r="C342" s="210" t="s">
        <v>375</v>
      </c>
      <c r="D342" s="210" t="s">
        <v>190</v>
      </c>
      <c r="E342" s="211" t="s">
        <v>1907</v>
      </c>
      <c r="F342" s="212" t="s">
        <v>1908</v>
      </c>
      <c r="G342" s="213" t="s">
        <v>285</v>
      </c>
      <c r="H342" s="214">
        <v>123.501</v>
      </c>
      <c r="I342" s="215"/>
      <c r="J342" s="216">
        <f>ROUND(I342*H342,2)</f>
        <v>0</v>
      </c>
      <c r="K342" s="212" t="s">
        <v>202</v>
      </c>
      <c r="L342" s="40"/>
      <c r="M342" s="217" t="s">
        <v>1</v>
      </c>
      <c r="N342" s="218" t="s">
        <v>42</v>
      </c>
      <c r="O342" s="72"/>
      <c r="P342" s="219">
        <f>O342*H342</f>
        <v>0</v>
      </c>
      <c r="Q342" s="219">
        <v>0</v>
      </c>
      <c r="R342" s="219">
        <f>Q342*H342</f>
        <v>0</v>
      </c>
      <c r="S342" s="219">
        <v>0</v>
      </c>
      <c r="T342" s="220">
        <f>S342*H342</f>
        <v>0</v>
      </c>
      <c r="U342" s="35"/>
      <c r="V342" s="35"/>
      <c r="W342" s="35"/>
      <c r="X342" s="35"/>
      <c r="Y342" s="35"/>
      <c r="Z342" s="35"/>
      <c r="AA342" s="35"/>
      <c r="AB342" s="35"/>
      <c r="AC342" s="35"/>
      <c r="AD342" s="35"/>
      <c r="AE342" s="35"/>
      <c r="AR342" s="221" t="s">
        <v>195</v>
      </c>
      <c r="AT342" s="221" t="s">
        <v>190</v>
      </c>
      <c r="AU342" s="221" t="s">
        <v>88</v>
      </c>
      <c r="AY342" s="18" t="s">
        <v>188</v>
      </c>
      <c r="BE342" s="222">
        <f>IF(N342="základní",J342,0)</f>
        <v>0</v>
      </c>
      <c r="BF342" s="222">
        <f>IF(N342="snížená",J342,0)</f>
        <v>0</v>
      </c>
      <c r="BG342" s="222">
        <f>IF(N342="zákl. přenesená",J342,0)</f>
        <v>0</v>
      </c>
      <c r="BH342" s="222">
        <f>IF(N342="sníž. přenesená",J342,0)</f>
        <v>0</v>
      </c>
      <c r="BI342" s="222">
        <f>IF(N342="nulová",J342,0)</f>
        <v>0</v>
      </c>
      <c r="BJ342" s="18" t="s">
        <v>85</v>
      </c>
      <c r="BK342" s="222">
        <f>ROUND(I342*H342,2)</f>
        <v>0</v>
      </c>
      <c r="BL342" s="18" t="s">
        <v>195</v>
      </c>
      <c r="BM342" s="221" t="s">
        <v>1909</v>
      </c>
    </row>
    <row r="343" spans="1:65" s="13" customFormat="1" ht="11.25">
      <c r="B343" s="223"/>
      <c r="C343" s="224"/>
      <c r="D343" s="225" t="s">
        <v>197</v>
      </c>
      <c r="E343" s="226" t="s">
        <v>1</v>
      </c>
      <c r="F343" s="227" t="s">
        <v>1910</v>
      </c>
      <c r="G343" s="224"/>
      <c r="H343" s="228">
        <v>123.501</v>
      </c>
      <c r="I343" s="229"/>
      <c r="J343" s="224"/>
      <c r="K343" s="224"/>
      <c r="L343" s="230"/>
      <c r="M343" s="231"/>
      <c r="N343" s="232"/>
      <c r="O343" s="232"/>
      <c r="P343" s="232"/>
      <c r="Q343" s="232"/>
      <c r="R343" s="232"/>
      <c r="S343" s="232"/>
      <c r="T343" s="233"/>
      <c r="AT343" s="234" t="s">
        <v>197</v>
      </c>
      <c r="AU343" s="234" t="s">
        <v>88</v>
      </c>
      <c r="AV343" s="13" t="s">
        <v>88</v>
      </c>
      <c r="AW343" s="13" t="s">
        <v>32</v>
      </c>
      <c r="AX343" s="13" t="s">
        <v>85</v>
      </c>
      <c r="AY343" s="234" t="s">
        <v>188</v>
      </c>
    </row>
    <row r="344" spans="1:65" s="2" customFormat="1" ht="16.5" customHeight="1">
      <c r="A344" s="35"/>
      <c r="B344" s="36"/>
      <c r="C344" s="210" t="s">
        <v>380</v>
      </c>
      <c r="D344" s="210" t="s">
        <v>190</v>
      </c>
      <c r="E344" s="211" t="s">
        <v>338</v>
      </c>
      <c r="F344" s="212" t="s">
        <v>339</v>
      </c>
      <c r="G344" s="213" t="s">
        <v>285</v>
      </c>
      <c r="H344" s="214">
        <v>62.634999999999998</v>
      </c>
      <c r="I344" s="215"/>
      <c r="J344" s="216">
        <f>ROUND(I344*H344,2)</f>
        <v>0</v>
      </c>
      <c r="K344" s="212" t="s">
        <v>202</v>
      </c>
      <c r="L344" s="40"/>
      <c r="M344" s="217" t="s">
        <v>1</v>
      </c>
      <c r="N344" s="218" t="s">
        <v>42</v>
      </c>
      <c r="O344" s="72"/>
      <c r="P344" s="219">
        <f>O344*H344</f>
        <v>0</v>
      </c>
      <c r="Q344" s="219">
        <v>0</v>
      </c>
      <c r="R344" s="219">
        <f>Q344*H344</f>
        <v>0</v>
      </c>
      <c r="S344" s="219">
        <v>0</v>
      </c>
      <c r="T344" s="220">
        <f>S344*H344</f>
        <v>0</v>
      </c>
      <c r="U344" s="35"/>
      <c r="V344" s="35"/>
      <c r="W344" s="35"/>
      <c r="X344" s="35"/>
      <c r="Y344" s="35"/>
      <c r="Z344" s="35"/>
      <c r="AA344" s="35"/>
      <c r="AB344" s="35"/>
      <c r="AC344" s="35"/>
      <c r="AD344" s="35"/>
      <c r="AE344" s="35"/>
      <c r="AR344" s="221" t="s">
        <v>195</v>
      </c>
      <c r="AT344" s="221" t="s">
        <v>190</v>
      </c>
      <c r="AU344" s="221" t="s">
        <v>88</v>
      </c>
      <c r="AY344" s="18" t="s">
        <v>188</v>
      </c>
      <c r="BE344" s="222">
        <f>IF(N344="základní",J344,0)</f>
        <v>0</v>
      </c>
      <c r="BF344" s="222">
        <f>IF(N344="snížená",J344,0)</f>
        <v>0</v>
      </c>
      <c r="BG344" s="222">
        <f>IF(N344="zákl. přenesená",J344,0)</f>
        <v>0</v>
      </c>
      <c r="BH344" s="222">
        <f>IF(N344="sníž. přenesená",J344,0)</f>
        <v>0</v>
      </c>
      <c r="BI344" s="222">
        <f>IF(N344="nulová",J344,0)</f>
        <v>0</v>
      </c>
      <c r="BJ344" s="18" t="s">
        <v>85</v>
      </c>
      <c r="BK344" s="222">
        <f>ROUND(I344*H344,2)</f>
        <v>0</v>
      </c>
      <c r="BL344" s="18" t="s">
        <v>195</v>
      </c>
      <c r="BM344" s="221" t="s">
        <v>340</v>
      </c>
    </row>
    <row r="345" spans="1:65" s="13" customFormat="1" ht="11.25">
      <c r="B345" s="223"/>
      <c r="C345" s="224"/>
      <c r="D345" s="225" t="s">
        <v>197</v>
      </c>
      <c r="E345" s="226" t="s">
        <v>1</v>
      </c>
      <c r="F345" s="227" t="s">
        <v>1911</v>
      </c>
      <c r="G345" s="224"/>
      <c r="H345" s="228">
        <v>62.634999999999998</v>
      </c>
      <c r="I345" s="229"/>
      <c r="J345" s="224"/>
      <c r="K345" s="224"/>
      <c r="L345" s="230"/>
      <c r="M345" s="231"/>
      <c r="N345" s="232"/>
      <c r="O345" s="232"/>
      <c r="P345" s="232"/>
      <c r="Q345" s="232"/>
      <c r="R345" s="232"/>
      <c r="S345" s="232"/>
      <c r="T345" s="233"/>
      <c r="AT345" s="234" t="s">
        <v>197</v>
      </c>
      <c r="AU345" s="234" t="s">
        <v>88</v>
      </c>
      <c r="AV345" s="13" t="s">
        <v>88</v>
      </c>
      <c r="AW345" s="13" t="s">
        <v>32</v>
      </c>
      <c r="AX345" s="13" t="s">
        <v>85</v>
      </c>
      <c r="AY345" s="234" t="s">
        <v>188</v>
      </c>
    </row>
    <row r="346" spans="1:65" s="2" customFormat="1" ht="16.5" customHeight="1">
      <c r="A346" s="35"/>
      <c r="B346" s="36"/>
      <c r="C346" s="210" t="s">
        <v>385</v>
      </c>
      <c r="D346" s="210" t="s">
        <v>190</v>
      </c>
      <c r="E346" s="211" t="s">
        <v>343</v>
      </c>
      <c r="F346" s="212" t="s">
        <v>344</v>
      </c>
      <c r="G346" s="213" t="s">
        <v>285</v>
      </c>
      <c r="H346" s="214">
        <v>27.838000000000001</v>
      </c>
      <c r="I346" s="215"/>
      <c r="J346" s="216">
        <f>ROUND(I346*H346,2)</f>
        <v>0</v>
      </c>
      <c r="K346" s="212" t="s">
        <v>202</v>
      </c>
      <c r="L346" s="40"/>
      <c r="M346" s="217" t="s">
        <v>1</v>
      </c>
      <c r="N346" s="218" t="s">
        <v>42</v>
      </c>
      <c r="O346" s="72"/>
      <c r="P346" s="219">
        <f>O346*H346</f>
        <v>0</v>
      </c>
      <c r="Q346" s="219">
        <v>1.0460000000000001E-2</v>
      </c>
      <c r="R346" s="219">
        <f>Q346*H346</f>
        <v>0.29118548000000005</v>
      </c>
      <c r="S346" s="219">
        <v>0</v>
      </c>
      <c r="T346" s="220">
        <f>S346*H346</f>
        <v>0</v>
      </c>
      <c r="U346" s="35"/>
      <c r="V346" s="35"/>
      <c r="W346" s="35"/>
      <c r="X346" s="35"/>
      <c r="Y346" s="35"/>
      <c r="Z346" s="35"/>
      <c r="AA346" s="35"/>
      <c r="AB346" s="35"/>
      <c r="AC346" s="35"/>
      <c r="AD346" s="35"/>
      <c r="AE346" s="35"/>
      <c r="AR346" s="221" t="s">
        <v>195</v>
      </c>
      <c r="AT346" s="221" t="s">
        <v>190</v>
      </c>
      <c r="AU346" s="221" t="s">
        <v>88</v>
      </c>
      <c r="AY346" s="18" t="s">
        <v>188</v>
      </c>
      <c r="BE346" s="222">
        <f>IF(N346="základní",J346,0)</f>
        <v>0</v>
      </c>
      <c r="BF346" s="222">
        <f>IF(N346="snížená",J346,0)</f>
        <v>0</v>
      </c>
      <c r="BG346" s="222">
        <f>IF(N346="zákl. přenesená",J346,0)</f>
        <v>0</v>
      </c>
      <c r="BH346" s="222">
        <f>IF(N346="sníž. přenesená",J346,0)</f>
        <v>0</v>
      </c>
      <c r="BI346" s="222">
        <f>IF(N346="nulová",J346,0)</f>
        <v>0</v>
      </c>
      <c r="BJ346" s="18" t="s">
        <v>85</v>
      </c>
      <c r="BK346" s="222">
        <f>ROUND(I346*H346,2)</f>
        <v>0</v>
      </c>
      <c r="BL346" s="18" t="s">
        <v>195</v>
      </c>
      <c r="BM346" s="221" t="s">
        <v>345</v>
      </c>
    </row>
    <row r="347" spans="1:65" s="13" customFormat="1" ht="11.25">
      <c r="B347" s="223"/>
      <c r="C347" s="224"/>
      <c r="D347" s="225" t="s">
        <v>197</v>
      </c>
      <c r="E347" s="226" t="s">
        <v>1</v>
      </c>
      <c r="F347" s="227" t="s">
        <v>1912</v>
      </c>
      <c r="G347" s="224"/>
      <c r="H347" s="228">
        <v>27.838000000000001</v>
      </c>
      <c r="I347" s="229"/>
      <c r="J347" s="224"/>
      <c r="K347" s="224"/>
      <c r="L347" s="230"/>
      <c r="M347" s="231"/>
      <c r="N347" s="232"/>
      <c r="O347" s="232"/>
      <c r="P347" s="232"/>
      <c r="Q347" s="232"/>
      <c r="R347" s="232"/>
      <c r="S347" s="232"/>
      <c r="T347" s="233"/>
      <c r="AT347" s="234" t="s">
        <v>197</v>
      </c>
      <c r="AU347" s="234" t="s">
        <v>88</v>
      </c>
      <c r="AV347" s="13" t="s">
        <v>88</v>
      </c>
      <c r="AW347" s="13" t="s">
        <v>32</v>
      </c>
      <c r="AX347" s="13" t="s">
        <v>85</v>
      </c>
      <c r="AY347" s="234" t="s">
        <v>188</v>
      </c>
    </row>
    <row r="348" spans="1:65" s="2" customFormat="1" ht="16.5" customHeight="1">
      <c r="A348" s="35"/>
      <c r="B348" s="36"/>
      <c r="C348" s="210" t="s">
        <v>390</v>
      </c>
      <c r="D348" s="210" t="s">
        <v>190</v>
      </c>
      <c r="E348" s="211" t="s">
        <v>955</v>
      </c>
      <c r="F348" s="212" t="s">
        <v>956</v>
      </c>
      <c r="G348" s="213" t="s">
        <v>207</v>
      </c>
      <c r="H348" s="214">
        <v>1101.4179999999999</v>
      </c>
      <c r="I348" s="215"/>
      <c r="J348" s="216">
        <f>ROUND(I348*H348,2)</f>
        <v>0</v>
      </c>
      <c r="K348" s="212" t="s">
        <v>202</v>
      </c>
      <c r="L348" s="40"/>
      <c r="M348" s="217" t="s">
        <v>1</v>
      </c>
      <c r="N348" s="218" t="s">
        <v>42</v>
      </c>
      <c r="O348" s="72"/>
      <c r="P348" s="219">
        <f>O348*H348</f>
        <v>0</v>
      </c>
      <c r="Q348" s="219">
        <v>8.4000000000000003E-4</v>
      </c>
      <c r="R348" s="219">
        <f>Q348*H348</f>
        <v>0.92519111999999992</v>
      </c>
      <c r="S348" s="219">
        <v>0</v>
      </c>
      <c r="T348" s="220">
        <f>S348*H348</f>
        <v>0</v>
      </c>
      <c r="U348" s="35"/>
      <c r="V348" s="35"/>
      <c r="W348" s="35"/>
      <c r="X348" s="35"/>
      <c r="Y348" s="35"/>
      <c r="Z348" s="35"/>
      <c r="AA348" s="35"/>
      <c r="AB348" s="35"/>
      <c r="AC348" s="35"/>
      <c r="AD348" s="35"/>
      <c r="AE348" s="35"/>
      <c r="AR348" s="221" t="s">
        <v>195</v>
      </c>
      <c r="AT348" s="221" t="s">
        <v>190</v>
      </c>
      <c r="AU348" s="221" t="s">
        <v>88</v>
      </c>
      <c r="AY348" s="18" t="s">
        <v>188</v>
      </c>
      <c r="BE348" s="222">
        <f>IF(N348="základní",J348,0)</f>
        <v>0</v>
      </c>
      <c r="BF348" s="222">
        <f>IF(N348="snížená",J348,0)</f>
        <v>0</v>
      </c>
      <c r="BG348" s="222">
        <f>IF(N348="zákl. přenesená",J348,0)</f>
        <v>0</v>
      </c>
      <c r="BH348" s="222">
        <f>IF(N348="sníž. přenesená",J348,0)</f>
        <v>0</v>
      </c>
      <c r="BI348" s="222">
        <f>IF(N348="nulová",J348,0)</f>
        <v>0</v>
      </c>
      <c r="BJ348" s="18" t="s">
        <v>85</v>
      </c>
      <c r="BK348" s="222">
        <f>ROUND(I348*H348,2)</f>
        <v>0</v>
      </c>
      <c r="BL348" s="18" t="s">
        <v>195</v>
      </c>
      <c r="BM348" s="221" t="s">
        <v>350</v>
      </c>
    </row>
    <row r="349" spans="1:65" s="15" customFormat="1" ht="11.25">
      <c r="B349" s="246"/>
      <c r="C349" s="247"/>
      <c r="D349" s="225" t="s">
        <v>197</v>
      </c>
      <c r="E349" s="248" t="s">
        <v>1</v>
      </c>
      <c r="F349" s="249" t="s">
        <v>317</v>
      </c>
      <c r="G349" s="247"/>
      <c r="H349" s="248" t="s">
        <v>1</v>
      </c>
      <c r="I349" s="250"/>
      <c r="J349" s="247"/>
      <c r="K349" s="247"/>
      <c r="L349" s="251"/>
      <c r="M349" s="252"/>
      <c r="N349" s="253"/>
      <c r="O349" s="253"/>
      <c r="P349" s="253"/>
      <c r="Q349" s="253"/>
      <c r="R349" s="253"/>
      <c r="S349" s="253"/>
      <c r="T349" s="254"/>
      <c r="AT349" s="255" t="s">
        <v>197</v>
      </c>
      <c r="AU349" s="255" t="s">
        <v>88</v>
      </c>
      <c r="AV349" s="15" t="s">
        <v>85</v>
      </c>
      <c r="AW349" s="15" t="s">
        <v>32</v>
      </c>
      <c r="AX349" s="15" t="s">
        <v>77</v>
      </c>
      <c r="AY349" s="255" t="s">
        <v>188</v>
      </c>
    </row>
    <row r="350" spans="1:65" s="15" customFormat="1" ht="11.25">
      <c r="B350" s="246"/>
      <c r="C350" s="247"/>
      <c r="D350" s="225" t="s">
        <v>197</v>
      </c>
      <c r="E350" s="248" t="s">
        <v>1</v>
      </c>
      <c r="F350" s="249" t="s">
        <v>1801</v>
      </c>
      <c r="G350" s="247"/>
      <c r="H350" s="248" t="s">
        <v>1</v>
      </c>
      <c r="I350" s="250"/>
      <c r="J350" s="247"/>
      <c r="K350" s="247"/>
      <c r="L350" s="251"/>
      <c r="M350" s="252"/>
      <c r="N350" s="253"/>
      <c r="O350" s="253"/>
      <c r="P350" s="253"/>
      <c r="Q350" s="253"/>
      <c r="R350" s="253"/>
      <c r="S350" s="253"/>
      <c r="T350" s="254"/>
      <c r="AT350" s="255" t="s">
        <v>197</v>
      </c>
      <c r="AU350" s="255" t="s">
        <v>88</v>
      </c>
      <c r="AV350" s="15" t="s">
        <v>85</v>
      </c>
      <c r="AW350" s="15" t="s">
        <v>32</v>
      </c>
      <c r="AX350" s="15" t="s">
        <v>77</v>
      </c>
      <c r="AY350" s="255" t="s">
        <v>188</v>
      </c>
    </row>
    <row r="351" spans="1:65" s="13" customFormat="1" ht="11.25">
      <c r="B351" s="223"/>
      <c r="C351" s="224"/>
      <c r="D351" s="225" t="s">
        <v>197</v>
      </c>
      <c r="E351" s="226" t="s">
        <v>1</v>
      </c>
      <c r="F351" s="227" t="s">
        <v>1913</v>
      </c>
      <c r="G351" s="224"/>
      <c r="H351" s="228">
        <v>35.155000000000001</v>
      </c>
      <c r="I351" s="229"/>
      <c r="J351" s="224"/>
      <c r="K351" s="224"/>
      <c r="L351" s="230"/>
      <c r="M351" s="231"/>
      <c r="N351" s="232"/>
      <c r="O351" s="232"/>
      <c r="P351" s="232"/>
      <c r="Q351" s="232"/>
      <c r="R351" s="232"/>
      <c r="S351" s="232"/>
      <c r="T351" s="233"/>
      <c r="AT351" s="234" t="s">
        <v>197</v>
      </c>
      <c r="AU351" s="234" t="s">
        <v>88</v>
      </c>
      <c r="AV351" s="13" t="s">
        <v>88</v>
      </c>
      <c r="AW351" s="13" t="s">
        <v>32</v>
      </c>
      <c r="AX351" s="13" t="s">
        <v>77</v>
      </c>
      <c r="AY351" s="234" t="s">
        <v>188</v>
      </c>
    </row>
    <row r="352" spans="1:65" s="13" customFormat="1" ht="11.25">
      <c r="B352" s="223"/>
      <c r="C352" s="224"/>
      <c r="D352" s="225" t="s">
        <v>197</v>
      </c>
      <c r="E352" s="226" t="s">
        <v>1</v>
      </c>
      <c r="F352" s="227" t="s">
        <v>1914</v>
      </c>
      <c r="G352" s="224"/>
      <c r="H352" s="228">
        <v>40.552999999999997</v>
      </c>
      <c r="I352" s="229"/>
      <c r="J352" s="224"/>
      <c r="K352" s="224"/>
      <c r="L352" s="230"/>
      <c r="M352" s="231"/>
      <c r="N352" s="232"/>
      <c r="O352" s="232"/>
      <c r="P352" s="232"/>
      <c r="Q352" s="232"/>
      <c r="R352" s="232"/>
      <c r="S352" s="232"/>
      <c r="T352" s="233"/>
      <c r="AT352" s="234" t="s">
        <v>197</v>
      </c>
      <c r="AU352" s="234" t="s">
        <v>88</v>
      </c>
      <c r="AV352" s="13" t="s">
        <v>88</v>
      </c>
      <c r="AW352" s="13" t="s">
        <v>32</v>
      </c>
      <c r="AX352" s="13" t="s">
        <v>77</v>
      </c>
      <c r="AY352" s="234" t="s">
        <v>188</v>
      </c>
    </row>
    <row r="353" spans="2:51" s="13" customFormat="1" ht="11.25">
      <c r="B353" s="223"/>
      <c r="C353" s="224"/>
      <c r="D353" s="225" t="s">
        <v>197</v>
      </c>
      <c r="E353" s="226" t="s">
        <v>1</v>
      </c>
      <c r="F353" s="227" t="s">
        <v>1915</v>
      </c>
      <c r="G353" s="224"/>
      <c r="H353" s="228">
        <v>16.03</v>
      </c>
      <c r="I353" s="229"/>
      <c r="J353" s="224"/>
      <c r="K353" s="224"/>
      <c r="L353" s="230"/>
      <c r="M353" s="231"/>
      <c r="N353" s="232"/>
      <c r="O353" s="232"/>
      <c r="P353" s="232"/>
      <c r="Q353" s="232"/>
      <c r="R353" s="232"/>
      <c r="S353" s="232"/>
      <c r="T353" s="233"/>
      <c r="AT353" s="234" t="s">
        <v>197</v>
      </c>
      <c r="AU353" s="234" t="s">
        <v>88</v>
      </c>
      <c r="AV353" s="13" t="s">
        <v>88</v>
      </c>
      <c r="AW353" s="13" t="s">
        <v>32</v>
      </c>
      <c r="AX353" s="13" t="s">
        <v>77</v>
      </c>
      <c r="AY353" s="234" t="s">
        <v>188</v>
      </c>
    </row>
    <row r="354" spans="2:51" s="13" customFormat="1" ht="11.25">
      <c r="B354" s="223"/>
      <c r="C354" s="224"/>
      <c r="D354" s="225" t="s">
        <v>197</v>
      </c>
      <c r="E354" s="226" t="s">
        <v>1</v>
      </c>
      <c r="F354" s="227" t="s">
        <v>1916</v>
      </c>
      <c r="G354" s="224"/>
      <c r="H354" s="228">
        <v>25.465</v>
      </c>
      <c r="I354" s="229"/>
      <c r="J354" s="224"/>
      <c r="K354" s="224"/>
      <c r="L354" s="230"/>
      <c r="M354" s="231"/>
      <c r="N354" s="232"/>
      <c r="O354" s="232"/>
      <c r="P354" s="232"/>
      <c r="Q354" s="232"/>
      <c r="R354" s="232"/>
      <c r="S354" s="232"/>
      <c r="T354" s="233"/>
      <c r="AT354" s="234" t="s">
        <v>197</v>
      </c>
      <c r="AU354" s="234" t="s">
        <v>88</v>
      </c>
      <c r="AV354" s="13" t="s">
        <v>88</v>
      </c>
      <c r="AW354" s="13" t="s">
        <v>32</v>
      </c>
      <c r="AX354" s="13" t="s">
        <v>77</v>
      </c>
      <c r="AY354" s="234" t="s">
        <v>188</v>
      </c>
    </row>
    <row r="355" spans="2:51" s="13" customFormat="1" ht="11.25">
      <c r="B355" s="223"/>
      <c r="C355" s="224"/>
      <c r="D355" s="225" t="s">
        <v>197</v>
      </c>
      <c r="E355" s="226" t="s">
        <v>1</v>
      </c>
      <c r="F355" s="227" t="s">
        <v>1917</v>
      </c>
      <c r="G355" s="224"/>
      <c r="H355" s="228">
        <v>58.161999999999999</v>
      </c>
      <c r="I355" s="229"/>
      <c r="J355" s="224"/>
      <c r="K355" s="224"/>
      <c r="L355" s="230"/>
      <c r="M355" s="231"/>
      <c r="N355" s="232"/>
      <c r="O355" s="232"/>
      <c r="P355" s="232"/>
      <c r="Q355" s="232"/>
      <c r="R355" s="232"/>
      <c r="S355" s="232"/>
      <c r="T355" s="233"/>
      <c r="AT355" s="234" t="s">
        <v>197</v>
      </c>
      <c r="AU355" s="234" t="s">
        <v>88</v>
      </c>
      <c r="AV355" s="13" t="s">
        <v>88</v>
      </c>
      <c r="AW355" s="13" t="s">
        <v>32</v>
      </c>
      <c r="AX355" s="13" t="s">
        <v>77</v>
      </c>
      <c r="AY355" s="234" t="s">
        <v>188</v>
      </c>
    </row>
    <row r="356" spans="2:51" s="13" customFormat="1" ht="11.25">
      <c r="B356" s="223"/>
      <c r="C356" s="224"/>
      <c r="D356" s="225" t="s">
        <v>197</v>
      </c>
      <c r="E356" s="226" t="s">
        <v>1</v>
      </c>
      <c r="F356" s="227" t="s">
        <v>1918</v>
      </c>
      <c r="G356" s="224"/>
      <c r="H356" s="228">
        <v>15.763999999999999</v>
      </c>
      <c r="I356" s="229"/>
      <c r="J356" s="224"/>
      <c r="K356" s="224"/>
      <c r="L356" s="230"/>
      <c r="M356" s="231"/>
      <c r="N356" s="232"/>
      <c r="O356" s="232"/>
      <c r="P356" s="232"/>
      <c r="Q356" s="232"/>
      <c r="R356" s="232"/>
      <c r="S356" s="232"/>
      <c r="T356" s="233"/>
      <c r="AT356" s="234" t="s">
        <v>197</v>
      </c>
      <c r="AU356" s="234" t="s">
        <v>88</v>
      </c>
      <c r="AV356" s="13" t="s">
        <v>88</v>
      </c>
      <c r="AW356" s="13" t="s">
        <v>32</v>
      </c>
      <c r="AX356" s="13" t="s">
        <v>77</v>
      </c>
      <c r="AY356" s="234" t="s">
        <v>188</v>
      </c>
    </row>
    <row r="357" spans="2:51" s="13" customFormat="1" ht="11.25">
      <c r="B357" s="223"/>
      <c r="C357" s="224"/>
      <c r="D357" s="225" t="s">
        <v>197</v>
      </c>
      <c r="E357" s="226" t="s">
        <v>1</v>
      </c>
      <c r="F357" s="227" t="s">
        <v>1919</v>
      </c>
      <c r="G357" s="224"/>
      <c r="H357" s="228">
        <v>10.528</v>
      </c>
      <c r="I357" s="229"/>
      <c r="J357" s="224"/>
      <c r="K357" s="224"/>
      <c r="L357" s="230"/>
      <c r="M357" s="231"/>
      <c r="N357" s="232"/>
      <c r="O357" s="232"/>
      <c r="P357" s="232"/>
      <c r="Q357" s="232"/>
      <c r="R357" s="232"/>
      <c r="S357" s="232"/>
      <c r="T357" s="233"/>
      <c r="AT357" s="234" t="s">
        <v>197</v>
      </c>
      <c r="AU357" s="234" t="s">
        <v>88</v>
      </c>
      <c r="AV357" s="13" t="s">
        <v>88</v>
      </c>
      <c r="AW357" s="13" t="s">
        <v>32</v>
      </c>
      <c r="AX357" s="13" t="s">
        <v>77</v>
      </c>
      <c r="AY357" s="234" t="s">
        <v>188</v>
      </c>
    </row>
    <row r="358" spans="2:51" s="13" customFormat="1" ht="11.25">
      <c r="B358" s="223"/>
      <c r="C358" s="224"/>
      <c r="D358" s="225" t="s">
        <v>197</v>
      </c>
      <c r="E358" s="226" t="s">
        <v>1</v>
      </c>
      <c r="F358" s="227" t="s">
        <v>1920</v>
      </c>
      <c r="G358" s="224"/>
      <c r="H358" s="228">
        <v>19.638999999999999</v>
      </c>
      <c r="I358" s="229"/>
      <c r="J358" s="224"/>
      <c r="K358" s="224"/>
      <c r="L358" s="230"/>
      <c r="M358" s="231"/>
      <c r="N358" s="232"/>
      <c r="O358" s="232"/>
      <c r="P358" s="232"/>
      <c r="Q358" s="232"/>
      <c r="R358" s="232"/>
      <c r="S358" s="232"/>
      <c r="T358" s="233"/>
      <c r="AT358" s="234" t="s">
        <v>197</v>
      </c>
      <c r="AU358" s="234" t="s">
        <v>88</v>
      </c>
      <c r="AV358" s="13" t="s">
        <v>88</v>
      </c>
      <c r="AW358" s="13" t="s">
        <v>32</v>
      </c>
      <c r="AX358" s="13" t="s">
        <v>77</v>
      </c>
      <c r="AY358" s="234" t="s">
        <v>188</v>
      </c>
    </row>
    <row r="359" spans="2:51" s="13" customFormat="1" ht="11.25">
      <c r="B359" s="223"/>
      <c r="C359" s="224"/>
      <c r="D359" s="225" t="s">
        <v>197</v>
      </c>
      <c r="E359" s="226" t="s">
        <v>1</v>
      </c>
      <c r="F359" s="227" t="s">
        <v>1921</v>
      </c>
      <c r="G359" s="224"/>
      <c r="H359" s="228">
        <v>5.7229999999999999</v>
      </c>
      <c r="I359" s="229"/>
      <c r="J359" s="224"/>
      <c r="K359" s="224"/>
      <c r="L359" s="230"/>
      <c r="M359" s="231"/>
      <c r="N359" s="232"/>
      <c r="O359" s="232"/>
      <c r="P359" s="232"/>
      <c r="Q359" s="232"/>
      <c r="R359" s="232"/>
      <c r="S359" s="232"/>
      <c r="T359" s="233"/>
      <c r="AT359" s="234" t="s">
        <v>197</v>
      </c>
      <c r="AU359" s="234" t="s">
        <v>88</v>
      </c>
      <c r="AV359" s="13" t="s">
        <v>88</v>
      </c>
      <c r="AW359" s="13" t="s">
        <v>32</v>
      </c>
      <c r="AX359" s="13" t="s">
        <v>77</v>
      </c>
      <c r="AY359" s="234" t="s">
        <v>188</v>
      </c>
    </row>
    <row r="360" spans="2:51" s="13" customFormat="1" ht="11.25">
      <c r="B360" s="223"/>
      <c r="C360" s="224"/>
      <c r="D360" s="225" t="s">
        <v>197</v>
      </c>
      <c r="E360" s="226" t="s">
        <v>1</v>
      </c>
      <c r="F360" s="227" t="s">
        <v>1922</v>
      </c>
      <c r="G360" s="224"/>
      <c r="H360" s="228">
        <v>45.598999999999997</v>
      </c>
      <c r="I360" s="229"/>
      <c r="J360" s="224"/>
      <c r="K360" s="224"/>
      <c r="L360" s="230"/>
      <c r="M360" s="231"/>
      <c r="N360" s="232"/>
      <c r="O360" s="232"/>
      <c r="P360" s="232"/>
      <c r="Q360" s="232"/>
      <c r="R360" s="232"/>
      <c r="S360" s="232"/>
      <c r="T360" s="233"/>
      <c r="AT360" s="234" t="s">
        <v>197</v>
      </c>
      <c r="AU360" s="234" t="s">
        <v>88</v>
      </c>
      <c r="AV360" s="13" t="s">
        <v>88</v>
      </c>
      <c r="AW360" s="13" t="s">
        <v>32</v>
      </c>
      <c r="AX360" s="13" t="s">
        <v>77</v>
      </c>
      <c r="AY360" s="234" t="s">
        <v>188</v>
      </c>
    </row>
    <row r="361" spans="2:51" s="13" customFormat="1" ht="11.25">
      <c r="B361" s="223"/>
      <c r="C361" s="224"/>
      <c r="D361" s="225" t="s">
        <v>197</v>
      </c>
      <c r="E361" s="226" t="s">
        <v>1</v>
      </c>
      <c r="F361" s="227" t="s">
        <v>1923</v>
      </c>
      <c r="G361" s="224"/>
      <c r="H361" s="228">
        <v>24.524000000000001</v>
      </c>
      <c r="I361" s="229"/>
      <c r="J361" s="224"/>
      <c r="K361" s="224"/>
      <c r="L361" s="230"/>
      <c r="M361" s="231"/>
      <c r="N361" s="232"/>
      <c r="O361" s="232"/>
      <c r="P361" s="232"/>
      <c r="Q361" s="232"/>
      <c r="R361" s="232"/>
      <c r="S361" s="232"/>
      <c r="T361" s="233"/>
      <c r="AT361" s="234" t="s">
        <v>197</v>
      </c>
      <c r="AU361" s="234" t="s">
        <v>88</v>
      </c>
      <c r="AV361" s="13" t="s">
        <v>88</v>
      </c>
      <c r="AW361" s="13" t="s">
        <v>32</v>
      </c>
      <c r="AX361" s="13" t="s">
        <v>77</v>
      </c>
      <c r="AY361" s="234" t="s">
        <v>188</v>
      </c>
    </row>
    <row r="362" spans="2:51" s="13" customFormat="1" ht="11.25">
      <c r="B362" s="223"/>
      <c r="C362" s="224"/>
      <c r="D362" s="225" t="s">
        <v>197</v>
      </c>
      <c r="E362" s="226" t="s">
        <v>1</v>
      </c>
      <c r="F362" s="227" t="s">
        <v>1924</v>
      </c>
      <c r="G362" s="224"/>
      <c r="H362" s="228">
        <v>0.54600000000000004</v>
      </c>
      <c r="I362" s="229"/>
      <c r="J362" s="224"/>
      <c r="K362" s="224"/>
      <c r="L362" s="230"/>
      <c r="M362" s="231"/>
      <c r="N362" s="232"/>
      <c r="O362" s="232"/>
      <c r="P362" s="232"/>
      <c r="Q362" s="232"/>
      <c r="R362" s="232"/>
      <c r="S362" s="232"/>
      <c r="T362" s="233"/>
      <c r="AT362" s="234" t="s">
        <v>197</v>
      </c>
      <c r="AU362" s="234" t="s">
        <v>88</v>
      </c>
      <c r="AV362" s="13" t="s">
        <v>88</v>
      </c>
      <c r="AW362" s="13" t="s">
        <v>32</v>
      </c>
      <c r="AX362" s="13" t="s">
        <v>77</v>
      </c>
      <c r="AY362" s="234" t="s">
        <v>188</v>
      </c>
    </row>
    <row r="363" spans="2:51" s="13" customFormat="1" ht="11.25">
      <c r="B363" s="223"/>
      <c r="C363" s="224"/>
      <c r="D363" s="225" t="s">
        <v>197</v>
      </c>
      <c r="E363" s="226" t="s">
        <v>1</v>
      </c>
      <c r="F363" s="227" t="s">
        <v>1925</v>
      </c>
      <c r="G363" s="224"/>
      <c r="H363" s="228">
        <v>16.821999999999999</v>
      </c>
      <c r="I363" s="229"/>
      <c r="J363" s="224"/>
      <c r="K363" s="224"/>
      <c r="L363" s="230"/>
      <c r="M363" s="231"/>
      <c r="N363" s="232"/>
      <c r="O363" s="232"/>
      <c r="P363" s="232"/>
      <c r="Q363" s="232"/>
      <c r="R363" s="232"/>
      <c r="S363" s="232"/>
      <c r="T363" s="233"/>
      <c r="AT363" s="234" t="s">
        <v>197</v>
      </c>
      <c r="AU363" s="234" t="s">
        <v>88</v>
      </c>
      <c r="AV363" s="13" t="s">
        <v>88</v>
      </c>
      <c r="AW363" s="13" t="s">
        <v>32</v>
      </c>
      <c r="AX363" s="13" t="s">
        <v>77</v>
      </c>
      <c r="AY363" s="234" t="s">
        <v>188</v>
      </c>
    </row>
    <row r="364" spans="2:51" s="15" customFormat="1" ht="11.25">
      <c r="B364" s="246"/>
      <c r="C364" s="247"/>
      <c r="D364" s="225" t="s">
        <v>197</v>
      </c>
      <c r="E364" s="248" t="s">
        <v>1</v>
      </c>
      <c r="F364" s="249" t="s">
        <v>1803</v>
      </c>
      <c r="G364" s="247"/>
      <c r="H364" s="248" t="s">
        <v>1</v>
      </c>
      <c r="I364" s="250"/>
      <c r="J364" s="247"/>
      <c r="K364" s="247"/>
      <c r="L364" s="251"/>
      <c r="M364" s="252"/>
      <c r="N364" s="253"/>
      <c r="O364" s="253"/>
      <c r="P364" s="253"/>
      <c r="Q364" s="253"/>
      <c r="R364" s="253"/>
      <c r="S364" s="253"/>
      <c r="T364" s="254"/>
      <c r="AT364" s="255" t="s">
        <v>197</v>
      </c>
      <c r="AU364" s="255" t="s">
        <v>88</v>
      </c>
      <c r="AV364" s="15" t="s">
        <v>85</v>
      </c>
      <c r="AW364" s="15" t="s">
        <v>32</v>
      </c>
      <c r="AX364" s="15" t="s">
        <v>77</v>
      </c>
      <c r="AY364" s="255" t="s">
        <v>188</v>
      </c>
    </row>
    <row r="365" spans="2:51" s="13" customFormat="1" ht="11.25">
      <c r="B365" s="223"/>
      <c r="C365" s="224"/>
      <c r="D365" s="225" t="s">
        <v>197</v>
      </c>
      <c r="E365" s="226" t="s">
        <v>1</v>
      </c>
      <c r="F365" s="227" t="s">
        <v>1926</v>
      </c>
      <c r="G365" s="224"/>
      <c r="H365" s="228">
        <v>83.135999999999996</v>
      </c>
      <c r="I365" s="229"/>
      <c r="J365" s="224"/>
      <c r="K365" s="224"/>
      <c r="L365" s="230"/>
      <c r="M365" s="231"/>
      <c r="N365" s="232"/>
      <c r="O365" s="232"/>
      <c r="P365" s="232"/>
      <c r="Q365" s="232"/>
      <c r="R365" s="232"/>
      <c r="S365" s="232"/>
      <c r="T365" s="233"/>
      <c r="AT365" s="234" t="s">
        <v>197</v>
      </c>
      <c r="AU365" s="234" t="s">
        <v>88</v>
      </c>
      <c r="AV365" s="13" t="s">
        <v>88</v>
      </c>
      <c r="AW365" s="13" t="s">
        <v>32</v>
      </c>
      <c r="AX365" s="13" t="s">
        <v>77</v>
      </c>
      <c r="AY365" s="234" t="s">
        <v>188</v>
      </c>
    </row>
    <row r="366" spans="2:51" s="15" customFormat="1" ht="11.25">
      <c r="B366" s="246"/>
      <c r="C366" s="247"/>
      <c r="D366" s="225" t="s">
        <v>197</v>
      </c>
      <c r="E366" s="248" t="s">
        <v>1</v>
      </c>
      <c r="F366" s="249" t="s">
        <v>1805</v>
      </c>
      <c r="G366" s="247"/>
      <c r="H366" s="248" t="s">
        <v>1</v>
      </c>
      <c r="I366" s="250"/>
      <c r="J366" s="247"/>
      <c r="K366" s="247"/>
      <c r="L366" s="251"/>
      <c r="M366" s="252"/>
      <c r="N366" s="253"/>
      <c r="O366" s="253"/>
      <c r="P366" s="253"/>
      <c r="Q366" s="253"/>
      <c r="R366" s="253"/>
      <c r="S366" s="253"/>
      <c r="T366" s="254"/>
      <c r="AT366" s="255" t="s">
        <v>197</v>
      </c>
      <c r="AU366" s="255" t="s">
        <v>88</v>
      </c>
      <c r="AV366" s="15" t="s">
        <v>85</v>
      </c>
      <c r="AW366" s="15" t="s">
        <v>32</v>
      </c>
      <c r="AX366" s="15" t="s">
        <v>77</v>
      </c>
      <c r="AY366" s="255" t="s">
        <v>188</v>
      </c>
    </row>
    <row r="367" spans="2:51" s="13" customFormat="1" ht="11.25">
      <c r="B367" s="223"/>
      <c r="C367" s="224"/>
      <c r="D367" s="225" t="s">
        <v>197</v>
      </c>
      <c r="E367" s="226" t="s">
        <v>1</v>
      </c>
      <c r="F367" s="227" t="s">
        <v>1927</v>
      </c>
      <c r="G367" s="224"/>
      <c r="H367" s="228">
        <v>11.568</v>
      </c>
      <c r="I367" s="229"/>
      <c r="J367" s="224"/>
      <c r="K367" s="224"/>
      <c r="L367" s="230"/>
      <c r="M367" s="231"/>
      <c r="N367" s="232"/>
      <c r="O367" s="232"/>
      <c r="P367" s="232"/>
      <c r="Q367" s="232"/>
      <c r="R367" s="232"/>
      <c r="S367" s="232"/>
      <c r="T367" s="233"/>
      <c r="AT367" s="234" t="s">
        <v>197</v>
      </c>
      <c r="AU367" s="234" t="s">
        <v>88</v>
      </c>
      <c r="AV367" s="13" t="s">
        <v>88</v>
      </c>
      <c r="AW367" s="13" t="s">
        <v>32</v>
      </c>
      <c r="AX367" s="13" t="s">
        <v>77</v>
      </c>
      <c r="AY367" s="234" t="s">
        <v>188</v>
      </c>
    </row>
    <row r="368" spans="2:51" s="13" customFormat="1" ht="11.25">
      <c r="B368" s="223"/>
      <c r="C368" s="224"/>
      <c r="D368" s="225" t="s">
        <v>197</v>
      </c>
      <c r="E368" s="226" t="s">
        <v>1</v>
      </c>
      <c r="F368" s="227" t="s">
        <v>1928</v>
      </c>
      <c r="G368" s="224"/>
      <c r="H368" s="228">
        <v>18.901</v>
      </c>
      <c r="I368" s="229"/>
      <c r="J368" s="224"/>
      <c r="K368" s="224"/>
      <c r="L368" s="230"/>
      <c r="M368" s="231"/>
      <c r="N368" s="232"/>
      <c r="O368" s="232"/>
      <c r="P368" s="232"/>
      <c r="Q368" s="232"/>
      <c r="R368" s="232"/>
      <c r="S368" s="232"/>
      <c r="T368" s="233"/>
      <c r="AT368" s="234" t="s">
        <v>197</v>
      </c>
      <c r="AU368" s="234" t="s">
        <v>88</v>
      </c>
      <c r="AV368" s="13" t="s">
        <v>88</v>
      </c>
      <c r="AW368" s="13" t="s">
        <v>32</v>
      </c>
      <c r="AX368" s="13" t="s">
        <v>77</v>
      </c>
      <c r="AY368" s="234" t="s">
        <v>188</v>
      </c>
    </row>
    <row r="369" spans="2:51" s="13" customFormat="1" ht="11.25">
      <c r="B369" s="223"/>
      <c r="C369" s="224"/>
      <c r="D369" s="225" t="s">
        <v>197</v>
      </c>
      <c r="E369" s="226" t="s">
        <v>1</v>
      </c>
      <c r="F369" s="227" t="s">
        <v>1929</v>
      </c>
      <c r="G369" s="224"/>
      <c r="H369" s="228">
        <v>135.43199999999999</v>
      </c>
      <c r="I369" s="229"/>
      <c r="J369" s="224"/>
      <c r="K369" s="224"/>
      <c r="L369" s="230"/>
      <c r="M369" s="231"/>
      <c r="N369" s="232"/>
      <c r="O369" s="232"/>
      <c r="P369" s="232"/>
      <c r="Q369" s="232"/>
      <c r="R369" s="232"/>
      <c r="S369" s="232"/>
      <c r="T369" s="233"/>
      <c r="AT369" s="234" t="s">
        <v>197</v>
      </c>
      <c r="AU369" s="234" t="s">
        <v>88</v>
      </c>
      <c r="AV369" s="13" t="s">
        <v>88</v>
      </c>
      <c r="AW369" s="13" t="s">
        <v>32</v>
      </c>
      <c r="AX369" s="13" t="s">
        <v>77</v>
      </c>
      <c r="AY369" s="234" t="s">
        <v>188</v>
      </c>
    </row>
    <row r="370" spans="2:51" s="13" customFormat="1" ht="11.25">
      <c r="B370" s="223"/>
      <c r="C370" s="224"/>
      <c r="D370" s="225" t="s">
        <v>197</v>
      </c>
      <c r="E370" s="226" t="s">
        <v>1</v>
      </c>
      <c r="F370" s="227" t="s">
        <v>1930</v>
      </c>
      <c r="G370" s="224"/>
      <c r="H370" s="228">
        <v>112.488</v>
      </c>
      <c r="I370" s="229"/>
      <c r="J370" s="224"/>
      <c r="K370" s="224"/>
      <c r="L370" s="230"/>
      <c r="M370" s="231"/>
      <c r="N370" s="232"/>
      <c r="O370" s="232"/>
      <c r="P370" s="232"/>
      <c r="Q370" s="232"/>
      <c r="R370" s="232"/>
      <c r="S370" s="232"/>
      <c r="T370" s="233"/>
      <c r="AT370" s="234" t="s">
        <v>197</v>
      </c>
      <c r="AU370" s="234" t="s">
        <v>88</v>
      </c>
      <c r="AV370" s="13" t="s">
        <v>88</v>
      </c>
      <c r="AW370" s="13" t="s">
        <v>32</v>
      </c>
      <c r="AX370" s="13" t="s">
        <v>77</v>
      </c>
      <c r="AY370" s="234" t="s">
        <v>188</v>
      </c>
    </row>
    <row r="371" spans="2:51" s="13" customFormat="1" ht="11.25">
      <c r="B371" s="223"/>
      <c r="C371" s="224"/>
      <c r="D371" s="225" t="s">
        <v>197</v>
      </c>
      <c r="E371" s="226" t="s">
        <v>1</v>
      </c>
      <c r="F371" s="227" t="s">
        <v>1931</v>
      </c>
      <c r="G371" s="224"/>
      <c r="H371" s="228">
        <v>35.258000000000003</v>
      </c>
      <c r="I371" s="229"/>
      <c r="J371" s="224"/>
      <c r="K371" s="224"/>
      <c r="L371" s="230"/>
      <c r="M371" s="231"/>
      <c r="N371" s="232"/>
      <c r="O371" s="232"/>
      <c r="P371" s="232"/>
      <c r="Q371" s="232"/>
      <c r="R371" s="232"/>
      <c r="S371" s="232"/>
      <c r="T371" s="233"/>
      <c r="AT371" s="234" t="s">
        <v>197</v>
      </c>
      <c r="AU371" s="234" t="s">
        <v>88</v>
      </c>
      <c r="AV371" s="13" t="s">
        <v>88</v>
      </c>
      <c r="AW371" s="13" t="s">
        <v>32</v>
      </c>
      <c r="AX371" s="13" t="s">
        <v>77</v>
      </c>
      <c r="AY371" s="234" t="s">
        <v>188</v>
      </c>
    </row>
    <row r="372" spans="2:51" s="13" customFormat="1" ht="11.25">
      <c r="B372" s="223"/>
      <c r="C372" s="224"/>
      <c r="D372" s="225" t="s">
        <v>197</v>
      </c>
      <c r="E372" s="226" t="s">
        <v>1</v>
      </c>
      <c r="F372" s="227" t="s">
        <v>1932</v>
      </c>
      <c r="G372" s="224"/>
      <c r="H372" s="228">
        <v>14.685</v>
      </c>
      <c r="I372" s="229"/>
      <c r="J372" s="224"/>
      <c r="K372" s="224"/>
      <c r="L372" s="230"/>
      <c r="M372" s="231"/>
      <c r="N372" s="232"/>
      <c r="O372" s="232"/>
      <c r="P372" s="232"/>
      <c r="Q372" s="232"/>
      <c r="R372" s="232"/>
      <c r="S372" s="232"/>
      <c r="T372" s="233"/>
      <c r="AT372" s="234" t="s">
        <v>197</v>
      </c>
      <c r="AU372" s="234" t="s">
        <v>88</v>
      </c>
      <c r="AV372" s="13" t="s">
        <v>88</v>
      </c>
      <c r="AW372" s="13" t="s">
        <v>32</v>
      </c>
      <c r="AX372" s="13" t="s">
        <v>77</v>
      </c>
      <c r="AY372" s="234" t="s">
        <v>188</v>
      </c>
    </row>
    <row r="373" spans="2:51" s="13" customFormat="1" ht="11.25">
      <c r="B373" s="223"/>
      <c r="C373" s="224"/>
      <c r="D373" s="225" t="s">
        <v>197</v>
      </c>
      <c r="E373" s="226" t="s">
        <v>1</v>
      </c>
      <c r="F373" s="227" t="s">
        <v>1933</v>
      </c>
      <c r="G373" s="224"/>
      <c r="H373" s="228">
        <v>10.944000000000001</v>
      </c>
      <c r="I373" s="229"/>
      <c r="J373" s="224"/>
      <c r="K373" s="224"/>
      <c r="L373" s="230"/>
      <c r="M373" s="231"/>
      <c r="N373" s="232"/>
      <c r="O373" s="232"/>
      <c r="P373" s="232"/>
      <c r="Q373" s="232"/>
      <c r="R373" s="232"/>
      <c r="S373" s="232"/>
      <c r="T373" s="233"/>
      <c r="AT373" s="234" t="s">
        <v>197</v>
      </c>
      <c r="AU373" s="234" t="s">
        <v>88</v>
      </c>
      <c r="AV373" s="13" t="s">
        <v>88</v>
      </c>
      <c r="AW373" s="13" t="s">
        <v>32</v>
      </c>
      <c r="AX373" s="13" t="s">
        <v>77</v>
      </c>
      <c r="AY373" s="234" t="s">
        <v>188</v>
      </c>
    </row>
    <row r="374" spans="2:51" s="13" customFormat="1" ht="11.25">
      <c r="B374" s="223"/>
      <c r="C374" s="224"/>
      <c r="D374" s="225" t="s">
        <v>197</v>
      </c>
      <c r="E374" s="226" t="s">
        <v>1</v>
      </c>
      <c r="F374" s="227" t="s">
        <v>1934</v>
      </c>
      <c r="G374" s="224"/>
      <c r="H374" s="228">
        <v>54.350999999999999</v>
      </c>
      <c r="I374" s="229"/>
      <c r="J374" s="224"/>
      <c r="K374" s="224"/>
      <c r="L374" s="230"/>
      <c r="M374" s="231"/>
      <c r="N374" s="232"/>
      <c r="O374" s="232"/>
      <c r="P374" s="232"/>
      <c r="Q374" s="232"/>
      <c r="R374" s="232"/>
      <c r="S374" s="232"/>
      <c r="T374" s="233"/>
      <c r="AT374" s="234" t="s">
        <v>197</v>
      </c>
      <c r="AU374" s="234" t="s">
        <v>88</v>
      </c>
      <c r="AV374" s="13" t="s">
        <v>88</v>
      </c>
      <c r="AW374" s="13" t="s">
        <v>32</v>
      </c>
      <c r="AX374" s="13" t="s">
        <v>77</v>
      </c>
      <c r="AY374" s="234" t="s">
        <v>188</v>
      </c>
    </row>
    <row r="375" spans="2:51" s="13" customFormat="1" ht="11.25">
      <c r="B375" s="223"/>
      <c r="C375" s="224"/>
      <c r="D375" s="225" t="s">
        <v>197</v>
      </c>
      <c r="E375" s="226" t="s">
        <v>1</v>
      </c>
      <c r="F375" s="227" t="s">
        <v>1935</v>
      </c>
      <c r="G375" s="224"/>
      <c r="H375" s="228">
        <v>3.7949999999999999</v>
      </c>
      <c r="I375" s="229"/>
      <c r="J375" s="224"/>
      <c r="K375" s="224"/>
      <c r="L375" s="230"/>
      <c r="M375" s="231"/>
      <c r="N375" s="232"/>
      <c r="O375" s="232"/>
      <c r="P375" s="232"/>
      <c r="Q375" s="232"/>
      <c r="R375" s="232"/>
      <c r="S375" s="232"/>
      <c r="T375" s="233"/>
      <c r="AT375" s="234" t="s">
        <v>197</v>
      </c>
      <c r="AU375" s="234" t="s">
        <v>88</v>
      </c>
      <c r="AV375" s="13" t="s">
        <v>88</v>
      </c>
      <c r="AW375" s="13" t="s">
        <v>32</v>
      </c>
      <c r="AX375" s="13" t="s">
        <v>77</v>
      </c>
      <c r="AY375" s="234" t="s">
        <v>188</v>
      </c>
    </row>
    <row r="376" spans="2:51" s="13" customFormat="1" ht="11.25">
      <c r="B376" s="223"/>
      <c r="C376" s="224"/>
      <c r="D376" s="225" t="s">
        <v>197</v>
      </c>
      <c r="E376" s="226" t="s">
        <v>1</v>
      </c>
      <c r="F376" s="227" t="s">
        <v>1936</v>
      </c>
      <c r="G376" s="224"/>
      <c r="H376" s="228">
        <v>15.635</v>
      </c>
      <c r="I376" s="229"/>
      <c r="J376" s="224"/>
      <c r="K376" s="224"/>
      <c r="L376" s="230"/>
      <c r="M376" s="231"/>
      <c r="N376" s="232"/>
      <c r="O376" s="232"/>
      <c r="P376" s="232"/>
      <c r="Q376" s="232"/>
      <c r="R376" s="232"/>
      <c r="S376" s="232"/>
      <c r="T376" s="233"/>
      <c r="AT376" s="234" t="s">
        <v>197</v>
      </c>
      <c r="AU376" s="234" t="s">
        <v>88</v>
      </c>
      <c r="AV376" s="13" t="s">
        <v>88</v>
      </c>
      <c r="AW376" s="13" t="s">
        <v>32</v>
      </c>
      <c r="AX376" s="13" t="s">
        <v>77</v>
      </c>
      <c r="AY376" s="234" t="s">
        <v>188</v>
      </c>
    </row>
    <row r="377" spans="2:51" s="13" customFormat="1" ht="11.25">
      <c r="B377" s="223"/>
      <c r="C377" s="224"/>
      <c r="D377" s="225" t="s">
        <v>197</v>
      </c>
      <c r="E377" s="226" t="s">
        <v>1</v>
      </c>
      <c r="F377" s="227" t="s">
        <v>1937</v>
      </c>
      <c r="G377" s="224"/>
      <c r="H377" s="228">
        <v>50.052</v>
      </c>
      <c r="I377" s="229"/>
      <c r="J377" s="224"/>
      <c r="K377" s="224"/>
      <c r="L377" s="230"/>
      <c r="M377" s="231"/>
      <c r="N377" s="232"/>
      <c r="O377" s="232"/>
      <c r="P377" s="232"/>
      <c r="Q377" s="232"/>
      <c r="R377" s="232"/>
      <c r="S377" s="232"/>
      <c r="T377" s="233"/>
      <c r="AT377" s="234" t="s">
        <v>197</v>
      </c>
      <c r="AU377" s="234" t="s">
        <v>88</v>
      </c>
      <c r="AV377" s="13" t="s">
        <v>88</v>
      </c>
      <c r="AW377" s="13" t="s">
        <v>32</v>
      </c>
      <c r="AX377" s="13" t="s">
        <v>77</v>
      </c>
      <c r="AY377" s="234" t="s">
        <v>188</v>
      </c>
    </row>
    <row r="378" spans="2:51" s="13" customFormat="1" ht="11.25">
      <c r="B378" s="223"/>
      <c r="C378" s="224"/>
      <c r="D378" s="225" t="s">
        <v>197</v>
      </c>
      <c r="E378" s="226" t="s">
        <v>1</v>
      </c>
      <c r="F378" s="227" t="s">
        <v>1938</v>
      </c>
      <c r="G378" s="224"/>
      <c r="H378" s="228">
        <v>12.148999999999999</v>
      </c>
      <c r="I378" s="229"/>
      <c r="J378" s="224"/>
      <c r="K378" s="224"/>
      <c r="L378" s="230"/>
      <c r="M378" s="231"/>
      <c r="N378" s="232"/>
      <c r="O378" s="232"/>
      <c r="P378" s="232"/>
      <c r="Q378" s="232"/>
      <c r="R378" s="232"/>
      <c r="S378" s="232"/>
      <c r="T378" s="233"/>
      <c r="AT378" s="234" t="s">
        <v>197</v>
      </c>
      <c r="AU378" s="234" t="s">
        <v>88</v>
      </c>
      <c r="AV378" s="13" t="s">
        <v>88</v>
      </c>
      <c r="AW378" s="13" t="s">
        <v>32</v>
      </c>
      <c r="AX378" s="13" t="s">
        <v>77</v>
      </c>
      <c r="AY378" s="234" t="s">
        <v>188</v>
      </c>
    </row>
    <row r="379" spans="2:51" s="13" customFormat="1" ht="11.25">
      <c r="B379" s="223"/>
      <c r="C379" s="224"/>
      <c r="D379" s="225" t="s">
        <v>197</v>
      </c>
      <c r="E379" s="226" t="s">
        <v>1</v>
      </c>
      <c r="F379" s="227" t="s">
        <v>1939</v>
      </c>
      <c r="G379" s="224"/>
      <c r="H379" s="228">
        <v>6.6959999999999997</v>
      </c>
      <c r="I379" s="229"/>
      <c r="J379" s="224"/>
      <c r="K379" s="224"/>
      <c r="L379" s="230"/>
      <c r="M379" s="231"/>
      <c r="N379" s="232"/>
      <c r="O379" s="232"/>
      <c r="P379" s="232"/>
      <c r="Q379" s="232"/>
      <c r="R379" s="232"/>
      <c r="S379" s="232"/>
      <c r="T379" s="233"/>
      <c r="AT379" s="234" t="s">
        <v>197</v>
      </c>
      <c r="AU379" s="234" t="s">
        <v>88</v>
      </c>
      <c r="AV379" s="13" t="s">
        <v>88</v>
      </c>
      <c r="AW379" s="13" t="s">
        <v>32</v>
      </c>
      <c r="AX379" s="13" t="s">
        <v>77</v>
      </c>
      <c r="AY379" s="234" t="s">
        <v>188</v>
      </c>
    </row>
    <row r="380" spans="2:51" s="15" customFormat="1" ht="11.25">
      <c r="B380" s="246"/>
      <c r="C380" s="247"/>
      <c r="D380" s="225" t="s">
        <v>197</v>
      </c>
      <c r="E380" s="248" t="s">
        <v>1</v>
      </c>
      <c r="F380" s="249" t="s">
        <v>1897</v>
      </c>
      <c r="G380" s="247"/>
      <c r="H380" s="248" t="s">
        <v>1</v>
      </c>
      <c r="I380" s="250"/>
      <c r="J380" s="247"/>
      <c r="K380" s="247"/>
      <c r="L380" s="251"/>
      <c r="M380" s="252"/>
      <c r="N380" s="253"/>
      <c r="O380" s="253"/>
      <c r="P380" s="253"/>
      <c r="Q380" s="253"/>
      <c r="R380" s="253"/>
      <c r="S380" s="253"/>
      <c r="T380" s="254"/>
      <c r="AT380" s="255" t="s">
        <v>197</v>
      </c>
      <c r="AU380" s="255" t="s">
        <v>88</v>
      </c>
      <c r="AV380" s="15" t="s">
        <v>85</v>
      </c>
      <c r="AW380" s="15" t="s">
        <v>32</v>
      </c>
      <c r="AX380" s="15" t="s">
        <v>77</v>
      </c>
      <c r="AY380" s="255" t="s">
        <v>188</v>
      </c>
    </row>
    <row r="381" spans="2:51" s="13" customFormat="1" ht="11.25">
      <c r="B381" s="223"/>
      <c r="C381" s="224"/>
      <c r="D381" s="225" t="s">
        <v>197</v>
      </c>
      <c r="E381" s="226" t="s">
        <v>1</v>
      </c>
      <c r="F381" s="227" t="s">
        <v>1898</v>
      </c>
      <c r="G381" s="224"/>
      <c r="H381" s="228">
        <v>43.981000000000002</v>
      </c>
      <c r="I381" s="229"/>
      <c r="J381" s="224"/>
      <c r="K381" s="224"/>
      <c r="L381" s="230"/>
      <c r="M381" s="231"/>
      <c r="N381" s="232"/>
      <c r="O381" s="232"/>
      <c r="P381" s="232"/>
      <c r="Q381" s="232"/>
      <c r="R381" s="232"/>
      <c r="S381" s="232"/>
      <c r="T381" s="233"/>
      <c r="AT381" s="234" t="s">
        <v>197</v>
      </c>
      <c r="AU381" s="234" t="s">
        <v>88</v>
      </c>
      <c r="AV381" s="13" t="s">
        <v>88</v>
      </c>
      <c r="AW381" s="13" t="s">
        <v>32</v>
      </c>
      <c r="AX381" s="13" t="s">
        <v>77</v>
      </c>
      <c r="AY381" s="234" t="s">
        <v>188</v>
      </c>
    </row>
    <row r="382" spans="2:51" s="15" customFormat="1" ht="11.25">
      <c r="B382" s="246"/>
      <c r="C382" s="247"/>
      <c r="D382" s="225" t="s">
        <v>197</v>
      </c>
      <c r="E382" s="248" t="s">
        <v>1</v>
      </c>
      <c r="F382" s="249" t="s">
        <v>1809</v>
      </c>
      <c r="G382" s="247"/>
      <c r="H382" s="248" t="s">
        <v>1</v>
      </c>
      <c r="I382" s="250"/>
      <c r="J382" s="247"/>
      <c r="K382" s="247"/>
      <c r="L382" s="251"/>
      <c r="M382" s="252"/>
      <c r="N382" s="253"/>
      <c r="O382" s="253"/>
      <c r="P382" s="253"/>
      <c r="Q382" s="253"/>
      <c r="R382" s="253"/>
      <c r="S382" s="253"/>
      <c r="T382" s="254"/>
      <c r="AT382" s="255" t="s">
        <v>197</v>
      </c>
      <c r="AU382" s="255" t="s">
        <v>88</v>
      </c>
      <c r="AV382" s="15" t="s">
        <v>85</v>
      </c>
      <c r="AW382" s="15" t="s">
        <v>32</v>
      </c>
      <c r="AX382" s="15" t="s">
        <v>77</v>
      </c>
      <c r="AY382" s="255" t="s">
        <v>188</v>
      </c>
    </row>
    <row r="383" spans="2:51" s="13" customFormat="1" ht="11.25">
      <c r="B383" s="223"/>
      <c r="C383" s="224"/>
      <c r="D383" s="225" t="s">
        <v>197</v>
      </c>
      <c r="E383" s="226" t="s">
        <v>1</v>
      </c>
      <c r="F383" s="227" t="s">
        <v>1940</v>
      </c>
      <c r="G383" s="224"/>
      <c r="H383" s="228">
        <v>53.901000000000003</v>
      </c>
      <c r="I383" s="229"/>
      <c r="J383" s="224"/>
      <c r="K383" s="224"/>
      <c r="L383" s="230"/>
      <c r="M383" s="231"/>
      <c r="N383" s="232"/>
      <c r="O383" s="232"/>
      <c r="P383" s="232"/>
      <c r="Q383" s="232"/>
      <c r="R383" s="232"/>
      <c r="S383" s="232"/>
      <c r="T383" s="233"/>
      <c r="AT383" s="234" t="s">
        <v>197</v>
      </c>
      <c r="AU383" s="234" t="s">
        <v>88</v>
      </c>
      <c r="AV383" s="13" t="s">
        <v>88</v>
      </c>
      <c r="AW383" s="13" t="s">
        <v>32</v>
      </c>
      <c r="AX383" s="13" t="s">
        <v>77</v>
      </c>
      <c r="AY383" s="234" t="s">
        <v>188</v>
      </c>
    </row>
    <row r="384" spans="2:51" s="13" customFormat="1" ht="11.25">
      <c r="B384" s="223"/>
      <c r="C384" s="224"/>
      <c r="D384" s="225" t="s">
        <v>197</v>
      </c>
      <c r="E384" s="226" t="s">
        <v>1</v>
      </c>
      <c r="F384" s="227" t="s">
        <v>1941</v>
      </c>
      <c r="G384" s="224"/>
      <c r="H384" s="228">
        <v>17.408000000000001</v>
      </c>
      <c r="I384" s="229"/>
      <c r="J384" s="224"/>
      <c r="K384" s="224"/>
      <c r="L384" s="230"/>
      <c r="M384" s="231"/>
      <c r="N384" s="232"/>
      <c r="O384" s="232"/>
      <c r="P384" s="232"/>
      <c r="Q384" s="232"/>
      <c r="R384" s="232"/>
      <c r="S384" s="232"/>
      <c r="T384" s="233"/>
      <c r="AT384" s="234" t="s">
        <v>197</v>
      </c>
      <c r="AU384" s="234" t="s">
        <v>88</v>
      </c>
      <c r="AV384" s="13" t="s">
        <v>88</v>
      </c>
      <c r="AW384" s="13" t="s">
        <v>32</v>
      </c>
      <c r="AX384" s="13" t="s">
        <v>77</v>
      </c>
      <c r="AY384" s="234" t="s">
        <v>188</v>
      </c>
    </row>
    <row r="385" spans="1:65" s="16" customFormat="1" ht="11.25">
      <c r="B385" s="256"/>
      <c r="C385" s="257"/>
      <c r="D385" s="225" t="s">
        <v>197</v>
      </c>
      <c r="E385" s="258" t="s">
        <v>1</v>
      </c>
      <c r="F385" s="259" t="s">
        <v>212</v>
      </c>
      <c r="G385" s="257"/>
      <c r="H385" s="260">
        <v>994.89</v>
      </c>
      <c r="I385" s="261"/>
      <c r="J385" s="257"/>
      <c r="K385" s="257"/>
      <c r="L385" s="262"/>
      <c r="M385" s="263"/>
      <c r="N385" s="264"/>
      <c r="O385" s="264"/>
      <c r="P385" s="264"/>
      <c r="Q385" s="264"/>
      <c r="R385" s="264"/>
      <c r="S385" s="264"/>
      <c r="T385" s="265"/>
      <c r="AT385" s="266" t="s">
        <v>197</v>
      </c>
      <c r="AU385" s="266" t="s">
        <v>88</v>
      </c>
      <c r="AV385" s="16" t="s">
        <v>204</v>
      </c>
      <c r="AW385" s="16" t="s">
        <v>32</v>
      </c>
      <c r="AX385" s="16" t="s">
        <v>77</v>
      </c>
      <c r="AY385" s="266" t="s">
        <v>188</v>
      </c>
    </row>
    <row r="386" spans="1:65" s="15" customFormat="1" ht="11.25">
      <c r="B386" s="246"/>
      <c r="C386" s="247"/>
      <c r="D386" s="225" t="s">
        <v>197</v>
      </c>
      <c r="E386" s="248" t="s">
        <v>1</v>
      </c>
      <c r="F386" s="249" t="s">
        <v>1789</v>
      </c>
      <c r="G386" s="247"/>
      <c r="H386" s="248" t="s">
        <v>1</v>
      </c>
      <c r="I386" s="250"/>
      <c r="J386" s="247"/>
      <c r="K386" s="247"/>
      <c r="L386" s="251"/>
      <c r="M386" s="252"/>
      <c r="N386" s="253"/>
      <c r="O386" s="253"/>
      <c r="P386" s="253"/>
      <c r="Q386" s="253"/>
      <c r="R386" s="253"/>
      <c r="S386" s="253"/>
      <c r="T386" s="254"/>
      <c r="AT386" s="255" t="s">
        <v>197</v>
      </c>
      <c r="AU386" s="255" t="s">
        <v>88</v>
      </c>
      <c r="AV386" s="15" t="s">
        <v>85</v>
      </c>
      <c r="AW386" s="15" t="s">
        <v>32</v>
      </c>
      <c r="AX386" s="15" t="s">
        <v>77</v>
      </c>
      <c r="AY386" s="255" t="s">
        <v>188</v>
      </c>
    </row>
    <row r="387" spans="1:65" s="13" customFormat="1" ht="11.25">
      <c r="B387" s="223"/>
      <c r="C387" s="224"/>
      <c r="D387" s="225" t="s">
        <v>197</v>
      </c>
      <c r="E387" s="226" t="s">
        <v>1</v>
      </c>
      <c r="F387" s="227" t="s">
        <v>1942</v>
      </c>
      <c r="G387" s="224"/>
      <c r="H387" s="228">
        <v>13.294</v>
      </c>
      <c r="I387" s="229"/>
      <c r="J387" s="224"/>
      <c r="K387" s="224"/>
      <c r="L387" s="230"/>
      <c r="M387" s="231"/>
      <c r="N387" s="232"/>
      <c r="O387" s="232"/>
      <c r="P387" s="232"/>
      <c r="Q387" s="232"/>
      <c r="R387" s="232"/>
      <c r="S387" s="232"/>
      <c r="T387" s="233"/>
      <c r="AT387" s="234" t="s">
        <v>197</v>
      </c>
      <c r="AU387" s="234" t="s">
        <v>88</v>
      </c>
      <c r="AV387" s="13" t="s">
        <v>88</v>
      </c>
      <c r="AW387" s="13" t="s">
        <v>32</v>
      </c>
      <c r="AX387" s="13" t="s">
        <v>77</v>
      </c>
      <c r="AY387" s="234" t="s">
        <v>188</v>
      </c>
    </row>
    <row r="388" spans="1:65" s="13" customFormat="1" ht="11.25">
      <c r="B388" s="223"/>
      <c r="C388" s="224"/>
      <c r="D388" s="225" t="s">
        <v>197</v>
      </c>
      <c r="E388" s="226" t="s">
        <v>1</v>
      </c>
      <c r="F388" s="227" t="s">
        <v>1943</v>
      </c>
      <c r="G388" s="224"/>
      <c r="H388" s="228">
        <v>2.016</v>
      </c>
      <c r="I388" s="229"/>
      <c r="J388" s="224"/>
      <c r="K388" s="224"/>
      <c r="L388" s="230"/>
      <c r="M388" s="231"/>
      <c r="N388" s="232"/>
      <c r="O388" s="232"/>
      <c r="P388" s="232"/>
      <c r="Q388" s="232"/>
      <c r="R388" s="232"/>
      <c r="S388" s="232"/>
      <c r="T388" s="233"/>
      <c r="AT388" s="234" t="s">
        <v>197</v>
      </c>
      <c r="AU388" s="234" t="s">
        <v>88</v>
      </c>
      <c r="AV388" s="13" t="s">
        <v>88</v>
      </c>
      <c r="AW388" s="13" t="s">
        <v>32</v>
      </c>
      <c r="AX388" s="13" t="s">
        <v>77</v>
      </c>
      <c r="AY388" s="234" t="s">
        <v>188</v>
      </c>
    </row>
    <row r="389" spans="1:65" s="13" customFormat="1" ht="11.25">
      <c r="B389" s="223"/>
      <c r="C389" s="224"/>
      <c r="D389" s="225" t="s">
        <v>197</v>
      </c>
      <c r="E389" s="226" t="s">
        <v>1</v>
      </c>
      <c r="F389" s="227" t="s">
        <v>1944</v>
      </c>
      <c r="G389" s="224"/>
      <c r="H389" s="228">
        <v>0</v>
      </c>
      <c r="I389" s="229"/>
      <c r="J389" s="224"/>
      <c r="K389" s="224"/>
      <c r="L389" s="230"/>
      <c r="M389" s="231"/>
      <c r="N389" s="232"/>
      <c r="O389" s="232"/>
      <c r="P389" s="232"/>
      <c r="Q389" s="232"/>
      <c r="R389" s="232"/>
      <c r="S389" s="232"/>
      <c r="T389" s="233"/>
      <c r="AT389" s="234" t="s">
        <v>197</v>
      </c>
      <c r="AU389" s="234" t="s">
        <v>88</v>
      </c>
      <c r="AV389" s="13" t="s">
        <v>88</v>
      </c>
      <c r="AW389" s="13" t="s">
        <v>32</v>
      </c>
      <c r="AX389" s="13" t="s">
        <v>77</v>
      </c>
      <c r="AY389" s="234" t="s">
        <v>188</v>
      </c>
    </row>
    <row r="390" spans="1:65" s="13" customFormat="1" ht="11.25">
      <c r="B390" s="223"/>
      <c r="C390" s="224"/>
      <c r="D390" s="225" t="s">
        <v>197</v>
      </c>
      <c r="E390" s="226" t="s">
        <v>1</v>
      </c>
      <c r="F390" s="227" t="s">
        <v>1945</v>
      </c>
      <c r="G390" s="224"/>
      <c r="H390" s="228">
        <v>2.2949999999999999</v>
      </c>
      <c r="I390" s="229"/>
      <c r="J390" s="224"/>
      <c r="K390" s="224"/>
      <c r="L390" s="230"/>
      <c r="M390" s="231"/>
      <c r="N390" s="232"/>
      <c r="O390" s="232"/>
      <c r="P390" s="232"/>
      <c r="Q390" s="232"/>
      <c r="R390" s="232"/>
      <c r="S390" s="232"/>
      <c r="T390" s="233"/>
      <c r="AT390" s="234" t="s">
        <v>197</v>
      </c>
      <c r="AU390" s="234" t="s">
        <v>88</v>
      </c>
      <c r="AV390" s="13" t="s">
        <v>88</v>
      </c>
      <c r="AW390" s="13" t="s">
        <v>32</v>
      </c>
      <c r="AX390" s="13" t="s">
        <v>77</v>
      </c>
      <c r="AY390" s="234" t="s">
        <v>188</v>
      </c>
    </row>
    <row r="391" spans="1:65" s="13" customFormat="1" ht="11.25">
      <c r="B391" s="223"/>
      <c r="C391" s="224"/>
      <c r="D391" s="225" t="s">
        <v>197</v>
      </c>
      <c r="E391" s="226" t="s">
        <v>1</v>
      </c>
      <c r="F391" s="227" t="s">
        <v>1946</v>
      </c>
      <c r="G391" s="224"/>
      <c r="H391" s="228">
        <v>29.295000000000002</v>
      </c>
      <c r="I391" s="229"/>
      <c r="J391" s="224"/>
      <c r="K391" s="224"/>
      <c r="L391" s="230"/>
      <c r="M391" s="231"/>
      <c r="N391" s="232"/>
      <c r="O391" s="232"/>
      <c r="P391" s="232"/>
      <c r="Q391" s="232"/>
      <c r="R391" s="232"/>
      <c r="S391" s="232"/>
      <c r="T391" s="233"/>
      <c r="AT391" s="234" t="s">
        <v>197</v>
      </c>
      <c r="AU391" s="234" t="s">
        <v>88</v>
      </c>
      <c r="AV391" s="13" t="s">
        <v>88</v>
      </c>
      <c r="AW391" s="13" t="s">
        <v>32</v>
      </c>
      <c r="AX391" s="13" t="s">
        <v>77</v>
      </c>
      <c r="AY391" s="234" t="s">
        <v>188</v>
      </c>
    </row>
    <row r="392" spans="1:65" s="13" customFormat="1" ht="11.25">
      <c r="B392" s="223"/>
      <c r="C392" s="224"/>
      <c r="D392" s="225" t="s">
        <v>197</v>
      </c>
      <c r="E392" s="226" t="s">
        <v>1</v>
      </c>
      <c r="F392" s="227" t="s">
        <v>1947</v>
      </c>
      <c r="G392" s="224"/>
      <c r="H392" s="228">
        <v>1.5840000000000001</v>
      </c>
      <c r="I392" s="229"/>
      <c r="J392" s="224"/>
      <c r="K392" s="224"/>
      <c r="L392" s="230"/>
      <c r="M392" s="231"/>
      <c r="N392" s="232"/>
      <c r="O392" s="232"/>
      <c r="P392" s="232"/>
      <c r="Q392" s="232"/>
      <c r="R392" s="232"/>
      <c r="S392" s="232"/>
      <c r="T392" s="233"/>
      <c r="AT392" s="234" t="s">
        <v>197</v>
      </c>
      <c r="AU392" s="234" t="s">
        <v>88</v>
      </c>
      <c r="AV392" s="13" t="s">
        <v>88</v>
      </c>
      <c r="AW392" s="13" t="s">
        <v>32</v>
      </c>
      <c r="AX392" s="13" t="s">
        <v>77</v>
      </c>
      <c r="AY392" s="234" t="s">
        <v>188</v>
      </c>
    </row>
    <row r="393" spans="1:65" s="13" customFormat="1" ht="11.25">
      <c r="B393" s="223"/>
      <c r="C393" s="224"/>
      <c r="D393" s="225" t="s">
        <v>197</v>
      </c>
      <c r="E393" s="226" t="s">
        <v>1</v>
      </c>
      <c r="F393" s="227" t="s">
        <v>1948</v>
      </c>
      <c r="G393" s="224"/>
      <c r="H393" s="228">
        <v>13.2</v>
      </c>
      <c r="I393" s="229"/>
      <c r="J393" s="224"/>
      <c r="K393" s="224"/>
      <c r="L393" s="230"/>
      <c r="M393" s="231"/>
      <c r="N393" s="232"/>
      <c r="O393" s="232"/>
      <c r="P393" s="232"/>
      <c r="Q393" s="232"/>
      <c r="R393" s="232"/>
      <c r="S393" s="232"/>
      <c r="T393" s="233"/>
      <c r="AT393" s="234" t="s">
        <v>197</v>
      </c>
      <c r="AU393" s="234" t="s">
        <v>88</v>
      </c>
      <c r="AV393" s="13" t="s">
        <v>88</v>
      </c>
      <c r="AW393" s="13" t="s">
        <v>32</v>
      </c>
      <c r="AX393" s="13" t="s">
        <v>77</v>
      </c>
      <c r="AY393" s="234" t="s">
        <v>188</v>
      </c>
    </row>
    <row r="394" spans="1:65" s="13" customFormat="1" ht="11.25">
      <c r="B394" s="223"/>
      <c r="C394" s="224"/>
      <c r="D394" s="225" t="s">
        <v>197</v>
      </c>
      <c r="E394" s="226" t="s">
        <v>1</v>
      </c>
      <c r="F394" s="227" t="s">
        <v>1949</v>
      </c>
      <c r="G394" s="224"/>
      <c r="H394" s="228">
        <v>44.844000000000001</v>
      </c>
      <c r="I394" s="229"/>
      <c r="J394" s="224"/>
      <c r="K394" s="224"/>
      <c r="L394" s="230"/>
      <c r="M394" s="231"/>
      <c r="N394" s="232"/>
      <c r="O394" s="232"/>
      <c r="P394" s="232"/>
      <c r="Q394" s="232"/>
      <c r="R394" s="232"/>
      <c r="S394" s="232"/>
      <c r="T394" s="233"/>
      <c r="AT394" s="234" t="s">
        <v>197</v>
      </c>
      <c r="AU394" s="234" t="s">
        <v>88</v>
      </c>
      <c r="AV394" s="13" t="s">
        <v>88</v>
      </c>
      <c r="AW394" s="13" t="s">
        <v>32</v>
      </c>
      <c r="AX394" s="13" t="s">
        <v>77</v>
      </c>
      <c r="AY394" s="234" t="s">
        <v>188</v>
      </c>
    </row>
    <row r="395" spans="1:65" s="16" customFormat="1" ht="11.25">
      <c r="B395" s="256"/>
      <c r="C395" s="257"/>
      <c r="D395" s="225" t="s">
        <v>197</v>
      </c>
      <c r="E395" s="258" t="s">
        <v>1</v>
      </c>
      <c r="F395" s="259" t="s">
        <v>212</v>
      </c>
      <c r="G395" s="257"/>
      <c r="H395" s="260">
        <v>106.52800000000001</v>
      </c>
      <c r="I395" s="261"/>
      <c r="J395" s="257"/>
      <c r="K395" s="257"/>
      <c r="L395" s="262"/>
      <c r="M395" s="263"/>
      <c r="N395" s="264"/>
      <c r="O395" s="264"/>
      <c r="P395" s="264"/>
      <c r="Q395" s="264"/>
      <c r="R395" s="264"/>
      <c r="S395" s="264"/>
      <c r="T395" s="265"/>
      <c r="AT395" s="266" t="s">
        <v>197</v>
      </c>
      <c r="AU395" s="266" t="s">
        <v>88</v>
      </c>
      <c r="AV395" s="16" t="s">
        <v>204</v>
      </c>
      <c r="AW395" s="16" t="s">
        <v>32</v>
      </c>
      <c r="AX395" s="16" t="s">
        <v>77</v>
      </c>
      <c r="AY395" s="266" t="s">
        <v>188</v>
      </c>
    </row>
    <row r="396" spans="1:65" s="14" customFormat="1" ht="11.25">
      <c r="B396" s="235"/>
      <c r="C396" s="236"/>
      <c r="D396" s="225" t="s">
        <v>197</v>
      </c>
      <c r="E396" s="237" t="s">
        <v>1</v>
      </c>
      <c r="F396" s="238" t="s">
        <v>199</v>
      </c>
      <c r="G396" s="236"/>
      <c r="H396" s="239">
        <v>1101.4179999999999</v>
      </c>
      <c r="I396" s="240"/>
      <c r="J396" s="236"/>
      <c r="K396" s="236"/>
      <c r="L396" s="241"/>
      <c r="M396" s="242"/>
      <c r="N396" s="243"/>
      <c r="O396" s="243"/>
      <c r="P396" s="243"/>
      <c r="Q396" s="243"/>
      <c r="R396" s="243"/>
      <c r="S396" s="243"/>
      <c r="T396" s="244"/>
      <c r="AT396" s="245" t="s">
        <v>197</v>
      </c>
      <c r="AU396" s="245" t="s">
        <v>88</v>
      </c>
      <c r="AV396" s="14" t="s">
        <v>195</v>
      </c>
      <c r="AW396" s="14" t="s">
        <v>32</v>
      </c>
      <c r="AX396" s="14" t="s">
        <v>85</v>
      </c>
      <c r="AY396" s="245" t="s">
        <v>188</v>
      </c>
    </row>
    <row r="397" spans="1:65" s="2" customFormat="1" ht="16.5" customHeight="1">
      <c r="A397" s="35"/>
      <c r="B397" s="36"/>
      <c r="C397" s="210" t="s">
        <v>405</v>
      </c>
      <c r="D397" s="210" t="s">
        <v>190</v>
      </c>
      <c r="E397" s="211" t="s">
        <v>964</v>
      </c>
      <c r="F397" s="212" t="s">
        <v>965</v>
      </c>
      <c r="G397" s="213" t="s">
        <v>207</v>
      </c>
      <c r="H397" s="214">
        <v>1101.4179999999999</v>
      </c>
      <c r="I397" s="215"/>
      <c r="J397" s="216">
        <f>ROUND(I397*H397,2)</f>
        <v>0</v>
      </c>
      <c r="K397" s="212" t="s">
        <v>202</v>
      </c>
      <c r="L397" s="40"/>
      <c r="M397" s="217" t="s">
        <v>1</v>
      </c>
      <c r="N397" s="218" t="s">
        <v>42</v>
      </c>
      <c r="O397" s="72"/>
      <c r="P397" s="219">
        <f>O397*H397</f>
        <v>0</v>
      </c>
      <c r="Q397" s="219">
        <v>0</v>
      </c>
      <c r="R397" s="219">
        <f>Q397*H397</f>
        <v>0</v>
      </c>
      <c r="S397" s="219">
        <v>0</v>
      </c>
      <c r="T397" s="220">
        <f>S397*H397</f>
        <v>0</v>
      </c>
      <c r="U397" s="35"/>
      <c r="V397" s="35"/>
      <c r="W397" s="35"/>
      <c r="X397" s="35"/>
      <c r="Y397" s="35"/>
      <c r="Z397" s="35"/>
      <c r="AA397" s="35"/>
      <c r="AB397" s="35"/>
      <c r="AC397" s="35"/>
      <c r="AD397" s="35"/>
      <c r="AE397" s="35"/>
      <c r="AR397" s="221" t="s">
        <v>195</v>
      </c>
      <c r="AT397" s="221" t="s">
        <v>190</v>
      </c>
      <c r="AU397" s="221" t="s">
        <v>88</v>
      </c>
      <c r="AY397" s="18" t="s">
        <v>188</v>
      </c>
      <c r="BE397" s="222">
        <f>IF(N397="základní",J397,0)</f>
        <v>0</v>
      </c>
      <c r="BF397" s="222">
        <f>IF(N397="snížená",J397,0)</f>
        <v>0</v>
      </c>
      <c r="BG397" s="222">
        <f>IF(N397="zákl. přenesená",J397,0)</f>
        <v>0</v>
      </c>
      <c r="BH397" s="222">
        <f>IF(N397="sníž. přenesená",J397,0)</f>
        <v>0</v>
      </c>
      <c r="BI397" s="222">
        <f>IF(N397="nulová",J397,0)</f>
        <v>0</v>
      </c>
      <c r="BJ397" s="18" t="s">
        <v>85</v>
      </c>
      <c r="BK397" s="222">
        <f>ROUND(I397*H397,2)</f>
        <v>0</v>
      </c>
      <c r="BL397" s="18" t="s">
        <v>195</v>
      </c>
      <c r="BM397" s="221" t="s">
        <v>358</v>
      </c>
    </row>
    <row r="398" spans="1:65" s="2" customFormat="1" ht="16.5" customHeight="1">
      <c r="A398" s="35"/>
      <c r="B398" s="36"/>
      <c r="C398" s="210" t="s">
        <v>411</v>
      </c>
      <c r="D398" s="210" t="s">
        <v>190</v>
      </c>
      <c r="E398" s="211" t="s">
        <v>967</v>
      </c>
      <c r="F398" s="212" t="s">
        <v>968</v>
      </c>
      <c r="G398" s="213" t="s">
        <v>285</v>
      </c>
      <c r="H398" s="214">
        <v>268.66399999999999</v>
      </c>
      <c r="I398" s="215"/>
      <c r="J398" s="216">
        <f>ROUND(I398*H398,2)</f>
        <v>0</v>
      </c>
      <c r="K398" s="212" t="s">
        <v>202</v>
      </c>
      <c r="L398" s="40"/>
      <c r="M398" s="217" t="s">
        <v>1</v>
      </c>
      <c r="N398" s="218" t="s">
        <v>42</v>
      </c>
      <c r="O398" s="72"/>
      <c r="P398" s="219">
        <f>O398*H398</f>
        <v>0</v>
      </c>
      <c r="Q398" s="219">
        <v>0</v>
      </c>
      <c r="R398" s="219">
        <f>Q398*H398</f>
        <v>0</v>
      </c>
      <c r="S398" s="219">
        <v>0</v>
      </c>
      <c r="T398" s="220">
        <f>S398*H398</f>
        <v>0</v>
      </c>
      <c r="U398" s="35"/>
      <c r="V398" s="35"/>
      <c r="W398" s="35"/>
      <c r="X398" s="35"/>
      <c r="Y398" s="35"/>
      <c r="Z398" s="35"/>
      <c r="AA398" s="35"/>
      <c r="AB398" s="35"/>
      <c r="AC398" s="35"/>
      <c r="AD398" s="35"/>
      <c r="AE398" s="35"/>
      <c r="AR398" s="221" t="s">
        <v>195</v>
      </c>
      <c r="AT398" s="221" t="s">
        <v>190</v>
      </c>
      <c r="AU398" s="221" t="s">
        <v>88</v>
      </c>
      <c r="AY398" s="18" t="s">
        <v>188</v>
      </c>
      <c r="BE398" s="222">
        <f>IF(N398="základní",J398,0)</f>
        <v>0</v>
      </c>
      <c r="BF398" s="222">
        <f>IF(N398="snížená",J398,0)</f>
        <v>0</v>
      </c>
      <c r="BG398" s="222">
        <f>IF(N398="zákl. přenesená",J398,0)</f>
        <v>0</v>
      </c>
      <c r="BH398" s="222">
        <f>IF(N398="sníž. přenesená",J398,0)</f>
        <v>0</v>
      </c>
      <c r="BI398" s="222">
        <f>IF(N398="nulová",J398,0)</f>
        <v>0</v>
      </c>
      <c r="BJ398" s="18" t="s">
        <v>85</v>
      </c>
      <c r="BK398" s="222">
        <f>ROUND(I398*H398,2)</f>
        <v>0</v>
      </c>
      <c r="BL398" s="18" t="s">
        <v>195</v>
      </c>
      <c r="BM398" s="221" t="s">
        <v>1950</v>
      </c>
    </row>
    <row r="399" spans="1:65" s="15" customFormat="1" ht="11.25">
      <c r="B399" s="246"/>
      <c r="C399" s="247"/>
      <c r="D399" s="225" t="s">
        <v>197</v>
      </c>
      <c r="E399" s="248" t="s">
        <v>1</v>
      </c>
      <c r="F399" s="249" t="s">
        <v>1951</v>
      </c>
      <c r="G399" s="247"/>
      <c r="H399" s="248" t="s">
        <v>1</v>
      </c>
      <c r="I399" s="250"/>
      <c r="J399" s="247"/>
      <c r="K399" s="247"/>
      <c r="L399" s="251"/>
      <c r="M399" s="252"/>
      <c r="N399" s="253"/>
      <c r="O399" s="253"/>
      <c r="P399" s="253"/>
      <c r="Q399" s="253"/>
      <c r="R399" s="253"/>
      <c r="S399" s="253"/>
      <c r="T399" s="254"/>
      <c r="AT399" s="255" t="s">
        <v>197</v>
      </c>
      <c r="AU399" s="255" t="s">
        <v>88</v>
      </c>
      <c r="AV399" s="15" t="s">
        <v>85</v>
      </c>
      <c r="AW399" s="15" t="s">
        <v>32</v>
      </c>
      <c r="AX399" s="15" t="s">
        <v>77</v>
      </c>
      <c r="AY399" s="255" t="s">
        <v>188</v>
      </c>
    </row>
    <row r="400" spans="1:65" s="13" customFormat="1" ht="11.25">
      <c r="B400" s="223"/>
      <c r="C400" s="224"/>
      <c r="D400" s="225" t="s">
        <v>197</v>
      </c>
      <c r="E400" s="226" t="s">
        <v>1</v>
      </c>
      <c r="F400" s="227" t="s">
        <v>1952</v>
      </c>
      <c r="G400" s="224"/>
      <c r="H400" s="228">
        <v>247.00200000000001</v>
      </c>
      <c r="I400" s="229"/>
      <c r="J400" s="224"/>
      <c r="K400" s="224"/>
      <c r="L400" s="230"/>
      <c r="M400" s="231"/>
      <c r="N400" s="232"/>
      <c r="O400" s="232"/>
      <c r="P400" s="232"/>
      <c r="Q400" s="232"/>
      <c r="R400" s="232"/>
      <c r="S400" s="232"/>
      <c r="T400" s="233"/>
      <c r="AT400" s="234" t="s">
        <v>197</v>
      </c>
      <c r="AU400" s="234" t="s">
        <v>88</v>
      </c>
      <c r="AV400" s="13" t="s">
        <v>88</v>
      </c>
      <c r="AW400" s="13" t="s">
        <v>32</v>
      </c>
      <c r="AX400" s="13" t="s">
        <v>77</v>
      </c>
      <c r="AY400" s="234" t="s">
        <v>188</v>
      </c>
    </row>
    <row r="401" spans="1:65" s="15" customFormat="1" ht="11.25">
      <c r="B401" s="246"/>
      <c r="C401" s="247"/>
      <c r="D401" s="225" t="s">
        <v>197</v>
      </c>
      <c r="E401" s="248" t="s">
        <v>1</v>
      </c>
      <c r="F401" s="249" t="s">
        <v>1789</v>
      </c>
      <c r="G401" s="247"/>
      <c r="H401" s="248" t="s">
        <v>1</v>
      </c>
      <c r="I401" s="250"/>
      <c r="J401" s="247"/>
      <c r="K401" s="247"/>
      <c r="L401" s="251"/>
      <c r="M401" s="252"/>
      <c r="N401" s="253"/>
      <c r="O401" s="253"/>
      <c r="P401" s="253"/>
      <c r="Q401" s="253"/>
      <c r="R401" s="253"/>
      <c r="S401" s="253"/>
      <c r="T401" s="254"/>
      <c r="AT401" s="255" t="s">
        <v>197</v>
      </c>
      <c r="AU401" s="255" t="s">
        <v>88</v>
      </c>
      <c r="AV401" s="15" t="s">
        <v>85</v>
      </c>
      <c r="AW401" s="15" t="s">
        <v>32</v>
      </c>
      <c r="AX401" s="15" t="s">
        <v>77</v>
      </c>
      <c r="AY401" s="255" t="s">
        <v>188</v>
      </c>
    </row>
    <row r="402" spans="1:65" s="13" customFormat="1" ht="11.25">
      <c r="B402" s="223"/>
      <c r="C402" s="224"/>
      <c r="D402" s="225" t="s">
        <v>197</v>
      </c>
      <c r="E402" s="226" t="s">
        <v>1</v>
      </c>
      <c r="F402" s="227" t="s">
        <v>1953</v>
      </c>
      <c r="G402" s="224"/>
      <c r="H402" s="228">
        <v>35.802</v>
      </c>
      <c r="I402" s="229"/>
      <c r="J402" s="224"/>
      <c r="K402" s="224"/>
      <c r="L402" s="230"/>
      <c r="M402" s="231"/>
      <c r="N402" s="232"/>
      <c r="O402" s="232"/>
      <c r="P402" s="232"/>
      <c r="Q402" s="232"/>
      <c r="R402" s="232"/>
      <c r="S402" s="232"/>
      <c r="T402" s="233"/>
      <c r="AT402" s="234" t="s">
        <v>197</v>
      </c>
      <c r="AU402" s="234" t="s">
        <v>88</v>
      </c>
      <c r="AV402" s="13" t="s">
        <v>88</v>
      </c>
      <c r="AW402" s="13" t="s">
        <v>32</v>
      </c>
      <c r="AX402" s="13" t="s">
        <v>77</v>
      </c>
      <c r="AY402" s="234" t="s">
        <v>188</v>
      </c>
    </row>
    <row r="403" spans="1:65" s="14" customFormat="1" ht="11.25">
      <c r="B403" s="235"/>
      <c r="C403" s="236"/>
      <c r="D403" s="225" t="s">
        <v>197</v>
      </c>
      <c r="E403" s="237" t="s">
        <v>731</v>
      </c>
      <c r="F403" s="238" t="s">
        <v>199</v>
      </c>
      <c r="G403" s="236"/>
      <c r="H403" s="239">
        <v>282.80399999999997</v>
      </c>
      <c r="I403" s="240"/>
      <c r="J403" s="236"/>
      <c r="K403" s="236"/>
      <c r="L403" s="241"/>
      <c r="M403" s="242"/>
      <c r="N403" s="243"/>
      <c r="O403" s="243"/>
      <c r="P403" s="243"/>
      <c r="Q403" s="243"/>
      <c r="R403" s="243"/>
      <c r="S403" s="243"/>
      <c r="T403" s="244"/>
      <c r="AT403" s="245" t="s">
        <v>197</v>
      </c>
      <c r="AU403" s="245" t="s">
        <v>88</v>
      </c>
      <c r="AV403" s="14" t="s">
        <v>195</v>
      </c>
      <c r="AW403" s="14" t="s">
        <v>32</v>
      </c>
      <c r="AX403" s="14" t="s">
        <v>77</v>
      </c>
      <c r="AY403" s="245" t="s">
        <v>188</v>
      </c>
    </row>
    <row r="404" spans="1:65" s="13" customFormat="1" ht="11.25">
      <c r="B404" s="223"/>
      <c r="C404" s="224"/>
      <c r="D404" s="225" t="s">
        <v>197</v>
      </c>
      <c r="E404" s="226" t="s">
        <v>1</v>
      </c>
      <c r="F404" s="227" t="s">
        <v>1954</v>
      </c>
      <c r="G404" s="224"/>
      <c r="H404" s="228">
        <v>268.66399999999999</v>
      </c>
      <c r="I404" s="229"/>
      <c r="J404" s="224"/>
      <c r="K404" s="224"/>
      <c r="L404" s="230"/>
      <c r="M404" s="231"/>
      <c r="N404" s="232"/>
      <c r="O404" s="232"/>
      <c r="P404" s="232"/>
      <c r="Q404" s="232"/>
      <c r="R404" s="232"/>
      <c r="S404" s="232"/>
      <c r="T404" s="233"/>
      <c r="AT404" s="234" t="s">
        <v>197</v>
      </c>
      <c r="AU404" s="234" t="s">
        <v>88</v>
      </c>
      <c r="AV404" s="13" t="s">
        <v>88</v>
      </c>
      <c r="AW404" s="13" t="s">
        <v>32</v>
      </c>
      <c r="AX404" s="13" t="s">
        <v>85</v>
      </c>
      <c r="AY404" s="234" t="s">
        <v>188</v>
      </c>
    </row>
    <row r="405" spans="1:65" s="2" customFormat="1" ht="16.5" customHeight="1">
      <c r="A405" s="35"/>
      <c r="B405" s="36"/>
      <c r="C405" s="210" t="s">
        <v>416</v>
      </c>
      <c r="D405" s="210" t="s">
        <v>190</v>
      </c>
      <c r="E405" s="211" t="s">
        <v>974</v>
      </c>
      <c r="F405" s="212" t="s">
        <v>975</v>
      </c>
      <c r="G405" s="213" t="s">
        <v>285</v>
      </c>
      <c r="H405" s="214">
        <v>14.14</v>
      </c>
      <c r="I405" s="215"/>
      <c r="J405" s="216">
        <f>ROUND(I405*H405,2)</f>
        <v>0</v>
      </c>
      <c r="K405" s="212" t="s">
        <v>202</v>
      </c>
      <c r="L405" s="40"/>
      <c r="M405" s="217" t="s">
        <v>1</v>
      </c>
      <c r="N405" s="218" t="s">
        <v>42</v>
      </c>
      <c r="O405" s="72"/>
      <c r="P405" s="219">
        <f>O405*H405</f>
        <v>0</v>
      </c>
      <c r="Q405" s="219">
        <v>0</v>
      </c>
      <c r="R405" s="219">
        <f>Q405*H405</f>
        <v>0</v>
      </c>
      <c r="S405" s="219">
        <v>0</v>
      </c>
      <c r="T405" s="220">
        <f>S405*H405</f>
        <v>0</v>
      </c>
      <c r="U405" s="35"/>
      <c r="V405" s="35"/>
      <c r="W405" s="35"/>
      <c r="X405" s="35"/>
      <c r="Y405" s="35"/>
      <c r="Z405" s="35"/>
      <c r="AA405" s="35"/>
      <c r="AB405" s="35"/>
      <c r="AC405" s="35"/>
      <c r="AD405" s="35"/>
      <c r="AE405" s="35"/>
      <c r="AR405" s="221" t="s">
        <v>195</v>
      </c>
      <c r="AT405" s="221" t="s">
        <v>190</v>
      </c>
      <c r="AU405" s="221" t="s">
        <v>88</v>
      </c>
      <c r="AY405" s="18" t="s">
        <v>188</v>
      </c>
      <c r="BE405" s="222">
        <f>IF(N405="základní",J405,0)</f>
        <v>0</v>
      </c>
      <c r="BF405" s="222">
        <f>IF(N405="snížená",J405,0)</f>
        <v>0</v>
      </c>
      <c r="BG405" s="222">
        <f>IF(N405="zákl. přenesená",J405,0)</f>
        <v>0</v>
      </c>
      <c r="BH405" s="222">
        <f>IF(N405="sníž. přenesená",J405,0)</f>
        <v>0</v>
      </c>
      <c r="BI405" s="222">
        <f>IF(N405="nulová",J405,0)</f>
        <v>0</v>
      </c>
      <c r="BJ405" s="18" t="s">
        <v>85</v>
      </c>
      <c r="BK405" s="222">
        <f>ROUND(I405*H405,2)</f>
        <v>0</v>
      </c>
      <c r="BL405" s="18" t="s">
        <v>195</v>
      </c>
      <c r="BM405" s="221" t="s">
        <v>1955</v>
      </c>
    </row>
    <row r="406" spans="1:65" s="13" customFormat="1" ht="11.25">
      <c r="B406" s="223"/>
      <c r="C406" s="224"/>
      <c r="D406" s="225" t="s">
        <v>197</v>
      </c>
      <c r="E406" s="226" t="s">
        <v>1</v>
      </c>
      <c r="F406" s="227" t="s">
        <v>1956</v>
      </c>
      <c r="G406" s="224"/>
      <c r="H406" s="228">
        <v>14.14</v>
      </c>
      <c r="I406" s="229"/>
      <c r="J406" s="224"/>
      <c r="K406" s="224"/>
      <c r="L406" s="230"/>
      <c r="M406" s="231"/>
      <c r="N406" s="232"/>
      <c r="O406" s="232"/>
      <c r="P406" s="232"/>
      <c r="Q406" s="232"/>
      <c r="R406" s="232"/>
      <c r="S406" s="232"/>
      <c r="T406" s="233"/>
      <c r="AT406" s="234" t="s">
        <v>197</v>
      </c>
      <c r="AU406" s="234" t="s">
        <v>88</v>
      </c>
      <c r="AV406" s="13" t="s">
        <v>88</v>
      </c>
      <c r="AW406" s="13" t="s">
        <v>32</v>
      </c>
      <c r="AX406" s="13" t="s">
        <v>85</v>
      </c>
      <c r="AY406" s="234" t="s">
        <v>188</v>
      </c>
    </row>
    <row r="407" spans="1:65" s="2" customFormat="1" ht="16.5" customHeight="1">
      <c r="A407" s="35"/>
      <c r="B407" s="36"/>
      <c r="C407" s="210" t="s">
        <v>420</v>
      </c>
      <c r="D407" s="210" t="s">
        <v>190</v>
      </c>
      <c r="E407" s="211" t="s">
        <v>370</v>
      </c>
      <c r="F407" s="212" t="s">
        <v>371</v>
      </c>
      <c r="G407" s="213" t="s">
        <v>285</v>
      </c>
      <c r="H407" s="214">
        <v>197.64099999999999</v>
      </c>
      <c r="I407" s="215"/>
      <c r="J407" s="216">
        <f>ROUND(I407*H407,2)</f>
        <v>0</v>
      </c>
      <c r="K407" s="212" t="s">
        <v>202</v>
      </c>
      <c r="L407" s="40"/>
      <c r="M407" s="217" t="s">
        <v>1</v>
      </c>
      <c r="N407" s="218" t="s">
        <v>42</v>
      </c>
      <c r="O407" s="72"/>
      <c r="P407" s="219">
        <f>O407*H407</f>
        <v>0</v>
      </c>
      <c r="Q407" s="219">
        <v>0</v>
      </c>
      <c r="R407" s="219">
        <f>Q407*H407</f>
        <v>0</v>
      </c>
      <c r="S407" s="219">
        <v>0</v>
      </c>
      <c r="T407" s="220">
        <f>S407*H407</f>
        <v>0</v>
      </c>
      <c r="U407" s="35"/>
      <c r="V407" s="35"/>
      <c r="W407" s="35"/>
      <c r="X407" s="35"/>
      <c r="Y407" s="35"/>
      <c r="Z407" s="35"/>
      <c r="AA407" s="35"/>
      <c r="AB407" s="35"/>
      <c r="AC407" s="35"/>
      <c r="AD407" s="35"/>
      <c r="AE407" s="35"/>
      <c r="AR407" s="221" t="s">
        <v>195</v>
      </c>
      <c r="AT407" s="221" t="s">
        <v>190</v>
      </c>
      <c r="AU407" s="221" t="s">
        <v>88</v>
      </c>
      <c r="AY407" s="18" t="s">
        <v>188</v>
      </c>
      <c r="BE407" s="222">
        <f>IF(N407="základní",J407,0)</f>
        <v>0</v>
      </c>
      <c r="BF407" s="222">
        <f>IF(N407="snížená",J407,0)</f>
        <v>0</v>
      </c>
      <c r="BG407" s="222">
        <f>IF(N407="zákl. přenesená",J407,0)</f>
        <v>0</v>
      </c>
      <c r="BH407" s="222">
        <f>IF(N407="sníž. přenesená",J407,0)</f>
        <v>0</v>
      </c>
      <c r="BI407" s="222">
        <f>IF(N407="nulová",J407,0)</f>
        <v>0</v>
      </c>
      <c r="BJ407" s="18" t="s">
        <v>85</v>
      </c>
      <c r="BK407" s="222">
        <f>ROUND(I407*H407,2)</f>
        <v>0</v>
      </c>
      <c r="BL407" s="18" t="s">
        <v>195</v>
      </c>
      <c r="BM407" s="221" t="s">
        <v>372</v>
      </c>
    </row>
    <row r="408" spans="1:65" s="13" customFormat="1" ht="11.25">
      <c r="B408" s="223"/>
      <c r="C408" s="224"/>
      <c r="D408" s="225" t="s">
        <v>197</v>
      </c>
      <c r="E408" s="226" t="s">
        <v>1</v>
      </c>
      <c r="F408" s="227" t="s">
        <v>1957</v>
      </c>
      <c r="G408" s="224"/>
      <c r="H408" s="228">
        <v>674.92</v>
      </c>
      <c r="I408" s="229"/>
      <c r="J408" s="224"/>
      <c r="K408" s="224"/>
      <c r="L408" s="230"/>
      <c r="M408" s="231"/>
      <c r="N408" s="232"/>
      <c r="O408" s="232"/>
      <c r="P408" s="232"/>
      <c r="Q408" s="232"/>
      <c r="R408" s="232"/>
      <c r="S408" s="232"/>
      <c r="T408" s="233"/>
      <c r="AT408" s="234" t="s">
        <v>197</v>
      </c>
      <c r="AU408" s="234" t="s">
        <v>88</v>
      </c>
      <c r="AV408" s="13" t="s">
        <v>88</v>
      </c>
      <c r="AW408" s="13" t="s">
        <v>32</v>
      </c>
      <c r="AX408" s="13" t="s">
        <v>77</v>
      </c>
      <c r="AY408" s="234" t="s">
        <v>188</v>
      </c>
    </row>
    <row r="409" spans="1:65" s="13" customFormat="1" ht="11.25">
      <c r="B409" s="223"/>
      <c r="C409" s="224"/>
      <c r="D409" s="225" t="s">
        <v>197</v>
      </c>
      <c r="E409" s="226" t="s">
        <v>1</v>
      </c>
      <c r="F409" s="227" t="s">
        <v>1958</v>
      </c>
      <c r="G409" s="224"/>
      <c r="H409" s="228">
        <v>-466.87700000000001</v>
      </c>
      <c r="I409" s="229"/>
      <c r="J409" s="224"/>
      <c r="K409" s="224"/>
      <c r="L409" s="230"/>
      <c r="M409" s="231"/>
      <c r="N409" s="232"/>
      <c r="O409" s="232"/>
      <c r="P409" s="232"/>
      <c r="Q409" s="232"/>
      <c r="R409" s="232"/>
      <c r="S409" s="232"/>
      <c r="T409" s="233"/>
      <c r="AT409" s="234" t="s">
        <v>197</v>
      </c>
      <c r="AU409" s="234" t="s">
        <v>88</v>
      </c>
      <c r="AV409" s="13" t="s">
        <v>88</v>
      </c>
      <c r="AW409" s="13" t="s">
        <v>32</v>
      </c>
      <c r="AX409" s="13" t="s">
        <v>77</v>
      </c>
      <c r="AY409" s="234" t="s">
        <v>188</v>
      </c>
    </row>
    <row r="410" spans="1:65" s="14" customFormat="1" ht="11.25">
      <c r="B410" s="235"/>
      <c r="C410" s="236"/>
      <c r="D410" s="225" t="s">
        <v>197</v>
      </c>
      <c r="E410" s="237" t="s">
        <v>142</v>
      </c>
      <c r="F410" s="238" t="s">
        <v>199</v>
      </c>
      <c r="G410" s="236"/>
      <c r="H410" s="239">
        <v>208.04300000000001</v>
      </c>
      <c r="I410" s="240"/>
      <c r="J410" s="236"/>
      <c r="K410" s="236"/>
      <c r="L410" s="241"/>
      <c r="M410" s="242"/>
      <c r="N410" s="243"/>
      <c r="O410" s="243"/>
      <c r="P410" s="243"/>
      <c r="Q410" s="243"/>
      <c r="R410" s="243"/>
      <c r="S410" s="243"/>
      <c r="T410" s="244"/>
      <c r="AT410" s="245" t="s">
        <v>197</v>
      </c>
      <c r="AU410" s="245" t="s">
        <v>88</v>
      </c>
      <c r="AV410" s="14" t="s">
        <v>195</v>
      </c>
      <c r="AW410" s="14" t="s">
        <v>32</v>
      </c>
      <c r="AX410" s="14" t="s">
        <v>77</v>
      </c>
      <c r="AY410" s="245" t="s">
        <v>188</v>
      </c>
    </row>
    <row r="411" spans="1:65" s="13" customFormat="1" ht="11.25">
      <c r="B411" s="223"/>
      <c r="C411" s="224"/>
      <c r="D411" s="225" t="s">
        <v>197</v>
      </c>
      <c r="E411" s="226" t="s">
        <v>1</v>
      </c>
      <c r="F411" s="227" t="s">
        <v>374</v>
      </c>
      <c r="G411" s="224"/>
      <c r="H411" s="228">
        <v>197.64099999999999</v>
      </c>
      <c r="I411" s="229"/>
      <c r="J411" s="224"/>
      <c r="K411" s="224"/>
      <c r="L411" s="230"/>
      <c r="M411" s="231"/>
      <c r="N411" s="232"/>
      <c r="O411" s="232"/>
      <c r="P411" s="232"/>
      <c r="Q411" s="232"/>
      <c r="R411" s="232"/>
      <c r="S411" s="232"/>
      <c r="T411" s="233"/>
      <c r="AT411" s="234" t="s">
        <v>197</v>
      </c>
      <c r="AU411" s="234" t="s">
        <v>88</v>
      </c>
      <c r="AV411" s="13" t="s">
        <v>88</v>
      </c>
      <c r="AW411" s="13" t="s">
        <v>32</v>
      </c>
      <c r="AX411" s="13" t="s">
        <v>85</v>
      </c>
      <c r="AY411" s="234" t="s">
        <v>188</v>
      </c>
    </row>
    <row r="412" spans="1:65" s="2" customFormat="1" ht="16.5" customHeight="1">
      <c r="A412" s="35"/>
      <c r="B412" s="36"/>
      <c r="C412" s="210" t="s">
        <v>428</v>
      </c>
      <c r="D412" s="210" t="s">
        <v>190</v>
      </c>
      <c r="E412" s="211" t="s">
        <v>376</v>
      </c>
      <c r="F412" s="212" t="s">
        <v>377</v>
      </c>
      <c r="G412" s="213" t="s">
        <v>285</v>
      </c>
      <c r="H412" s="214">
        <v>10.401999999999999</v>
      </c>
      <c r="I412" s="215"/>
      <c r="J412" s="216">
        <f>ROUND(I412*H412,2)</f>
        <v>0</v>
      </c>
      <c r="K412" s="212" t="s">
        <v>202</v>
      </c>
      <c r="L412" s="40"/>
      <c r="M412" s="217" t="s">
        <v>1</v>
      </c>
      <c r="N412" s="218" t="s">
        <v>42</v>
      </c>
      <c r="O412" s="72"/>
      <c r="P412" s="219">
        <f>O412*H412</f>
        <v>0</v>
      </c>
      <c r="Q412" s="219">
        <v>0</v>
      </c>
      <c r="R412" s="219">
        <f>Q412*H412</f>
        <v>0</v>
      </c>
      <c r="S412" s="219">
        <v>0</v>
      </c>
      <c r="T412" s="220">
        <f>S412*H412</f>
        <v>0</v>
      </c>
      <c r="U412" s="35"/>
      <c r="V412" s="35"/>
      <c r="W412" s="35"/>
      <c r="X412" s="35"/>
      <c r="Y412" s="35"/>
      <c r="Z412" s="35"/>
      <c r="AA412" s="35"/>
      <c r="AB412" s="35"/>
      <c r="AC412" s="35"/>
      <c r="AD412" s="35"/>
      <c r="AE412" s="35"/>
      <c r="AR412" s="221" t="s">
        <v>195</v>
      </c>
      <c r="AT412" s="221" t="s">
        <v>190</v>
      </c>
      <c r="AU412" s="221" t="s">
        <v>88</v>
      </c>
      <c r="AY412" s="18" t="s">
        <v>188</v>
      </c>
      <c r="BE412" s="222">
        <f>IF(N412="základní",J412,0)</f>
        <v>0</v>
      </c>
      <c r="BF412" s="222">
        <f>IF(N412="snížená",J412,0)</f>
        <v>0</v>
      </c>
      <c r="BG412" s="222">
        <f>IF(N412="zákl. přenesená",J412,0)</f>
        <v>0</v>
      </c>
      <c r="BH412" s="222">
        <f>IF(N412="sníž. přenesená",J412,0)</f>
        <v>0</v>
      </c>
      <c r="BI412" s="222">
        <f>IF(N412="nulová",J412,0)</f>
        <v>0</v>
      </c>
      <c r="BJ412" s="18" t="s">
        <v>85</v>
      </c>
      <c r="BK412" s="222">
        <f>ROUND(I412*H412,2)</f>
        <v>0</v>
      </c>
      <c r="BL412" s="18" t="s">
        <v>195</v>
      </c>
      <c r="BM412" s="221" t="s">
        <v>378</v>
      </c>
    </row>
    <row r="413" spans="1:65" s="13" customFormat="1" ht="11.25">
      <c r="B413" s="223"/>
      <c r="C413" s="224"/>
      <c r="D413" s="225" t="s">
        <v>197</v>
      </c>
      <c r="E413" s="226" t="s">
        <v>1</v>
      </c>
      <c r="F413" s="227" t="s">
        <v>379</v>
      </c>
      <c r="G413" s="224"/>
      <c r="H413" s="228">
        <v>10.401999999999999</v>
      </c>
      <c r="I413" s="229"/>
      <c r="J413" s="224"/>
      <c r="K413" s="224"/>
      <c r="L413" s="230"/>
      <c r="M413" s="231"/>
      <c r="N413" s="232"/>
      <c r="O413" s="232"/>
      <c r="P413" s="232"/>
      <c r="Q413" s="232"/>
      <c r="R413" s="232"/>
      <c r="S413" s="232"/>
      <c r="T413" s="233"/>
      <c r="AT413" s="234" t="s">
        <v>197</v>
      </c>
      <c r="AU413" s="234" t="s">
        <v>88</v>
      </c>
      <c r="AV413" s="13" t="s">
        <v>88</v>
      </c>
      <c r="AW413" s="13" t="s">
        <v>32</v>
      </c>
      <c r="AX413" s="13" t="s">
        <v>85</v>
      </c>
      <c r="AY413" s="234" t="s">
        <v>188</v>
      </c>
    </row>
    <row r="414" spans="1:65" s="2" customFormat="1" ht="16.5" customHeight="1">
      <c r="A414" s="35"/>
      <c r="B414" s="36"/>
      <c r="C414" s="210" t="s">
        <v>433</v>
      </c>
      <c r="D414" s="210" t="s">
        <v>190</v>
      </c>
      <c r="E414" s="211" t="s">
        <v>381</v>
      </c>
      <c r="F414" s="212" t="s">
        <v>382</v>
      </c>
      <c r="G414" s="213" t="s">
        <v>285</v>
      </c>
      <c r="H414" s="214">
        <v>183.078</v>
      </c>
      <c r="I414" s="215"/>
      <c r="J414" s="216">
        <f>ROUND(I414*H414,2)</f>
        <v>0</v>
      </c>
      <c r="K414" s="212" t="s">
        <v>194</v>
      </c>
      <c r="L414" s="40"/>
      <c r="M414" s="217" t="s">
        <v>1</v>
      </c>
      <c r="N414" s="218" t="s">
        <v>42</v>
      </c>
      <c r="O414" s="72"/>
      <c r="P414" s="219">
        <f>O414*H414</f>
        <v>0</v>
      </c>
      <c r="Q414" s="219">
        <v>0</v>
      </c>
      <c r="R414" s="219">
        <f>Q414*H414</f>
        <v>0</v>
      </c>
      <c r="S414" s="219">
        <v>0</v>
      </c>
      <c r="T414" s="220">
        <f>S414*H414</f>
        <v>0</v>
      </c>
      <c r="U414" s="35"/>
      <c r="V414" s="35"/>
      <c r="W414" s="35"/>
      <c r="X414" s="35"/>
      <c r="Y414" s="35"/>
      <c r="Z414" s="35"/>
      <c r="AA414" s="35"/>
      <c r="AB414" s="35"/>
      <c r="AC414" s="35"/>
      <c r="AD414" s="35"/>
      <c r="AE414" s="35"/>
      <c r="AR414" s="221" t="s">
        <v>195</v>
      </c>
      <c r="AT414" s="221" t="s">
        <v>190</v>
      </c>
      <c r="AU414" s="221" t="s">
        <v>88</v>
      </c>
      <c r="AY414" s="18" t="s">
        <v>188</v>
      </c>
      <c r="BE414" s="222">
        <f>IF(N414="základní",J414,0)</f>
        <v>0</v>
      </c>
      <c r="BF414" s="222">
        <f>IF(N414="snížená",J414,0)</f>
        <v>0</v>
      </c>
      <c r="BG414" s="222">
        <f>IF(N414="zákl. přenesená",J414,0)</f>
        <v>0</v>
      </c>
      <c r="BH414" s="222">
        <f>IF(N414="sníž. přenesená",J414,0)</f>
        <v>0</v>
      </c>
      <c r="BI414" s="222">
        <f>IF(N414="nulová",J414,0)</f>
        <v>0</v>
      </c>
      <c r="BJ414" s="18" t="s">
        <v>85</v>
      </c>
      <c r="BK414" s="222">
        <f>ROUND(I414*H414,2)</f>
        <v>0</v>
      </c>
      <c r="BL414" s="18" t="s">
        <v>195</v>
      </c>
      <c r="BM414" s="221" t="s">
        <v>1959</v>
      </c>
    </row>
    <row r="415" spans="1:65" s="13" customFormat="1" ht="11.25">
      <c r="B415" s="223"/>
      <c r="C415" s="224"/>
      <c r="D415" s="225" t="s">
        <v>197</v>
      </c>
      <c r="E415" s="226" t="s">
        <v>1</v>
      </c>
      <c r="F415" s="227" t="s">
        <v>384</v>
      </c>
      <c r="G415" s="224"/>
      <c r="H415" s="228">
        <v>183.078</v>
      </c>
      <c r="I415" s="229"/>
      <c r="J415" s="224"/>
      <c r="K415" s="224"/>
      <c r="L415" s="230"/>
      <c r="M415" s="231"/>
      <c r="N415" s="232"/>
      <c r="O415" s="232"/>
      <c r="P415" s="232"/>
      <c r="Q415" s="232"/>
      <c r="R415" s="232"/>
      <c r="S415" s="232"/>
      <c r="T415" s="233"/>
      <c r="AT415" s="234" t="s">
        <v>197</v>
      </c>
      <c r="AU415" s="234" t="s">
        <v>88</v>
      </c>
      <c r="AV415" s="13" t="s">
        <v>88</v>
      </c>
      <c r="AW415" s="13" t="s">
        <v>32</v>
      </c>
      <c r="AX415" s="13" t="s">
        <v>85</v>
      </c>
      <c r="AY415" s="234" t="s">
        <v>188</v>
      </c>
    </row>
    <row r="416" spans="1:65" s="2" customFormat="1" ht="16.5" customHeight="1">
      <c r="A416" s="35"/>
      <c r="B416" s="36"/>
      <c r="C416" s="210" t="s">
        <v>436</v>
      </c>
      <c r="D416" s="210" t="s">
        <v>190</v>
      </c>
      <c r="E416" s="211" t="s">
        <v>386</v>
      </c>
      <c r="F416" s="212" t="s">
        <v>387</v>
      </c>
      <c r="G416" s="213" t="s">
        <v>285</v>
      </c>
      <c r="H416" s="214">
        <v>24.965</v>
      </c>
      <c r="I416" s="215"/>
      <c r="J416" s="216">
        <f>ROUND(I416*H416,2)</f>
        <v>0</v>
      </c>
      <c r="K416" s="212" t="s">
        <v>194</v>
      </c>
      <c r="L416" s="40"/>
      <c r="M416" s="217" t="s">
        <v>1</v>
      </c>
      <c r="N416" s="218" t="s">
        <v>42</v>
      </c>
      <c r="O416" s="72"/>
      <c r="P416" s="219">
        <f>O416*H416</f>
        <v>0</v>
      </c>
      <c r="Q416" s="219">
        <v>0</v>
      </c>
      <c r="R416" s="219">
        <f>Q416*H416</f>
        <v>0</v>
      </c>
      <c r="S416" s="219">
        <v>0</v>
      </c>
      <c r="T416" s="220">
        <f>S416*H416</f>
        <v>0</v>
      </c>
      <c r="U416" s="35"/>
      <c r="V416" s="35"/>
      <c r="W416" s="35"/>
      <c r="X416" s="35"/>
      <c r="Y416" s="35"/>
      <c r="Z416" s="35"/>
      <c r="AA416" s="35"/>
      <c r="AB416" s="35"/>
      <c r="AC416" s="35"/>
      <c r="AD416" s="35"/>
      <c r="AE416" s="35"/>
      <c r="AR416" s="221" t="s">
        <v>195</v>
      </c>
      <c r="AT416" s="221" t="s">
        <v>190</v>
      </c>
      <c r="AU416" s="221" t="s">
        <v>88</v>
      </c>
      <c r="AY416" s="18" t="s">
        <v>188</v>
      </c>
      <c r="BE416" s="222">
        <f>IF(N416="základní",J416,0)</f>
        <v>0</v>
      </c>
      <c r="BF416" s="222">
        <f>IF(N416="snížená",J416,0)</f>
        <v>0</v>
      </c>
      <c r="BG416" s="222">
        <f>IF(N416="zákl. přenesená",J416,0)</f>
        <v>0</v>
      </c>
      <c r="BH416" s="222">
        <f>IF(N416="sníž. přenesená",J416,0)</f>
        <v>0</v>
      </c>
      <c r="BI416" s="222">
        <f>IF(N416="nulová",J416,0)</f>
        <v>0</v>
      </c>
      <c r="BJ416" s="18" t="s">
        <v>85</v>
      </c>
      <c r="BK416" s="222">
        <f>ROUND(I416*H416,2)</f>
        <v>0</v>
      </c>
      <c r="BL416" s="18" t="s">
        <v>195</v>
      </c>
      <c r="BM416" s="221" t="s">
        <v>1960</v>
      </c>
    </row>
    <row r="417" spans="1:65" s="13" customFormat="1" ht="11.25">
      <c r="B417" s="223"/>
      <c r="C417" s="224"/>
      <c r="D417" s="225" t="s">
        <v>197</v>
      </c>
      <c r="E417" s="226" t="s">
        <v>1</v>
      </c>
      <c r="F417" s="227" t="s">
        <v>389</v>
      </c>
      <c r="G417" s="224"/>
      <c r="H417" s="228">
        <v>24.965</v>
      </c>
      <c r="I417" s="229"/>
      <c r="J417" s="224"/>
      <c r="K417" s="224"/>
      <c r="L417" s="230"/>
      <c r="M417" s="231"/>
      <c r="N417" s="232"/>
      <c r="O417" s="232"/>
      <c r="P417" s="232"/>
      <c r="Q417" s="232"/>
      <c r="R417" s="232"/>
      <c r="S417" s="232"/>
      <c r="T417" s="233"/>
      <c r="AT417" s="234" t="s">
        <v>197</v>
      </c>
      <c r="AU417" s="234" t="s">
        <v>88</v>
      </c>
      <c r="AV417" s="13" t="s">
        <v>88</v>
      </c>
      <c r="AW417" s="13" t="s">
        <v>32</v>
      </c>
      <c r="AX417" s="13" t="s">
        <v>85</v>
      </c>
      <c r="AY417" s="234" t="s">
        <v>188</v>
      </c>
    </row>
    <row r="418" spans="1:65" s="2" customFormat="1" ht="16.5" customHeight="1">
      <c r="A418" s="35"/>
      <c r="B418" s="36"/>
      <c r="C418" s="210" t="s">
        <v>439</v>
      </c>
      <c r="D418" s="210" t="s">
        <v>190</v>
      </c>
      <c r="E418" s="211" t="s">
        <v>391</v>
      </c>
      <c r="F418" s="212" t="s">
        <v>392</v>
      </c>
      <c r="G418" s="213" t="s">
        <v>285</v>
      </c>
      <c r="H418" s="214">
        <v>387.84300000000002</v>
      </c>
      <c r="I418" s="215"/>
      <c r="J418" s="216">
        <f>ROUND(I418*H418,2)</f>
        <v>0</v>
      </c>
      <c r="K418" s="212" t="s">
        <v>202</v>
      </c>
      <c r="L418" s="40"/>
      <c r="M418" s="217" t="s">
        <v>1</v>
      </c>
      <c r="N418" s="218" t="s">
        <v>42</v>
      </c>
      <c r="O418" s="72"/>
      <c r="P418" s="219">
        <f>O418*H418</f>
        <v>0</v>
      </c>
      <c r="Q418" s="219">
        <v>0</v>
      </c>
      <c r="R418" s="219">
        <f>Q418*H418</f>
        <v>0</v>
      </c>
      <c r="S418" s="219">
        <v>0</v>
      </c>
      <c r="T418" s="220">
        <f>S418*H418</f>
        <v>0</v>
      </c>
      <c r="U418" s="35"/>
      <c r="V418" s="35"/>
      <c r="W418" s="35"/>
      <c r="X418" s="35"/>
      <c r="Y418" s="35"/>
      <c r="Z418" s="35"/>
      <c r="AA418" s="35"/>
      <c r="AB418" s="35"/>
      <c r="AC418" s="35"/>
      <c r="AD418" s="35"/>
      <c r="AE418" s="35"/>
      <c r="AR418" s="221" t="s">
        <v>195</v>
      </c>
      <c r="AT418" s="221" t="s">
        <v>190</v>
      </c>
      <c r="AU418" s="221" t="s">
        <v>88</v>
      </c>
      <c r="AY418" s="18" t="s">
        <v>188</v>
      </c>
      <c r="BE418" s="222">
        <f>IF(N418="základní",J418,0)</f>
        <v>0</v>
      </c>
      <c r="BF418" s="222">
        <f>IF(N418="snížená",J418,0)</f>
        <v>0</v>
      </c>
      <c r="BG418" s="222">
        <f>IF(N418="zákl. přenesená",J418,0)</f>
        <v>0</v>
      </c>
      <c r="BH418" s="222">
        <f>IF(N418="sníž. přenesená",J418,0)</f>
        <v>0</v>
      </c>
      <c r="BI418" s="222">
        <f>IF(N418="nulová",J418,0)</f>
        <v>0</v>
      </c>
      <c r="BJ418" s="18" t="s">
        <v>85</v>
      </c>
      <c r="BK418" s="222">
        <f>ROUND(I418*H418,2)</f>
        <v>0</v>
      </c>
      <c r="BL418" s="18" t="s">
        <v>195</v>
      </c>
      <c r="BM418" s="221" t="s">
        <v>393</v>
      </c>
    </row>
    <row r="419" spans="1:65" s="13" customFormat="1" ht="11.25">
      <c r="B419" s="223"/>
      <c r="C419" s="224"/>
      <c r="D419" s="225" t="s">
        <v>197</v>
      </c>
      <c r="E419" s="226" t="s">
        <v>1</v>
      </c>
      <c r="F419" s="227" t="s">
        <v>1961</v>
      </c>
      <c r="G419" s="224"/>
      <c r="H419" s="228">
        <v>777.36</v>
      </c>
      <c r="I419" s="229"/>
      <c r="J419" s="224"/>
      <c r="K419" s="224"/>
      <c r="L419" s="230"/>
      <c r="M419" s="231"/>
      <c r="N419" s="232"/>
      <c r="O419" s="232"/>
      <c r="P419" s="232"/>
      <c r="Q419" s="232"/>
      <c r="R419" s="232"/>
      <c r="S419" s="232"/>
      <c r="T419" s="233"/>
      <c r="AT419" s="234" t="s">
        <v>197</v>
      </c>
      <c r="AU419" s="234" t="s">
        <v>88</v>
      </c>
      <c r="AV419" s="13" t="s">
        <v>88</v>
      </c>
      <c r="AW419" s="13" t="s">
        <v>32</v>
      </c>
      <c r="AX419" s="13" t="s">
        <v>77</v>
      </c>
      <c r="AY419" s="234" t="s">
        <v>188</v>
      </c>
    </row>
    <row r="420" spans="1:65" s="15" customFormat="1" ht="11.25">
      <c r="B420" s="246"/>
      <c r="C420" s="247"/>
      <c r="D420" s="225" t="s">
        <v>197</v>
      </c>
      <c r="E420" s="248" t="s">
        <v>1</v>
      </c>
      <c r="F420" s="249" t="s">
        <v>395</v>
      </c>
      <c r="G420" s="247"/>
      <c r="H420" s="248" t="s">
        <v>1</v>
      </c>
      <c r="I420" s="250"/>
      <c r="J420" s="247"/>
      <c r="K420" s="247"/>
      <c r="L420" s="251"/>
      <c r="M420" s="252"/>
      <c r="N420" s="253"/>
      <c r="O420" s="253"/>
      <c r="P420" s="253"/>
      <c r="Q420" s="253"/>
      <c r="R420" s="253"/>
      <c r="S420" s="253"/>
      <c r="T420" s="254"/>
      <c r="AT420" s="255" t="s">
        <v>197</v>
      </c>
      <c r="AU420" s="255" t="s">
        <v>88</v>
      </c>
      <c r="AV420" s="15" t="s">
        <v>85</v>
      </c>
      <c r="AW420" s="15" t="s">
        <v>32</v>
      </c>
      <c r="AX420" s="15" t="s">
        <v>77</v>
      </c>
      <c r="AY420" s="255" t="s">
        <v>188</v>
      </c>
    </row>
    <row r="421" spans="1:65" s="13" customFormat="1" ht="11.25">
      <c r="B421" s="223"/>
      <c r="C421" s="224"/>
      <c r="D421" s="225" t="s">
        <v>197</v>
      </c>
      <c r="E421" s="226" t="s">
        <v>1</v>
      </c>
      <c r="F421" s="227" t="s">
        <v>1962</v>
      </c>
      <c r="G421" s="224"/>
      <c r="H421" s="228">
        <v>-4.8810000000000002</v>
      </c>
      <c r="I421" s="229"/>
      <c r="J421" s="224"/>
      <c r="K421" s="224"/>
      <c r="L421" s="230"/>
      <c r="M421" s="231"/>
      <c r="N421" s="232"/>
      <c r="O421" s="232"/>
      <c r="P421" s="232"/>
      <c r="Q421" s="232"/>
      <c r="R421" s="232"/>
      <c r="S421" s="232"/>
      <c r="T421" s="233"/>
      <c r="AT421" s="234" t="s">
        <v>197</v>
      </c>
      <c r="AU421" s="234" t="s">
        <v>88</v>
      </c>
      <c r="AV421" s="13" t="s">
        <v>88</v>
      </c>
      <c r="AW421" s="13" t="s">
        <v>32</v>
      </c>
      <c r="AX421" s="13" t="s">
        <v>77</v>
      </c>
      <c r="AY421" s="234" t="s">
        <v>188</v>
      </c>
    </row>
    <row r="422" spans="1:65" s="13" customFormat="1" ht="11.25">
      <c r="B422" s="223"/>
      <c r="C422" s="224"/>
      <c r="D422" s="225" t="s">
        <v>197</v>
      </c>
      <c r="E422" s="226" t="s">
        <v>1</v>
      </c>
      <c r="F422" s="227" t="s">
        <v>1963</v>
      </c>
      <c r="G422" s="224"/>
      <c r="H422" s="228">
        <v>-6.3559999999999999</v>
      </c>
      <c r="I422" s="229"/>
      <c r="J422" s="224"/>
      <c r="K422" s="224"/>
      <c r="L422" s="230"/>
      <c r="M422" s="231"/>
      <c r="N422" s="232"/>
      <c r="O422" s="232"/>
      <c r="P422" s="232"/>
      <c r="Q422" s="232"/>
      <c r="R422" s="232"/>
      <c r="S422" s="232"/>
      <c r="T422" s="233"/>
      <c r="AT422" s="234" t="s">
        <v>197</v>
      </c>
      <c r="AU422" s="234" t="s">
        <v>88</v>
      </c>
      <c r="AV422" s="13" t="s">
        <v>88</v>
      </c>
      <c r="AW422" s="13" t="s">
        <v>32</v>
      </c>
      <c r="AX422" s="13" t="s">
        <v>77</v>
      </c>
      <c r="AY422" s="234" t="s">
        <v>188</v>
      </c>
    </row>
    <row r="423" spans="1:65" s="13" customFormat="1" ht="11.25">
      <c r="B423" s="223"/>
      <c r="C423" s="224"/>
      <c r="D423" s="225" t="s">
        <v>197</v>
      </c>
      <c r="E423" s="226" t="s">
        <v>1</v>
      </c>
      <c r="F423" s="227" t="s">
        <v>1964</v>
      </c>
      <c r="G423" s="224"/>
      <c r="H423" s="228">
        <v>-12.750999999999999</v>
      </c>
      <c r="I423" s="229"/>
      <c r="J423" s="224"/>
      <c r="K423" s="224"/>
      <c r="L423" s="230"/>
      <c r="M423" s="231"/>
      <c r="N423" s="232"/>
      <c r="O423" s="232"/>
      <c r="P423" s="232"/>
      <c r="Q423" s="232"/>
      <c r="R423" s="232"/>
      <c r="S423" s="232"/>
      <c r="T423" s="233"/>
      <c r="AT423" s="234" t="s">
        <v>197</v>
      </c>
      <c r="AU423" s="234" t="s">
        <v>88</v>
      </c>
      <c r="AV423" s="13" t="s">
        <v>88</v>
      </c>
      <c r="AW423" s="13" t="s">
        <v>32</v>
      </c>
      <c r="AX423" s="13" t="s">
        <v>77</v>
      </c>
      <c r="AY423" s="234" t="s">
        <v>188</v>
      </c>
    </row>
    <row r="424" spans="1:65" s="13" customFormat="1" ht="11.25">
      <c r="B424" s="223"/>
      <c r="C424" s="224"/>
      <c r="D424" s="225" t="s">
        <v>197</v>
      </c>
      <c r="E424" s="226" t="s">
        <v>1</v>
      </c>
      <c r="F424" s="227" t="s">
        <v>1965</v>
      </c>
      <c r="G424" s="224"/>
      <c r="H424" s="228">
        <v>-39.732999999999997</v>
      </c>
      <c r="I424" s="229"/>
      <c r="J424" s="224"/>
      <c r="K424" s="224"/>
      <c r="L424" s="230"/>
      <c r="M424" s="231"/>
      <c r="N424" s="232"/>
      <c r="O424" s="232"/>
      <c r="P424" s="232"/>
      <c r="Q424" s="232"/>
      <c r="R424" s="232"/>
      <c r="S424" s="232"/>
      <c r="T424" s="233"/>
      <c r="AT424" s="234" t="s">
        <v>197</v>
      </c>
      <c r="AU424" s="234" t="s">
        <v>88</v>
      </c>
      <c r="AV424" s="13" t="s">
        <v>88</v>
      </c>
      <c r="AW424" s="13" t="s">
        <v>32</v>
      </c>
      <c r="AX424" s="13" t="s">
        <v>77</v>
      </c>
      <c r="AY424" s="234" t="s">
        <v>188</v>
      </c>
    </row>
    <row r="425" spans="1:65" s="13" customFormat="1" ht="11.25">
      <c r="B425" s="223"/>
      <c r="C425" s="224"/>
      <c r="D425" s="225" t="s">
        <v>197</v>
      </c>
      <c r="E425" s="226" t="s">
        <v>1</v>
      </c>
      <c r="F425" s="227" t="s">
        <v>1966</v>
      </c>
      <c r="G425" s="224"/>
      <c r="H425" s="228">
        <v>-191.84100000000001</v>
      </c>
      <c r="I425" s="229"/>
      <c r="J425" s="224"/>
      <c r="K425" s="224"/>
      <c r="L425" s="230"/>
      <c r="M425" s="231"/>
      <c r="N425" s="232"/>
      <c r="O425" s="232"/>
      <c r="P425" s="232"/>
      <c r="Q425" s="232"/>
      <c r="R425" s="232"/>
      <c r="S425" s="232"/>
      <c r="T425" s="233"/>
      <c r="AT425" s="234" t="s">
        <v>197</v>
      </c>
      <c r="AU425" s="234" t="s">
        <v>88</v>
      </c>
      <c r="AV425" s="13" t="s">
        <v>88</v>
      </c>
      <c r="AW425" s="13" t="s">
        <v>32</v>
      </c>
      <c r="AX425" s="13" t="s">
        <v>77</v>
      </c>
      <c r="AY425" s="234" t="s">
        <v>188</v>
      </c>
    </row>
    <row r="426" spans="1:65" s="15" customFormat="1" ht="11.25">
      <c r="B426" s="246"/>
      <c r="C426" s="247"/>
      <c r="D426" s="225" t="s">
        <v>197</v>
      </c>
      <c r="E426" s="248" t="s">
        <v>1</v>
      </c>
      <c r="F426" s="249" t="s">
        <v>323</v>
      </c>
      <c r="G426" s="247"/>
      <c r="H426" s="248" t="s">
        <v>1</v>
      </c>
      <c r="I426" s="250"/>
      <c r="J426" s="247"/>
      <c r="K426" s="247"/>
      <c r="L426" s="251"/>
      <c r="M426" s="252"/>
      <c r="N426" s="253"/>
      <c r="O426" s="253"/>
      <c r="P426" s="253"/>
      <c r="Q426" s="253"/>
      <c r="R426" s="253"/>
      <c r="S426" s="253"/>
      <c r="T426" s="254"/>
      <c r="AT426" s="255" t="s">
        <v>197</v>
      </c>
      <c r="AU426" s="255" t="s">
        <v>88</v>
      </c>
      <c r="AV426" s="15" t="s">
        <v>85</v>
      </c>
      <c r="AW426" s="15" t="s">
        <v>32</v>
      </c>
      <c r="AX426" s="15" t="s">
        <v>77</v>
      </c>
      <c r="AY426" s="255" t="s">
        <v>188</v>
      </c>
    </row>
    <row r="427" spans="1:65" s="13" customFormat="1" ht="11.25">
      <c r="B427" s="223"/>
      <c r="C427" s="224"/>
      <c r="D427" s="225" t="s">
        <v>197</v>
      </c>
      <c r="E427" s="226" t="s">
        <v>1</v>
      </c>
      <c r="F427" s="227" t="s">
        <v>1901</v>
      </c>
      <c r="G427" s="224"/>
      <c r="H427" s="228">
        <v>-2.6219999999999999</v>
      </c>
      <c r="I427" s="229"/>
      <c r="J427" s="224"/>
      <c r="K427" s="224"/>
      <c r="L427" s="230"/>
      <c r="M427" s="231"/>
      <c r="N427" s="232"/>
      <c r="O427" s="232"/>
      <c r="P427" s="232"/>
      <c r="Q427" s="232"/>
      <c r="R427" s="232"/>
      <c r="S427" s="232"/>
      <c r="T427" s="233"/>
      <c r="AT427" s="234" t="s">
        <v>197</v>
      </c>
      <c r="AU427" s="234" t="s">
        <v>88</v>
      </c>
      <c r="AV427" s="13" t="s">
        <v>88</v>
      </c>
      <c r="AW427" s="13" t="s">
        <v>32</v>
      </c>
      <c r="AX427" s="13" t="s">
        <v>77</v>
      </c>
      <c r="AY427" s="234" t="s">
        <v>188</v>
      </c>
    </row>
    <row r="428" spans="1:65" s="13" customFormat="1" ht="11.25">
      <c r="B428" s="223"/>
      <c r="C428" s="224"/>
      <c r="D428" s="225" t="s">
        <v>197</v>
      </c>
      <c r="E428" s="226" t="s">
        <v>1</v>
      </c>
      <c r="F428" s="227" t="s">
        <v>1902</v>
      </c>
      <c r="G428" s="224"/>
      <c r="H428" s="228">
        <v>-0.52600000000000002</v>
      </c>
      <c r="I428" s="229"/>
      <c r="J428" s="224"/>
      <c r="K428" s="224"/>
      <c r="L428" s="230"/>
      <c r="M428" s="231"/>
      <c r="N428" s="232"/>
      <c r="O428" s="232"/>
      <c r="P428" s="232"/>
      <c r="Q428" s="232"/>
      <c r="R428" s="232"/>
      <c r="S428" s="232"/>
      <c r="T428" s="233"/>
      <c r="AT428" s="234" t="s">
        <v>197</v>
      </c>
      <c r="AU428" s="234" t="s">
        <v>88</v>
      </c>
      <c r="AV428" s="13" t="s">
        <v>88</v>
      </c>
      <c r="AW428" s="13" t="s">
        <v>32</v>
      </c>
      <c r="AX428" s="13" t="s">
        <v>77</v>
      </c>
      <c r="AY428" s="234" t="s">
        <v>188</v>
      </c>
    </row>
    <row r="429" spans="1:65" s="15" customFormat="1" ht="11.25">
      <c r="B429" s="246"/>
      <c r="C429" s="247"/>
      <c r="D429" s="225" t="s">
        <v>197</v>
      </c>
      <c r="E429" s="248" t="s">
        <v>1</v>
      </c>
      <c r="F429" s="249" t="s">
        <v>1967</v>
      </c>
      <c r="G429" s="247"/>
      <c r="H429" s="248" t="s">
        <v>1</v>
      </c>
      <c r="I429" s="250"/>
      <c r="J429" s="247"/>
      <c r="K429" s="247"/>
      <c r="L429" s="251"/>
      <c r="M429" s="252"/>
      <c r="N429" s="253"/>
      <c r="O429" s="253"/>
      <c r="P429" s="253"/>
      <c r="Q429" s="253"/>
      <c r="R429" s="253"/>
      <c r="S429" s="253"/>
      <c r="T429" s="254"/>
      <c r="AT429" s="255" t="s">
        <v>197</v>
      </c>
      <c r="AU429" s="255" t="s">
        <v>88</v>
      </c>
      <c r="AV429" s="15" t="s">
        <v>85</v>
      </c>
      <c r="AW429" s="15" t="s">
        <v>32</v>
      </c>
      <c r="AX429" s="15" t="s">
        <v>77</v>
      </c>
      <c r="AY429" s="255" t="s">
        <v>188</v>
      </c>
    </row>
    <row r="430" spans="1:65" s="13" customFormat="1" ht="11.25">
      <c r="B430" s="223"/>
      <c r="C430" s="224"/>
      <c r="D430" s="225" t="s">
        <v>197</v>
      </c>
      <c r="E430" s="226" t="s">
        <v>1</v>
      </c>
      <c r="F430" s="227" t="s">
        <v>1968</v>
      </c>
      <c r="G430" s="224"/>
      <c r="H430" s="228">
        <v>-4.8639999999999999</v>
      </c>
      <c r="I430" s="229"/>
      <c r="J430" s="224"/>
      <c r="K430" s="224"/>
      <c r="L430" s="230"/>
      <c r="M430" s="231"/>
      <c r="N430" s="232"/>
      <c r="O430" s="232"/>
      <c r="P430" s="232"/>
      <c r="Q430" s="232"/>
      <c r="R430" s="232"/>
      <c r="S430" s="232"/>
      <c r="T430" s="233"/>
      <c r="AT430" s="234" t="s">
        <v>197</v>
      </c>
      <c r="AU430" s="234" t="s">
        <v>88</v>
      </c>
      <c r="AV430" s="13" t="s">
        <v>88</v>
      </c>
      <c r="AW430" s="13" t="s">
        <v>32</v>
      </c>
      <c r="AX430" s="13" t="s">
        <v>77</v>
      </c>
      <c r="AY430" s="234" t="s">
        <v>188</v>
      </c>
    </row>
    <row r="431" spans="1:65" s="13" customFormat="1" ht="11.25">
      <c r="B431" s="223"/>
      <c r="C431" s="224"/>
      <c r="D431" s="225" t="s">
        <v>197</v>
      </c>
      <c r="E431" s="226" t="s">
        <v>1</v>
      </c>
      <c r="F431" s="227" t="s">
        <v>1969</v>
      </c>
      <c r="G431" s="224"/>
      <c r="H431" s="228">
        <v>-4.0780000000000003</v>
      </c>
      <c r="I431" s="229"/>
      <c r="J431" s="224"/>
      <c r="K431" s="224"/>
      <c r="L431" s="230"/>
      <c r="M431" s="231"/>
      <c r="N431" s="232"/>
      <c r="O431" s="232"/>
      <c r="P431" s="232"/>
      <c r="Q431" s="232"/>
      <c r="R431" s="232"/>
      <c r="S431" s="232"/>
      <c r="T431" s="233"/>
      <c r="AT431" s="234" t="s">
        <v>197</v>
      </c>
      <c r="AU431" s="234" t="s">
        <v>88</v>
      </c>
      <c r="AV431" s="13" t="s">
        <v>88</v>
      </c>
      <c r="AW431" s="13" t="s">
        <v>32</v>
      </c>
      <c r="AX431" s="13" t="s">
        <v>77</v>
      </c>
      <c r="AY431" s="234" t="s">
        <v>188</v>
      </c>
    </row>
    <row r="432" spans="1:65" s="13" customFormat="1" ht="11.25">
      <c r="B432" s="223"/>
      <c r="C432" s="224"/>
      <c r="D432" s="225" t="s">
        <v>197</v>
      </c>
      <c r="E432" s="226" t="s">
        <v>1</v>
      </c>
      <c r="F432" s="227" t="s">
        <v>1970</v>
      </c>
      <c r="G432" s="224"/>
      <c r="H432" s="228">
        <v>-4.1180000000000003</v>
      </c>
      <c r="I432" s="229"/>
      <c r="J432" s="224"/>
      <c r="K432" s="224"/>
      <c r="L432" s="230"/>
      <c r="M432" s="231"/>
      <c r="N432" s="232"/>
      <c r="O432" s="232"/>
      <c r="P432" s="232"/>
      <c r="Q432" s="232"/>
      <c r="R432" s="232"/>
      <c r="S432" s="232"/>
      <c r="T432" s="233"/>
      <c r="AT432" s="234" t="s">
        <v>197</v>
      </c>
      <c r="AU432" s="234" t="s">
        <v>88</v>
      </c>
      <c r="AV432" s="13" t="s">
        <v>88</v>
      </c>
      <c r="AW432" s="13" t="s">
        <v>32</v>
      </c>
      <c r="AX432" s="13" t="s">
        <v>77</v>
      </c>
      <c r="AY432" s="234" t="s">
        <v>188</v>
      </c>
    </row>
    <row r="433" spans="1:65" s="13" customFormat="1" ht="11.25">
      <c r="B433" s="223"/>
      <c r="C433" s="224"/>
      <c r="D433" s="225" t="s">
        <v>197</v>
      </c>
      <c r="E433" s="226" t="s">
        <v>1</v>
      </c>
      <c r="F433" s="227" t="s">
        <v>1971</v>
      </c>
      <c r="G433" s="224"/>
      <c r="H433" s="228">
        <v>-1.9279999999999999</v>
      </c>
      <c r="I433" s="229"/>
      <c r="J433" s="224"/>
      <c r="K433" s="224"/>
      <c r="L433" s="230"/>
      <c r="M433" s="231"/>
      <c r="N433" s="232"/>
      <c r="O433" s="232"/>
      <c r="P433" s="232"/>
      <c r="Q433" s="232"/>
      <c r="R433" s="232"/>
      <c r="S433" s="232"/>
      <c r="T433" s="233"/>
      <c r="AT433" s="234" t="s">
        <v>197</v>
      </c>
      <c r="AU433" s="234" t="s">
        <v>88</v>
      </c>
      <c r="AV433" s="13" t="s">
        <v>88</v>
      </c>
      <c r="AW433" s="13" t="s">
        <v>32</v>
      </c>
      <c r="AX433" s="13" t="s">
        <v>77</v>
      </c>
      <c r="AY433" s="234" t="s">
        <v>188</v>
      </c>
    </row>
    <row r="434" spans="1:65" s="15" customFormat="1" ht="11.25">
      <c r="B434" s="246"/>
      <c r="C434" s="247"/>
      <c r="D434" s="225" t="s">
        <v>197</v>
      </c>
      <c r="E434" s="248" t="s">
        <v>1</v>
      </c>
      <c r="F434" s="249" t="s">
        <v>1972</v>
      </c>
      <c r="G434" s="247"/>
      <c r="H434" s="248" t="s">
        <v>1</v>
      </c>
      <c r="I434" s="250"/>
      <c r="J434" s="247"/>
      <c r="K434" s="247"/>
      <c r="L434" s="251"/>
      <c r="M434" s="252"/>
      <c r="N434" s="253"/>
      <c r="O434" s="253"/>
      <c r="P434" s="253"/>
      <c r="Q434" s="253"/>
      <c r="R434" s="253"/>
      <c r="S434" s="253"/>
      <c r="T434" s="254"/>
      <c r="AT434" s="255" t="s">
        <v>197</v>
      </c>
      <c r="AU434" s="255" t="s">
        <v>88</v>
      </c>
      <c r="AV434" s="15" t="s">
        <v>85</v>
      </c>
      <c r="AW434" s="15" t="s">
        <v>32</v>
      </c>
      <c r="AX434" s="15" t="s">
        <v>77</v>
      </c>
      <c r="AY434" s="255" t="s">
        <v>188</v>
      </c>
    </row>
    <row r="435" spans="1:65" s="13" customFormat="1" ht="11.25">
      <c r="B435" s="223"/>
      <c r="C435" s="224"/>
      <c r="D435" s="225" t="s">
        <v>197</v>
      </c>
      <c r="E435" s="226" t="s">
        <v>1</v>
      </c>
      <c r="F435" s="227" t="s">
        <v>1973</v>
      </c>
      <c r="G435" s="224"/>
      <c r="H435" s="228">
        <v>-6.2359999999999998</v>
      </c>
      <c r="I435" s="229"/>
      <c r="J435" s="224"/>
      <c r="K435" s="224"/>
      <c r="L435" s="230"/>
      <c r="M435" s="231"/>
      <c r="N435" s="232"/>
      <c r="O435" s="232"/>
      <c r="P435" s="232"/>
      <c r="Q435" s="232"/>
      <c r="R435" s="232"/>
      <c r="S435" s="232"/>
      <c r="T435" s="233"/>
      <c r="AT435" s="234" t="s">
        <v>197</v>
      </c>
      <c r="AU435" s="234" t="s">
        <v>88</v>
      </c>
      <c r="AV435" s="13" t="s">
        <v>88</v>
      </c>
      <c r="AW435" s="13" t="s">
        <v>32</v>
      </c>
      <c r="AX435" s="13" t="s">
        <v>77</v>
      </c>
      <c r="AY435" s="234" t="s">
        <v>188</v>
      </c>
    </row>
    <row r="436" spans="1:65" s="13" customFormat="1" ht="11.25">
      <c r="B436" s="223"/>
      <c r="C436" s="224"/>
      <c r="D436" s="225" t="s">
        <v>197</v>
      </c>
      <c r="E436" s="226" t="s">
        <v>1</v>
      </c>
      <c r="F436" s="227" t="s">
        <v>1974</v>
      </c>
      <c r="G436" s="224"/>
      <c r="H436" s="228">
        <v>-2.4E-2</v>
      </c>
      <c r="I436" s="229"/>
      <c r="J436" s="224"/>
      <c r="K436" s="224"/>
      <c r="L436" s="230"/>
      <c r="M436" s="231"/>
      <c r="N436" s="232"/>
      <c r="O436" s="232"/>
      <c r="P436" s="232"/>
      <c r="Q436" s="232"/>
      <c r="R436" s="232"/>
      <c r="S436" s="232"/>
      <c r="T436" s="233"/>
      <c r="AT436" s="234" t="s">
        <v>197</v>
      </c>
      <c r="AU436" s="234" t="s">
        <v>88</v>
      </c>
      <c r="AV436" s="13" t="s">
        <v>88</v>
      </c>
      <c r="AW436" s="13" t="s">
        <v>32</v>
      </c>
      <c r="AX436" s="13" t="s">
        <v>77</v>
      </c>
      <c r="AY436" s="234" t="s">
        <v>188</v>
      </c>
    </row>
    <row r="437" spans="1:65" s="15" customFormat="1" ht="11.25">
      <c r="B437" s="246"/>
      <c r="C437" s="247"/>
      <c r="D437" s="225" t="s">
        <v>197</v>
      </c>
      <c r="E437" s="248" t="s">
        <v>1</v>
      </c>
      <c r="F437" s="249" t="s">
        <v>1975</v>
      </c>
      <c r="G437" s="247"/>
      <c r="H437" s="248" t="s">
        <v>1</v>
      </c>
      <c r="I437" s="250"/>
      <c r="J437" s="247"/>
      <c r="K437" s="247"/>
      <c r="L437" s="251"/>
      <c r="M437" s="252"/>
      <c r="N437" s="253"/>
      <c r="O437" s="253"/>
      <c r="P437" s="253"/>
      <c r="Q437" s="253"/>
      <c r="R437" s="253"/>
      <c r="S437" s="253"/>
      <c r="T437" s="254"/>
      <c r="AT437" s="255" t="s">
        <v>197</v>
      </c>
      <c r="AU437" s="255" t="s">
        <v>88</v>
      </c>
      <c r="AV437" s="15" t="s">
        <v>85</v>
      </c>
      <c r="AW437" s="15" t="s">
        <v>32</v>
      </c>
      <c r="AX437" s="15" t="s">
        <v>77</v>
      </c>
      <c r="AY437" s="255" t="s">
        <v>188</v>
      </c>
    </row>
    <row r="438" spans="1:65" s="13" customFormat="1" ht="11.25">
      <c r="B438" s="223"/>
      <c r="C438" s="224"/>
      <c r="D438" s="225" t="s">
        <v>197</v>
      </c>
      <c r="E438" s="226" t="s">
        <v>1</v>
      </c>
      <c r="F438" s="227" t="s">
        <v>1976</v>
      </c>
      <c r="G438" s="224"/>
      <c r="H438" s="228">
        <v>-20.88</v>
      </c>
      <c r="I438" s="229"/>
      <c r="J438" s="224"/>
      <c r="K438" s="224"/>
      <c r="L438" s="230"/>
      <c r="M438" s="231"/>
      <c r="N438" s="232"/>
      <c r="O438" s="232"/>
      <c r="P438" s="232"/>
      <c r="Q438" s="232"/>
      <c r="R438" s="232"/>
      <c r="S438" s="232"/>
      <c r="T438" s="233"/>
      <c r="AT438" s="234" t="s">
        <v>197</v>
      </c>
      <c r="AU438" s="234" t="s">
        <v>88</v>
      </c>
      <c r="AV438" s="13" t="s">
        <v>88</v>
      </c>
      <c r="AW438" s="13" t="s">
        <v>32</v>
      </c>
      <c r="AX438" s="13" t="s">
        <v>77</v>
      </c>
      <c r="AY438" s="234" t="s">
        <v>188</v>
      </c>
    </row>
    <row r="439" spans="1:65" s="13" customFormat="1" ht="11.25">
      <c r="B439" s="223"/>
      <c r="C439" s="224"/>
      <c r="D439" s="225" t="s">
        <v>197</v>
      </c>
      <c r="E439" s="226" t="s">
        <v>1</v>
      </c>
      <c r="F439" s="227" t="s">
        <v>1977</v>
      </c>
      <c r="G439" s="224"/>
      <c r="H439" s="228">
        <v>5.8120000000000003</v>
      </c>
      <c r="I439" s="229"/>
      <c r="J439" s="224"/>
      <c r="K439" s="224"/>
      <c r="L439" s="230"/>
      <c r="M439" s="231"/>
      <c r="N439" s="232"/>
      <c r="O439" s="232"/>
      <c r="P439" s="232"/>
      <c r="Q439" s="232"/>
      <c r="R439" s="232"/>
      <c r="S439" s="232"/>
      <c r="T439" s="233"/>
      <c r="AT439" s="234" t="s">
        <v>197</v>
      </c>
      <c r="AU439" s="234" t="s">
        <v>88</v>
      </c>
      <c r="AV439" s="13" t="s">
        <v>88</v>
      </c>
      <c r="AW439" s="13" t="s">
        <v>32</v>
      </c>
      <c r="AX439" s="13" t="s">
        <v>77</v>
      </c>
      <c r="AY439" s="234" t="s">
        <v>188</v>
      </c>
    </row>
    <row r="440" spans="1:65" s="13" customFormat="1" ht="11.25">
      <c r="B440" s="223"/>
      <c r="C440" s="224"/>
      <c r="D440" s="225" t="s">
        <v>197</v>
      </c>
      <c r="E440" s="226" t="s">
        <v>1</v>
      </c>
      <c r="F440" s="227" t="s">
        <v>1978</v>
      </c>
      <c r="G440" s="224"/>
      <c r="H440" s="228">
        <v>-94.491</v>
      </c>
      <c r="I440" s="229"/>
      <c r="J440" s="224"/>
      <c r="K440" s="224"/>
      <c r="L440" s="230"/>
      <c r="M440" s="231"/>
      <c r="N440" s="232"/>
      <c r="O440" s="232"/>
      <c r="P440" s="232"/>
      <c r="Q440" s="232"/>
      <c r="R440" s="232"/>
      <c r="S440" s="232"/>
      <c r="T440" s="233"/>
      <c r="AT440" s="234" t="s">
        <v>197</v>
      </c>
      <c r="AU440" s="234" t="s">
        <v>88</v>
      </c>
      <c r="AV440" s="13" t="s">
        <v>88</v>
      </c>
      <c r="AW440" s="13" t="s">
        <v>32</v>
      </c>
      <c r="AX440" s="13" t="s">
        <v>77</v>
      </c>
      <c r="AY440" s="234" t="s">
        <v>188</v>
      </c>
    </row>
    <row r="441" spans="1:65" s="14" customFormat="1" ht="11.25">
      <c r="B441" s="235"/>
      <c r="C441" s="236"/>
      <c r="D441" s="225" t="s">
        <v>197</v>
      </c>
      <c r="E441" s="237" t="s">
        <v>160</v>
      </c>
      <c r="F441" s="238" t="s">
        <v>199</v>
      </c>
      <c r="G441" s="236"/>
      <c r="H441" s="239">
        <v>387.84300000000002</v>
      </c>
      <c r="I441" s="240"/>
      <c r="J441" s="236"/>
      <c r="K441" s="236"/>
      <c r="L441" s="241"/>
      <c r="M441" s="242"/>
      <c r="N441" s="243"/>
      <c r="O441" s="243"/>
      <c r="P441" s="243"/>
      <c r="Q441" s="243"/>
      <c r="R441" s="243"/>
      <c r="S441" s="243"/>
      <c r="T441" s="244"/>
      <c r="AT441" s="245" t="s">
        <v>197</v>
      </c>
      <c r="AU441" s="245" t="s">
        <v>88</v>
      </c>
      <c r="AV441" s="14" t="s">
        <v>195</v>
      </c>
      <c r="AW441" s="14" t="s">
        <v>32</v>
      </c>
      <c r="AX441" s="14" t="s">
        <v>85</v>
      </c>
      <c r="AY441" s="245" t="s">
        <v>188</v>
      </c>
    </row>
    <row r="442" spans="1:65" s="2" customFormat="1" ht="16.5" customHeight="1">
      <c r="A442" s="35"/>
      <c r="B442" s="36"/>
      <c r="C442" s="210" t="s">
        <v>446</v>
      </c>
      <c r="D442" s="210" t="s">
        <v>190</v>
      </c>
      <c r="E442" s="211" t="s">
        <v>667</v>
      </c>
      <c r="F442" s="212" t="s">
        <v>668</v>
      </c>
      <c r="G442" s="213" t="s">
        <v>285</v>
      </c>
      <c r="H442" s="214">
        <v>111.71599999999999</v>
      </c>
      <c r="I442" s="215"/>
      <c r="J442" s="216">
        <f>ROUND(I442*H442,2)</f>
        <v>0</v>
      </c>
      <c r="K442" s="212" t="s">
        <v>194</v>
      </c>
      <c r="L442" s="40"/>
      <c r="M442" s="217" t="s">
        <v>1</v>
      </c>
      <c r="N442" s="218" t="s">
        <v>42</v>
      </c>
      <c r="O442" s="72"/>
      <c r="P442" s="219">
        <f>O442*H442</f>
        <v>0</v>
      </c>
      <c r="Q442" s="219">
        <v>0</v>
      </c>
      <c r="R442" s="219">
        <f>Q442*H442</f>
        <v>0</v>
      </c>
      <c r="S442" s="219">
        <v>0</v>
      </c>
      <c r="T442" s="220">
        <f>S442*H442</f>
        <v>0</v>
      </c>
      <c r="U442" s="35"/>
      <c r="V442" s="35"/>
      <c r="W442" s="35"/>
      <c r="X442" s="35"/>
      <c r="Y442" s="35"/>
      <c r="Z442" s="35"/>
      <c r="AA442" s="35"/>
      <c r="AB442" s="35"/>
      <c r="AC442" s="35"/>
      <c r="AD442" s="35"/>
      <c r="AE442" s="35"/>
      <c r="AR442" s="221" t="s">
        <v>195</v>
      </c>
      <c r="AT442" s="221" t="s">
        <v>190</v>
      </c>
      <c r="AU442" s="221" t="s">
        <v>88</v>
      </c>
      <c r="AY442" s="18" t="s">
        <v>188</v>
      </c>
      <c r="BE442" s="222">
        <f>IF(N442="základní",J442,0)</f>
        <v>0</v>
      </c>
      <c r="BF442" s="222">
        <f>IF(N442="snížená",J442,0)</f>
        <v>0</v>
      </c>
      <c r="BG442" s="222">
        <f>IF(N442="zákl. přenesená",J442,0)</f>
        <v>0</v>
      </c>
      <c r="BH442" s="222">
        <f>IF(N442="sníž. přenesená",J442,0)</f>
        <v>0</v>
      </c>
      <c r="BI442" s="222">
        <f>IF(N442="nulová",J442,0)</f>
        <v>0</v>
      </c>
      <c r="BJ442" s="18" t="s">
        <v>85</v>
      </c>
      <c r="BK442" s="222">
        <f>ROUND(I442*H442,2)</f>
        <v>0</v>
      </c>
      <c r="BL442" s="18" t="s">
        <v>195</v>
      </c>
      <c r="BM442" s="221" t="s">
        <v>1979</v>
      </c>
    </row>
    <row r="443" spans="1:65" s="13" customFormat="1" ht="11.25">
      <c r="B443" s="223"/>
      <c r="C443" s="224"/>
      <c r="D443" s="225" t="s">
        <v>197</v>
      </c>
      <c r="E443" s="226" t="s">
        <v>1</v>
      </c>
      <c r="F443" s="227" t="s">
        <v>670</v>
      </c>
      <c r="G443" s="224"/>
      <c r="H443" s="228">
        <v>111.71599999999999</v>
      </c>
      <c r="I443" s="229"/>
      <c r="J443" s="224"/>
      <c r="K443" s="224"/>
      <c r="L443" s="230"/>
      <c r="M443" s="231"/>
      <c r="N443" s="232"/>
      <c r="O443" s="232"/>
      <c r="P443" s="232"/>
      <c r="Q443" s="232"/>
      <c r="R443" s="232"/>
      <c r="S443" s="232"/>
      <c r="T443" s="233"/>
      <c r="AT443" s="234" t="s">
        <v>197</v>
      </c>
      <c r="AU443" s="234" t="s">
        <v>88</v>
      </c>
      <c r="AV443" s="13" t="s">
        <v>88</v>
      </c>
      <c r="AW443" s="13" t="s">
        <v>32</v>
      </c>
      <c r="AX443" s="13" t="s">
        <v>85</v>
      </c>
      <c r="AY443" s="234" t="s">
        <v>188</v>
      </c>
    </row>
    <row r="444" spans="1:65" s="2" customFormat="1" ht="16.5" customHeight="1">
      <c r="A444" s="35"/>
      <c r="B444" s="36"/>
      <c r="C444" s="267" t="s">
        <v>449</v>
      </c>
      <c r="D444" s="267" t="s">
        <v>406</v>
      </c>
      <c r="E444" s="268" t="s">
        <v>407</v>
      </c>
      <c r="F444" s="269" t="s">
        <v>408</v>
      </c>
      <c r="G444" s="270" t="s">
        <v>285</v>
      </c>
      <c r="H444" s="271">
        <v>16.23</v>
      </c>
      <c r="I444" s="272"/>
      <c r="J444" s="273">
        <f>ROUND(I444*H444,2)</f>
        <v>0</v>
      </c>
      <c r="K444" s="269" t="s">
        <v>194</v>
      </c>
      <c r="L444" s="274"/>
      <c r="M444" s="275" t="s">
        <v>1</v>
      </c>
      <c r="N444" s="276" t="s">
        <v>42</v>
      </c>
      <c r="O444" s="72"/>
      <c r="P444" s="219">
        <f>O444*H444</f>
        <v>0</v>
      </c>
      <c r="Q444" s="219">
        <v>0</v>
      </c>
      <c r="R444" s="219">
        <f>Q444*H444</f>
        <v>0</v>
      </c>
      <c r="S444" s="219">
        <v>0</v>
      </c>
      <c r="T444" s="220">
        <f>S444*H444</f>
        <v>0</v>
      </c>
      <c r="U444" s="35"/>
      <c r="V444" s="35"/>
      <c r="W444" s="35"/>
      <c r="X444" s="35"/>
      <c r="Y444" s="35"/>
      <c r="Z444" s="35"/>
      <c r="AA444" s="35"/>
      <c r="AB444" s="35"/>
      <c r="AC444" s="35"/>
      <c r="AD444" s="35"/>
      <c r="AE444" s="35"/>
      <c r="AR444" s="221" t="s">
        <v>229</v>
      </c>
      <c r="AT444" s="221" t="s">
        <v>406</v>
      </c>
      <c r="AU444" s="221" t="s">
        <v>88</v>
      </c>
      <c r="AY444" s="18" t="s">
        <v>188</v>
      </c>
      <c r="BE444" s="222">
        <f>IF(N444="základní",J444,0)</f>
        <v>0</v>
      </c>
      <c r="BF444" s="222">
        <f>IF(N444="snížená",J444,0)</f>
        <v>0</v>
      </c>
      <c r="BG444" s="222">
        <f>IF(N444="zákl. přenesená",J444,0)</f>
        <v>0</v>
      </c>
      <c r="BH444" s="222">
        <f>IF(N444="sníž. přenesená",J444,0)</f>
        <v>0</v>
      </c>
      <c r="BI444" s="222">
        <f>IF(N444="nulová",J444,0)</f>
        <v>0</v>
      </c>
      <c r="BJ444" s="18" t="s">
        <v>85</v>
      </c>
      <c r="BK444" s="222">
        <f>ROUND(I444*H444,2)</f>
        <v>0</v>
      </c>
      <c r="BL444" s="18" t="s">
        <v>195</v>
      </c>
      <c r="BM444" s="221" t="s">
        <v>409</v>
      </c>
    </row>
    <row r="445" spans="1:65" s="15" customFormat="1" ht="11.25">
      <c r="B445" s="246"/>
      <c r="C445" s="247"/>
      <c r="D445" s="225" t="s">
        <v>197</v>
      </c>
      <c r="E445" s="248" t="s">
        <v>1</v>
      </c>
      <c r="F445" s="249" t="s">
        <v>1980</v>
      </c>
      <c r="G445" s="247"/>
      <c r="H445" s="248" t="s">
        <v>1</v>
      </c>
      <c r="I445" s="250"/>
      <c r="J445" s="247"/>
      <c r="K445" s="247"/>
      <c r="L445" s="251"/>
      <c r="M445" s="252"/>
      <c r="N445" s="253"/>
      <c r="O445" s="253"/>
      <c r="P445" s="253"/>
      <c r="Q445" s="253"/>
      <c r="R445" s="253"/>
      <c r="S445" s="253"/>
      <c r="T445" s="254"/>
      <c r="AT445" s="255" t="s">
        <v>197</v>
      </c>
      <c r="AU445" s="255" t="s">
        <v>88</v>
      </c>
      <c r="AV445" s="15" t="s">
        <v>85</v>
      </c>
      <c r="AW445" s="15" t="s">
        <v>32</v>
      </c>
      <c r="AX445" s="15" t="s">
        <v>77</v>
      </c>
      <c r="AY445" s="255" t="s">
        <v>188</v>
      </c>
    </row>
    <row r="446" spans="1:65" s="15" customFormat="1" ht="11.25">
      <c r="B446" s="246"/>
      <c r="C446" s="247"/>
      <c r="D446" s="225" t="s">
        <v>197</v>
      </c>
      <c r="E446" s="248" t="s">
        <v>1</v>
      </c>
      <c r="F446" s="249" t="s">
        <v>1805</v>
      </c>
      <c r="G446" s="247"/>
      <c r="H446" s="248" t="s">
        <v>1</v>
      </c>
      <c r="I446" s="250"/>
      <c r="J446" s="247"/>
      <c r="K446" s="247"/>
      <c r="L446" s="251"/>
      <c r="M446" s="252"/>
      <c r="N446" s="253"/>
      <c r="O446" s="253"/>
      <c r="P446" s="253"/>
      <c r="Q446" s="253"/>
      <c r="R446" s="253"/>
      <c r="S446" s="253"/>
      <c r="T446" s="254"/>
      <c r="AT446" s="255" t="s">
        <v>197</v>
      </c>
      <c r="AU446" s="255" t="s">
        <v>88</v>
      </c>
      <c r="AV446" s="15" t="s">
        <v>85</v>
      </c>
      <c r="AW446" s="15" t="s">
        <v>32</v>
      </c>
      <c r="AX446" s="15" t="s">
        <v>77</v>
      </c>
      <c r="AY446" s="255" t="s">
        <v>188</v>
      </c>
    </row>
    <row r="447" spans="1:65" s="15" customFormat="1" ht="11.25">
      <c r="B447" s="246"/>
      <c r="C447" s="247"/>
      <c r="D447" s="225" t="s">
        <v>197</v>
      </c>
      <c r="E447" s="248" t="s">
        <v>1</v>
      </c>
      <c r="F447" s="249" t="s">
        <v>1981</v>
      </c>
      <c r="G447" s="247"/>
      <c r="H447" s="248" t="s">
        <v>1</v>
      </c>
      <c r="I447" s="250"/>
      <c r="J447" s="247"/>
      <c r="K447" s="247"/>
      <c r="L447" s="251"/>
      <c r="M447" s="252"/>
      <c r="N447" s="253"/>
      <c r="O447" s="253"/>
      <c r="P447" s="253"/>
      <c r="Q447" s="253"/>
      <c r="R447" s="253"/>
      <c r="S447" s="253"/>
      <c r="T447" s="254"/>
      <c r="AT447" s="255" t="s">
        <v>197</v>
      </c>
      <c r="AU447" s="255" t="s">
        <v>88</v>
      </c>
      <c r="AV447" s="15" t="s">
        <v>85</v>
      </c>
      <c r="AW447" s="15" t="s">
        <v>32</v>
      </c>
      <c r="AX447" s="15" t="s">
        <v>77</v>
      </c>
      <c r="AY447" s="255" t="s">
        <v>188</v>
      </c>
    </row>
    <row r="448" spans="1:65" s="13" customFormat="1" ht="11.25">
      <c r="B448" s="223"/>
      <c r="C448" s="224"/>
      <c r="D448" s="225" t="s">
        <v>197</v>
      </c>
      <c r="E448" s="226" t="s">
        <v>1</v>
      </c>
      <c r="F448" s="227" t="s">
        <v>1982</v>
      </c>
      <c r="G448" s="224"/>
      <c r="H448" s="228">
        <v>0.66400000000000003</v>
      </c>
      <c r="I448" s="229"/>
      <c r="J448" s="224"/>
      <c r="K448" s="224"/>
      <c r="L448" s="230"/>
      <c r="M448" s="231"/>
      <c r="N448" s="232"/>
      <c r="O448" s="232"/>
      <c r="P448" s="232"/>
      <c r="Q448" s="232"/>
      <c r="R448" s="232"/>
      <c r="S448" s="232"/>
      <c r="T448" s="233"/>
      <c r="AT448" s="234" t="s">
        <v>197</v>
      </c>
      <c r="AU448" s="234" t="s">
        <v>88</v>
      </c>
      <c r="AV448" s="13" t="s">
        <v>88</v>
      </c>
      <c r="AW448" s="13" t="s">
        <v>32</v>
      </c>
      <c r="AX448" s="13" t="s">
        <v>77</v>
      </c>
      <c r="AY448" s="234" t="s">
        <v>188</v>
      </c>
    </row>
    <row r="449" spans="2:51" s="15" customFormat="1" ht="11.25">
      <c r="B449" s="246"/>
      <c r="C449" s="247"/>
      <c r="D449" s="225" t="s">
        <v>197</v>
      </c>
      <c r="E449" s="248" t="s">
        <v>1</v>
      </c>
      <c r="F449" s="249" t="s">
        <v>1983</v>
      </c>
      <c r="G449" s="247"/>
      <c r="H449" s="248" t="s">
        <v>1</v>
      </c>
      <c r="I449" s="250"/>
      <c r="J449" s="247"/>
      <c r="K449" s="247"/>
      <c r="L449" s="251"/>
      <c r="M449" s="252"/>
      <c r="N449" s="253"/>
      <c r="O449" s="253"/>
      <c r="P449" s="253"/>
      <c r="Q449" s="253"/>
      <c r="R449" s="253"/>
      <c r="S449" s="253"/>
      <c r="T449" s="254"/>
      <c r="AT449" s="255" t="s">
        <v>197</v>
      </c>
      <c r="AU449" s="255" t="s">
        <v>88</v>
      </c>
      <c r="AV449" s="15" t="s">
        <v>85</v>
      </c>
      <c r="AW449" s="15" t="s">
        <v>32</v>
      </c>
      <c r="AX449" s="15" t="s">
        <v>77</v>
      </c>
      <c r="AY449" s="255" t="s">
        <v>188</v>
      </c>
    </row>
    <row r="450" spans="2:51" s="13" customFormat="1" ht="11.25">
      <c r="B450" s="223"/>
      <c r="C450" s="224"/>
      <c r="D450" s="225" t="s">
        <v>197</v>
      </c>
      <c r="E450" s="226" t="s">
        <v>1</v>
      </c>
      <c r="F450" s="227" t="s">
        <v>1984</v>
      </c>
      <c r="G450" s="224"/>
      <c r="H450" s="228">
        <v>0.99199999999999999</v>
      </c>
      <c r="I450" s="229"/>
      <c r="J450" s="224"/>
      <c r="K450" s="224"/>
      <c r="L450" s="230"/>
      <c r="M450" s="231"/>
      <c r="N450" s="232"/>
      <c r="O450" s="232"/>
      <c r="P450" s="232"/>
      <c r="Q450" s="232"/>
      <c r="R450" s="232"/>
      <c r="S450" s="232"/>
      <c r="T450" s="233"/>
      <c r="AT450" s="234" t="s">
        <v>197</v>
      </c>
      <c r="AU450" s="234" t="s">
        <v>88</v>
      </c>
      <c r="AV450" s="13" t="s">
        <v>88</v>
      </c>
      <c r="AW450" s="13" t="s">
        <v>32</v>
      </c>
      <c r="AX450" s="13" t="s">
        <v>77</v>
      </c>
      <c r="AY450" s="234" t="s">
        <v>188</v>
      </c>
    </row>
    <row r="451" spans="2:51" s="15" customFormat="1" ht="11.25">
      <c r="B451" s="246"/>
      <c r="C451" s="247"/>
      <c r="D451" s="225" t="s">
        <v>197</v>
      </c>
      <c r="E451" s="248" t="s">
        <v>1</v>
      </c>
      <c r="F451" s="249" t="s">
        <v>1985</v>
      </c>
      <c r="G451" s="247"/>
      <c r="H451" s="248" t="s">
        <v>1</v>
      </c>
      <c r="I451" s="250"/>
      <c r="J451" s="247"/>
      <c r="K451" s="247"/>
      <c r="L451" s="251"/>
      <c r="M451" s="252"/>
      <c r="N451" s="253"/>
      <c r="O451" s="253"/>
      <c r="P451" s="253"/>
      <c r="Q451" s="253"/>
      <c r="R451" s="253"/>
      <c r="S451" s="253"/>
      <c r="T451" s="254"/>
      <c r="AT451" s="255" t="s">
        <v>197</v>
      </c>
      <c r="AU451" s="255" t="s">
        <v>88</v>
      </c>
      <c r="AV451" s="15" t="s">
        <v>85</v>
      </c>
      <c r="AW451" s="15" t="s">
        <v>32</v>
      </c>
      <c r="AX451" s="15" t="s">
        <v>77</v>
      </c>
      <c r="AY451" s="255" t="s">
        <v>188</v>
      </c>
    </row>
    <row r="452" spans="2:51" s="15" customFormat="1" ht="11.25">
      <c r="B452" s="246"/>
      <c r="C452" s="247"/>
      <c r="D452" s="225" t="s">
        <v>197</v>
      </c>
      <c r="E452" s="248" t="s">
        <v>1</v>
      </c>
      <c r="F452" s="249" t="s">
        <v>1986</v>
      </c>
      <c r="G452" s="247"/>
      <c r="H452" s="248" t="s">
        <v>1</v>
      </c>
      <c r="I452" s="250"/>
      <c r="J452" s="247"/>
      <c r="K452" s="247"/>
      <c r="L452" s="251"/>
      <c r="M452" s="252"/>
      <c r="N452" s="253"/>
      <c r="O452" s="253"/>
      <c r="P452" s="253"/>
      <c r="Q452" s="253"/>
      <c r="R452" s="253"/>
      <c r="S452" s="253"/>
      <c r="T452" s="254"/>
      <c r="AT452" s="255" t="s">
        <v>197</v>
      </c>
      <c r="AU452" s="255" t="s">
        <v>88</v>
      </c>
      <c r="AV452" s="15" t="s">
        <v>85</v>
      </c>
      <c r="AW452" s="15" t="s">
        <v>32</v>
      </c>
      <c r="AX452" s="15" t="s">
        <v>77</v>
      </c>
      <c r="AY452" s="255" t="s">
        <v>188</v>
      </c>
    </row>
    <row r="453" spans="2:51" s="13" customFormat="1" ht="11.25">
      <c r="B453" s="223"/>
      <c r="C453" s="224"/>
      <c r="D453" s="225" t="s">
        <v>197</v>
      </c>
      <c r="E453" s="226" t="s">
        <v>1</v>
      </c>
      <c r="F453" s="227" t="s">
        <v>1987</v>
      </c>
      <c r="G453" s="224"/>
      <c r="H453" s="228">
        <v>1.248</v>
      </c>
      <c r="I453" s="229"/>
      <c r="J453" s="224"/>
      <c r="K453" s="224"/>
      <c r="L453" s="230"/>
      <c r="M453" s="231"/>
      <c r="N453" s="232"/>
      <c r="O453" s="232"/>
      <c r="P453" s="232"/>
      <c r="Q453" s="232"/>
      <c r="R453" s="232"/>
      <c r="S453" s="232"/>
      <c r="T453" s="233"/>
      <c r="AT453" s="234" t="s">
        <v>197</v>
      </c>
      <c r="AU453" s="234" t="s">
        <v>88</v>
      </c>
      <c r="AV453" s="13" t="s">
        <v>88</v>
      </c>
      <c r="AW453" s="13" t="s">
        <v>32</v>
      </c>
      <c r="AX453" s="13" t="s">
        <v>77</v>
      </c>
      <c r="AY453" s="234" t="s">
        <v>188</v>
      </c>
    </row>
    <row r="454" spans="2:51" s="13" customFormat="1" ht="11.25">
      <c r="B454" s="223"/>
      <c r="C454" s="224"/>
      <c r="D454" s="225" t="s">
        <v>197</v>
      </c>
      <c r="E454" s="226" t="s">
        <v>1</v>
      </c>
      <c r="F454" s="227" t="s">
        <v>1988</v>
      </c>
      <c r="G454" s="224"/>
      <c r="H454" s="228">
        <v>2.714</v>
      </c>
      <c r="I454" s="229"/>
      <c r="J454" s="224"/>
      <c r="K454" s="224"/>
      <c r="L454" s="230"/>
      <c r="M454" s="231"/>
      <c r="N454" s="232"/>
      <c r="O454" s="232"/>
      <c r="P454" s="232"/>
      <c r="Q454" s="232"/>
      <c r="R454" s="232"/>
      <c r="S454" s="232"/>
      <c r="T454" s="233"/>
      <c r="AT454" s="234" t="s">
        <v>197</v>
      </c>
      <c r="AU454" s="234" t="s">
        <v>88</v>
      </c>
      <c r="AV454" s="13" t="s">
        <v>88</v>
      </c>
      <c r="AW454" s="13" t="s">
        <v>32</v>
      </c>
      <c r="AX454" s="13" t="s">
        <v>77</v>
      </c>
      <c r="AY454" s="234" t="s">
        <v>188</v>
      </c>
    </row>
    <row r="455" spans="2:51" s="13" customFormat="1" ht="11.25">
      <c r="B455" s="223"/>
      <c r="C455" s="224"/>
      <c r="D455" s="225" t="s">
        <v>197</v>
      </c>
      <c r="E455" s="226" t="s">
        <v>1</v>
      </c>
      <c r="F455" s="227" t="s">
        <v>1989</v>
      </c>
      <c r="G455" s="224"/>
      <c r="H455" s="228">
        <v>-0.3</v>
      </c>
      <c r="I455" s="229"/>
      <c r="J455" s="224"/>
      <c r="K455" s="224"/>
      <c r="L455" s="230"/>
      <c r="M455" s="231"/>
      <c r="N455" s="232"/>
      <c r="O455" s="232"/>
      <c r="P455" s="232"/>
      <c r="Q455" s="232"/>
      <c r="R455" s="232"/>
      <c r="S455" s="232"/>
      <c r="T455" s="233"/>
      <c r="AT455" s="234" t="s">
        <v>197</v>
      </c>
      <c r="AU455" s="234" t="s">
        <v>88</v>
      </c>
      <c r="AV455" s="13" t="s">
        <v>88</v>
      </c>
      <c r="AW455" s="13" t="s">
        <v>32</v>
      </c>
      <c r="AX455" s="13" t="s">
        <v>77</v>
      </c>
      <c r="AY455" s="234" t="s">
        <v>188</v>
      </c>
    </row>
    <row r="456" spans="2:51" s="15" customFormat="1" ht="11.25">
      <c r="B456" s="246"/>
      <c r="C456" s="247"/>
      <c r="D456" s="225" t="s">
        <v>197</v>
      </c>
      <c r="E456" s="248" t="s">
        <v>1</v>
      </c>
      <c r="F456" s="249" t="s">
        <v>1990</v>
      </c>
      <c r="G456" s="247"/>
      <c r="H456" s="248" t="s">
        <v>1</v>
      </c>
      <c r="I456" s="250"/>
      <c r="J456" s="247"/>
      <c r="K456" s="247"/>
      <c r="L456" s="251"/>
      <c r="M456" s="252"/>
      <c r="N456" s="253"/>
      <c r="O456" s="253"/>
      <c r="P456" s="253"/>
      <c r="Q456" s="253"/>
      <c r="R456" s="253"/>
      <c r="S456" s="253"/>
      <c r="T456" s="254"/>
      <c r="AT456" s="255" t="s">
        <v>197</v>
      </c>
      <c r="AU456" s="255" t="s">
        <v>88</v>
      </c>
      <c r="AV456" s="15" t="s">
        <v>85</v>
      </c>
      <c r="AW456" s="15" t="s">
        <v>32</v>
      </c>
      <c r="AX456" s="15" t="s">
        <v>77</v>
      </c>
      <c r="AY456" s="255" t="s">
        <v>188</v>
      </c>
    </row>
    <row r="457" spans="2:51" s="13" customFormat="1" ht="11.25">
      <c r="B457" s="223"/>
      <c r="C457" s="224"/>
      <c r="D457" s="225" t="s">
        <v>197</v>
      </c>
      <c r="E457" s="226" t="s">
        <v>1</v>
      </c>
      <c r="F457" s="227" t="s">
        <v>1991</v>
      </c>
      <c r="G457" s="224"/>
      <c r="H457" s="228">
        <v>0.99299999999999999</v>
      </c>
      <c r="I457" s="229"/>
      <c r="J457" s="224"/>
      <c r="K457" s="224"/>
      <c r="L457" s="230"/>
      <c r="M457" s="231"/>
      <c r="N457" s="232"/>
      <c r="O457" s="232"/>
      <c r="P457" s="232"/>
      <c r="Q457" s="232"/>
      <c r="R457" s="232"/>
      <c r="S457" s="232"/>
      <c r="T457" s="233"/>
      <c r="AT457" s="234" t="s">
        <v>197</v>
      </c>
      <c r="AU457" s="234" t="s">
        <v>88</v>
      </c>
      <c r="AV457" s="13" t="s">
        <v>88</v>
      </c>
      <c r="AW457" s="13" t="s">
        <v>32</v>
      </c>
      <c r="AX457" s="13" t="s">
        <v>77</v>
      </c>
      <c r="AY457" s="234" t="s">
        <v>188</v>
      </c>
    </row>
    <row r="458" spans="2:51" s="13" customFormat="1" ht="11.25">
      <c r="B458" s="223"/>
      <c r="C458" s="224"/>
      <c r="D458" s="225" t="s">
        <v>197</v>
      </c>
      <c r="E458" s="226" t="s">
        <v>1</v>
      </c>
      <c r="F458" s="227" t="s">
        <v>1992</v>
      </c>
      <c r="G458" s="224"/>
      <c r="H458" s="228">
        <v>2.355</v>
      </c>
      <c r="I458" s="229"/>
      <c r="J458" s="224"/>
      <c r="K458" s="224"/>
      <c r="L458" s="230"/>
      <c r="M458" s="231"/>
      <c r="N458" s="232"/>
      <c r="O458" s="232"/>
      <c r="P458" s="232"/>
      <c r="Q458" s="232"/>
      <c r="R458" s="232"/>
      <c r="S458" s="232"/>
      <c r="T458" s="233"/>
      <c r="AT458" s="234" t="s">
        <v>197</v>
      </c>
      <c r="AU458" s="234" t="s">
        <v>88</v>
      </c>
      <c r="AV458" s="13" t="s">
        <v>88</v>
      </c>
      <c r="AW458" s="13" t="s">
        <v>32</v>
      </c>
      <c r="AX458" s="13" t="s">
        <v>77</v>
      </c>
      <c r="AY458" s="234" t="s">
        <v>188</v>
      </c>
    </row>
    <row r="459" spans="2:51" s="13" customFormat="1" ht="11.25">
      <c r="B459" s="223"/>
      <c r="C459" s="224"/>
      <c r="D459" s="225" t="s">
        <v>197</v>
      </c>
      <c r="E459" s="226" t="s">
        <v>1</v>
      </c>
      <c r="F459" s="227" t="s">
        <v>1993</v>
      </c>
      <c r="G459" s="224"/>
      <c r="H459" s="228">
        <v>-0.23200000000000001</v>
      </c>
      <c r="I459" s="229"/>
      <c r="J459" s="224"/>
      <c r="K459" s="224"/>
      <c r="L459" s="230"/>
      <c r="M459" s="231"/>
      <c r="N459" s="232"/>
      <c r="O459" s="232"/>
      <c r="P459" s="232"/>
      <c r="Q459" s="232"/>
      <c r="R459" s="232"/>
      <c r="S459" s="232"/>
      <c r="T459" s="233"/>
      <c r="AT459" s="234" t="s">
        <v>197</v>
      </c>
      <c r="AU459" s="234" t="s">
        <v>88</v>
      </c>
      <c r="AV459" s="13" t="s">
        <v>88</v>
      </c>
      <c r="AW459" s="13" t="s">
        <v>32</v>
      </c>
      <c r="AX459" s="13" t="s">
        <v>77</v>
      </c>
      <c r="AY459" s="234" t="s">
        <v>188</v>
      </c>
    </row>
    <row r="460" spans="2:51" s="15" customFormat="1" ht="11.25">
      <c r="B460" s="246"/>
      <c r="C460" s="247"/>
      <c r="D460" s="225" t="s">
        <v>197</v>
      </c>
      <c r="E460" s="248" t="s">
        <v>1</v>
      </c>
      <c r="F460" s="249" t="s">
        <v>1994</v>
      </c>
      <c r="G460" s="247"/>
      <c r="H460" s="248" t="s">
        <v>1</v>
      </c>
      <c r="I460" s="250"/>
      <c r="J460" s="247"/>
      <c r="K460" s="247"/>
      <c r="L460" s="251"/>
      <c r="M460" s="252"/>
      <c r="N460" s="253"/>
      <c r="O460" s="253"/>
      <c r="P460" s="253"/>
      <c r="Q460" s="253"/>
      <c r="R460" s="253"/>
      <c r="S460" s="253"/>
      <c r="T460" s="254"/>
      <c r="AT460" s="255" t="s">
        <v>197</v>
      </c>
      <c r="AU460" s="255" t="s">
        <v>88</v>
      </c>
      <c r="AV460" s="15" t="s">
        <v>85</v>
      </c>
      <c r="AW460" s="15" t="s">
        <v>32</v>
      </c>
      <c r="AX460" s="15" t="s">
        <v>77</v>
      </c>
      <c r="AY460" s="255" t="s">
        <v>188</v>
      </c>
    </row>
    <row r="461" spans="2:51" s="13" customFormat="1" ht="11.25">
      <c r="B461" s="223"/>
      <c r="C461" s="224"/>
      <c r="D461" s="225" t="s">
        <v>197</v>
      </c>
      <c r="E461" s="226" t="s">
        <v>1</v>
      </c>
      <c r="F461" s="227" t="s">
        <v>1995</v>
      </c>
      <c r="G461" s="224"/>
      <c r="H461" s="228">
        <v>8.65</v>
      </c>
      <c r="I461" s="229"/>
      <c r="J461" s="224"/>
      <c r="K461" s="224"/>
      <c r="L461" s="230"/>
      <c r="M461" s="231"/>
      <c r="N461" s="232"/>
      <c r="O461" s="232"/>
      <c r="P461" s="232"/>
      <c r="Q461" s="232"/>
      <c r="R461" s="232"/>
      <c r="S461" s="232"/>
      <c r="T461" s="233"/>
      <c r="AT461" s="234" t="s">
        <v>197</v>
      </c>
      <c r="AU461" s="234" t="s">
        <v>88</v>
      </c>
      <c r="AV461" s="13" t="s">
        <v>88</v>
      </c>
      <c r="AW461" s="13" t="s">
        <v>32</v>
      </c>
      <c r="AX461" s="13" t="s">
        <v>77</v>
      </c>
      <c r="AY461" s="234" t="s">
        <v>188</v>
      </c>
    </row>
    <row r="462" spans="2:51" s="13" customFormat="1" ht="11.25">
      <c r="B462" s="223"/>
      <c r="C462" s="224"/>
      <c r="D462" s="225" t="s">
        <v>197</v>
      </c>
      <c r="E462" s="226" t="s">
        <v>1</v>
      </c>
      <c r="F462" s="227" t="s">
        <v>1996</v>
      </c>
      <c r="G462" s="224"/>
      <c r="H462" s="228">
        <v>20.041</v>
      </c>
      <c r="I462" s="229"/>
      <c r="J462" s="224"/>
      <c r="K462" s="224"/>
      <c r="L462" s="230"/>
      <c r="M462" s="231"/>
      <c r="N462" s="232"/>
      <c r="O462" s="232"/>
      <c r="P462" s="232"/>
      <c r="Q462" s="232"/>
      <c r="R462" s="232"/>
      <c r="S462" s="232"/>
      <c r="T462" s="233"/>
      <c r="AT462" s="234" t="s">
        <v>197</v>
      </c>
      <c r="AU462" s="234" t="s">
        <v>88</v>
      </c>
      <c r="AV462" s="13" t="s">
        <v>88</v>
      </c>
      <c r="AW462" s="13" t="s">
        <v>32</v>
      </c>
      <c r="AX462" s="13" t="s">
        <v>77</v>
      </c>
      <c r="AY462" s="234" t="s">
        <v>188</v>
      </c>
    </row>
    <row r="463" spans="2:51" s="13" customFormat="1" ht="11.25">
      <c r="B463" s="223"/>
      <c r="C463" s="224"/>
      <c r="D463" s="225" t="s">
        <v>197</v>
      </c>
      <c r="E463" s="226" t="s">
        <v>1</v>
      </c>
      <c r="F463" s="227" t="s">
        <v>1997</v>
      </c>
      <c r="G463" s="224"/>
      <c r="H463" s="228">
        <v>9.5129999999999999</v>
      </c>
      <c r="I463" s="229"/>
      <c r="J463" s="224"/>
      <c r="K463" s="224"/>
      <c r="L463" s="230"/>
      <c r="M463" s="231"/>
      <c r="N463" s="232"/>
      <c r="O463" s="232"/>
      <c r="P463" s="232"/>
      <c r="Q463" s="232"/>
      <c r="R463" s="232"/>
      <c r="S463" s="232"/>
      <c r="T463" s="233"/>
      <c r="AT463" s="234" t="s">
        <v>197</v>
      </c>
      <c r="AU463" s="234" t="s">
        <v>88</v>
      </c>
      <c r="AV463" s="13" t="s">
        <v>88</v>
      </c>
      <c r="AW463" s="13" t="s">
        <v>32</v>
      </c>
      <c r="AX463" s="13" t="s">
        <v>77</v>
      </c>
      <c r="AY463" s="234" t="s">
        <v>188</v>
      </c>
    </row>
    <row r="464" spans="2:51" s="13" customFormat="1" ht="11.25">
      <c r="B464" s="223"/>
      <c r="C464" s="224"/>
      <c r="D464" s="225" t="s">
        <v>197</v>
      </c>
      <c r="E464" s="226" t="s">
        <v>1</v>
      </c>
      <c r="F464" s="227" t="s">
        <v>1998</v>
      </c>
      <c r="G464" s="224"/>
      <c r="H464" s="228">
        <v>6.5590000000000002</v>
      </c>
      <c r="I464" s="229"/>
      <c r="J464" s="224"/>
      <c r="K464" s="224"/>
      <c r="L464" s="230"/>
      <c r="M464" s="231"/>
      <c r="N464" s="232"/>
      <c r="O464" s="232"/>
      <c r="P464" s="232"/>
      <c r="Q464" s="232"/>
      <c r="R464" s="232"/>
      <c r="S464" s="232"/>
      <c r="T464" s="233"/>
      <c r="AT464" s="234" t="s">
        <v>197</v>
      </c>
      <c r="AU464" s="234" t="s">
        <v>88</v>
      </c>
      <c r="AV464" s="13" t="s">
        <v>88</v>
      </c>
      <c r="AW464" s="13" t="s">
        <v>32</v>
      </c>
      <c r="AX464" s="13" t="s">
        <v>77</v>
      </c>
      <c r="AY464" s="234" t="s">
        <v>188</v>
      </c>
    </row>
    <row r="465" spans="2:51" s="13" customFormat="1" ht="11.25">
      <c r="B465" s="223"/>
      <c r="C465" s="224"/>
      <c r="D465" s="225" t="s">
        <v>197</v>
      </c>
      <c r="E465" s="226" t="s">
        <v>1</v>
      </c>
      <c r="F465" s="227" t="s">
        <v>1999</v>
      </c>
      <c r="G465" s="224"/>
      <c r="H465" s="228">
        <v>0.52600000000000002</v>
      </c>
      <c r="I465" s="229"/>
      <c r="J465" s="224"/>
      <c r="K465" s="224"/>
      <c r="L465" s="230"/>
      <c r="M465" s="231"/>
      <c r="N465" s="232"/>
      <c r="O465" s="232"/>
      <c r="P465" s="232"/>
      <c r="Q465" s="232"/>
      <c r="R465" s="232"/>
      <c r="S465" s="232"/>
      <c r="T465" s="233"/>
      <c r="AT465" s="234" t="s">
        <v>197</v>
      </c>
      <c r="AU465" s="234" t="s">
        <v>88</v>
      </c>
      <c r="AV465" s="13" t="s">
        <v>88</v>
      </c>
      <c r="AW465" s="13" t="s">
        <v>32</v>
      </c>
      <c r="AX465" s="13" t="s">
        <v>77</v>
      </c>
      <c r="AY465" s="234" t="s">
        <v>188</v>
      </c>
    </row>
    <row r="466" spans="2:51" s="13" customFormat="1" ht="11.25">
      <c r="B466" s="223"/>
      <c r="C466" s="224"/>
      <c r="D466" s="225" t="s">
        <v>197</v>
      </c>
      <c r="E466" s="226" t="s">
        <v>1</v>
      </c>
      <c r="F466" s="227" t="s">
        <v>2000</v>
      </c>
      <c r="G466" s="224"/>
      <c r="H466" s="228">
        <v>-34.831000000000003</v>
      </c>
      <c r="I466" s="229"/>
      <c r="J466" s="224"/>
      <c r="K466" s="224"/>
      <c r="L466" s="230"/>
      <c r="M466" s="231"/>
      <c r="N466" s="232"/>
      <c r="O466" s="232"/>
      <c r="P466" s="232"/>
      <c r="Q466" s="232"/>
      <c r="R466" s="232"/>
      <c r="S466" s="232"/>
      <c r="T466" s="233"/>
      <c r="AT466" s="234" t="s">
        <v>197</v>
      </c>
      <c r="AU466" s="234" t="s">
        <v>88</v>
      </c>
      <c r="AV466" s="13" t="s">
        <v>88</v>
      </c>
      <c r="AW466" s="13" t="s">
        <v>32</v>
      </c>
      <c r="AX466" s="13" t="s">
        <v>77</v>
      </c>
      <c r="AY466" s="234" t="s">
        <v>188</v>
      </c>
    </row>
    <row r="467" spans="2:51" s="13" customFormat="1" ht="11.25">
      <c r="B467" s="223"/>
      <c r="C467" s="224"/>
      <c r="D467" s="225" t="s">
        <v>197</v>
      </c>
      <c r="E467" s="226" t="s">
        <v>1</v>
      </c>
      <c r="F467" s="227" t="s">
        <v>2001</v>
      </c>
      <c r="G467" s="224"/>
      <c r="H467" s="228">
        <v>-1.8129999999999999</v>
      </c>
      <c r="I467" s="229"/>
      <c r="J467" s="224"/>
      <c r="K467" s="224"/>
      <c r="L467" s="230"/>
      <c r="M467" s="231"/>
      <c r="N467" s="232"/>
      <c r="O467" s="232"/>
      <c r="P467" s="232"/>
      <c r="Q467" s="232"/>
      <c r="R467" s="232"/>
      <c r="S467" s="232"/>
      <c r="T467" s="233"/>
      <c r="AT467" s="234" t="s">
        <v>197</v>
      </c>
      <c r="AU467" s="234" t="s">
        <v>88</v>
      </c>
      <c r="AV467" s="13" t="s">
        <v>88</v>
      </c>
      <c r="AW467" s="13" t="s">
        <v>32</v>
      </c>
      <c r="AX467" s="13" t="s">
        <v>77</v>
      </c>
      <c r="AY467" s="234" t="s">
        <v>188</v>
      </c>
    </row>
    <row r="468" spans="2:51" s="13" customFormat="1" ht="11.25">
      <c r="B468" s="223"/>
      <c r="C468" s="224"/>
      <c r="D468" s="225" t="s">
        <v>197</v>
      </c>
      <c r="E468" s="226" t="s">
        <v>1</v>
      </c>
      <c r="F468" s="227" t="s">
        <v>2002</v>
      </c>
      <c r="G468" s="224"/>
      <c r="H468" s="228">
        <v>-6.9340000000000002</v>
      </c>
      <c r="I468" s="229"/>
      <c r="J468" s="224"/>
      <c r="K468" s="224"/>
      <c r="L468" s="230"/>
      <c r="M468" s="231"/>
      <c r="N468" s="232"/>
      <c r="O468" s="232"/>
      <c r="P468" s="232"/>
      <c r="Q468" s="232"/>
      <c r="R468" s="232"/>
      <c r="S468" s="232"/>
      <c r="T468" s="233"/>
      <c r="AT468" s="234" t="s">
        <v>197</v>
      </c>
      <c r="AU468" s="234" t="s">
        <v>88</v>
      </c>
      <c r="AV468" s="13" t="s">
        <v>88</v>
      </c>
      <c r="AW468" s="13" t="s">
        <v>32</v>
      </c>
      <c r="AX468" s="13" t="s">
        <v>77</v>
      </c>
      <c r="AY468" s="234" t="s">
        <v>188</v>
      </c>
    </row>
    <row r="469" spans="2:51" s="15" customFormat="1" ht="11.25">
      <c r="B469" s="246"/>
      <c r="C469" s="247"/>
      <c r="D469" s="225" t="s">
        <v>197</v>
      </c>
      <c r="E469" s="248" t="s">
        <v>1</v>
      </c>
      <c r="F469" s="249" t="s">
        <v>2003</v>
      </c>
      <c r="G469" s="247"/>
      <c r="H469" s="248" t="s">
        <v>1</v>
      </c>
      <c r="I469" s="250"/>
      <c r="J469" s="247"/>
      <c r="K469" s="247"/>
      <c r="L469" s="251"/>
      <c r="M469" s="252"/>
      <c r="N469" s="253"/>
      <c r="O469" s="253"/>
      <c r="P469" s="253"/>
      <c r="Q469" s="253"/>
      <c r="R469" s="253"/>
      <c r="S469" s="253"/>
      <c r="T469" s="254"/>
      <c r="AT469" s="255" t="s">
        <v>197</v>
      </c>
      <c r="AU469" s="255" t="s">
        <v>88</v>
      </c>
      <c r="AV469" s="15" t="s">
        <v>85</v>
      </c>
      <c r="AW469" s="15" t="s">
        <v>32</v>
      </c>
      <c r="AX469" s="15" t="s">
        <v>77</v>
      </c>
      <c r="AY469" s="255" t="s">
        <v>188</v>
      </c>
    </row>
    <row r="470" spans="2:51" s="13" customFormat="1" ht="11.25">
      <c r="B470" s="223"/>
      <c r="C470" s="224"/>
      <c r="D470" s="225" t="s">
        <v>197</v>
      </c>
      <c r="E470" s="226" t="s">
        <v>1</v>
      </c>
      <c r="F470" s="227" t="s">
        <v>2004</v>
      </c>
      <c r="G470" s="224"/>
      <c r="H470" s="228">
        <v>2.0739999999999998</v>
      </c>
      <c r="I470" s="229"/>
      <c r="J470" s="224"/>
      <c r="K470" s="224"/>
      <c r="L470" s="230"/>
      <c r="M470" s="231"/>
      <c r="N470" s="232"/>
      <c r="O470" s="232"/>
      <c r="P470" s="232"/>
      <c r="Q470" s="232"/>
      <c r="R470" s="232"/>
      <c r="S470" s="232"/>
      <c r="T470" s="233"/>
      <c r="AT470" s="234" t="s">
        <v>197</v>
      </c>
      <c r="AU470" s="234" t="s">
        <v>88</v>
      </c>
      <c r="AV470" s="13" t="s">
        <v>88</v>
      </c>
      <c r="AW470" s="13" t="s">
        <v>32</v>
      </c>
      <c r="AX470" s="13" t="s">
        <v>77</v>
      </c>
      <c r="AY470" s="234" t="s">
        <v>188</v>
      </c>
    </row>
    <row r="471" spans="2:51" s="13" customFormat="1" ht="11.25">
      <c r="B471" s="223"/>
      <c r="C471" s="224"/>
      <c r="D471" s="225" t="s">
        <v>197</v>
      </c>
      <c r="E471" s="226" t="s">
        <v>1</v>
      </c>
      <c r="F471" s="227" t="s">
        <v>2005</v>
      </c>
      <c r="G471" s="224"/>
      <c r="H471" s="228">
        <v>-0.26900000000000002</v>
      </c>
      <c r="I471" s="229"/>
      <c r="J471" s="224"/>
      <c r="K471" s="224"/>
      <c r="L471" s="230"/>
      <c r="M471" s="231"/>
      <c r="N471" s="232"/>
      <c r="O471" s="232"/>
      <c r="P471" s="232"/>
      <c r="Q471" s="232"/>
      <c r="R471" s="232"/>
      <c r="S471" s="232"/>
      <c r="T471" s="233"/>
      <c r="AT471" s="234" t="s">
        <v>197</v>
      </c>
      <c r="AU471" s="234" t="s">
        <v>88</v>
      </c>
      <c r="AV471" s="13" t="s">
        <v>88</v>
      </c>
      <c r="AW471" s="13" t="s">
        <v>32</v>
      </c>
      <c r="AX471" s="13" t="s">
        <v>77</v>
      </c>
      <c r="AY471" s="234" t="s">
        <v>188</v>
      </c>
    </row>
    <row r="472" spans="2:51" s="16" customFormat="1" ht="11.25">
      <c r="B472" s="256"/>
      <c r="C472" s="257"/>
      <c r="D472" s="225" t="s">
        <v>197</v>
      </c>
      <c r="E472" s="258" t="s">
        <v>1</v>
      </c>
      <c r="F472" s="259" t="s">
        <v>212</v>
      </c>
      <c r="G472" s="257"/>
      <c r="H472" s="260">
        <v>11.95</v>
      </c>
      <c r="I472" s="261"/>
      <c r="J472" s="257"/>
      <c r="K472" s="257"/>
      <c r="L472" s="262"/>
      <c r="M472" s="263"/>
      <c r="N472" s="264"/>
      <c r="O472" s="264"/>
      <c r="P472" s="264"/>
      <c r="Q472" s="264"/>
      <c r="R472" s="264"/>
      <c r="S472" s="264"/>
      <c r="T472" s="265"/>
      <c r="AT472" s="266" t="s">
        <v>197</v>
      </c>
      <c r="AU472" s="266" t="s">
        <v>88</v>
      </c>
      <c r="AV472" s="16" t="s">
        <v>204</v>
      </c>
      <c r="AW472" s="16" t="s">
        <v>32</v>
      </c>
      <c r="AX472" s="16" t="s">
        <v>77</v>
      </c>
      <c r="AY472" s="266" t="s">
        <v>188</v>
      </c>
    </row>
    <row r="473" spans="2:51" s="15" customFormat="1" ht="11.25">
      <c r="B473" s="246"/>
      <c r="C473" s="247"/>
      <c r="D473" s="225" t="s">
        <v>197</v>
      </c>
      <c r="E473" s="248" t="s">
        <v>1</v>
      </c>
      <c r="F473" s="249" t="s">
        <v>1789</v>
      </c>
      <c r="G473" s="247"/>
      <c r="H473" s="248" t="s">
        <v>1</v>
      </c>
      <c r="I473" s="250"/>
      <c r="J473" s="247"/>
      <c r="K473" s="247"/>
      <c r="L473" s="251"/>
      <c r="M473" s="252"/>
      <c r="N473" s="253"/>
      <c r="O473" s="253"/>
      <c r="P473" s="253"/>
      <c r="Q473" s="253"/>
      <c r="R473" s="253"/>
      <c r="S473" s="253"/>
      <c r="T473" s="254"/>
      <c r="AT473" s="255" t="s">
        <v>197</v>
      </c>
      <c r="AU473" s="255" t="s">
        <v>88</v>
      </c>
      <c r="AV473" s="15" t="s">
        <v>85</v>
      </c>
      <c r="AW473" s="15" t="s">
        <v>32</v>
      </c>
      <c r="AX473" s="15" t="s">
        <v>77</v>
      </c>
      <c r="AY473" s="255" t="s">
        <v>188</v>
      </c>
    </row>
    <row r="474" spans="2:51" s="13" customFormat="1" ht="11.25">
      <c r="B474" s="223"/>
      <c r="C474" s="224"/>
      <c r="D474" s="225" t="s">
        <v>197</v>
      </c>
      <c r="E474" s="226" t="s">
        <v>1</v>
      </c>
      <c r="F474" s="227" t="s">
        <v>2006</v>
      </c>
      <c r="G474" s="224"/>
      <c r="H474" s="228">
        <v>0.60199999999999998</v>
      </c>
      <c r="I474" s="229"/>
      <c r="J474" s="224"/>
      <c r="K474" s="224"/>
      <c r="L474" s="230"/>
      <c r="M474" s="231"/>
      <c r="N474" s="232"/>
      <c r="O474" s="232"/>
      <c r="P474" s="232"/>
      <c r="Q474" s="232"/>
      <c r="R474" s="232"/>
      <c r="S474" s="232"/>
      <c r="T474" s="233"/>
      <c r="AT474" s="234" t="s">
        <v>197</v>
      </c>
      <c r="AU474" s="234" t="s">
        <v>88</v>
      </c>
      <c r="AV474" s="13" t="s">
        <v>88</v>
      </c>
      <c r="AW474" s="13" t="s">
        <v>32</v>
      </c>
      <c r="AX474" s="13" t="s">
        <v>77</v>
      </c>
      <c r="AY474" s="234" t="s">
        <v>188</v>
      </c>
    </row>
    <row r="475" spans="2:51" s="13" customFormat="1" ht="11.25">
      <c r="B475" s="223"/>
      <c r="C475" s="224"/>
      <c r="D475" s="225" t="s">
        <v>197</v>
      </c>
      <c r="E475" s="226" t="s">
        <v>1</v>
      </c>
      <c r="F475" s="227" t="s">
        <v>2007</v>
      </c>
      <c r="G475" s="224"/>
      <c r="H475" s="228">
        <v>0.47499999999999998</v>
      </c>
      <c r="I475" s="229"/>
      <c r="J475" s="224"/>
      <c r="K475" s="224"/>
      <c r="L475" s="230"/>
      <c r="M475" s="231"/>
      <c r="N475" s="232"/>
      <c r="O475" s="232"/>
      <c r="P475" s="232"/>
      <c r="Q475" s="232"/>
      <c r="R475" s="232"/>
      <c r="S475" s="232"/>
      <c r="T475" s="233"/>
      <c r="AT475" s="234" t="s">
        <v>197</v>
      </c>
      <c r="AU475" s="234" t="s">
        <v>88</v>
      </c>
      <c r="AV475" s="13" t="s">
        <v>88</v>
      </c>
      <c r="AW475" s="13" t="s">
        <v>32</v>
      </c>
      <c r="AX475" s="13" t="s">
        <v>77</v>
      </c>
      <c r="AY475" s="234" t="s">
        <v>188</v>
      </c>
    </row>
    <row r="476" spans="2:51" s="13" customFormat="1" ht="11.25">
      <c r="B476" s="223"/>
      <c r="C476" s="224"/>
      <c r="D476" s="225" t="s">
        <v>197</v>
      </c>
      <c r="E476" s="226" t="s">
        <v>1</v>
      </c>
      <c r="F476" s="227" t="s">
        <v>2008</v>
      </c>
      <c r="G476" s="224"/>
      <c r="H476" s="228">
        <v>0.56100000000000005</v>
      </c>
      <c r="I476" s="229"/>
      <c r="J476" s="224"/>
      <c r="K476" s="224"/>
      <c r="L476" s="230"/>
      <c r="M476" s="231"/>
      <c r="N476" s="232"/>
      <c r="O476" s="232"/>
      <c r="P476" s="232"/>
      <c r="Q476" s="232"/>
      <c r="R476" s="232"/>
      <c r="S476" s="232"/>
      <c r="T476" s="233"/>
      <c r="AT476" s="234" t="s">
        <v>197</v>
      </c>
      <c r="AU476" s="234" t="s">
        <v>88</v>
      </c>
      <c r="AV476" s="13" t="s">
        <v>88</v>
      </c>
      <c r="AW476" s="13" t="s">
        <v>32</v>
      </c>
      <c r="AX476" s="13" t="s">
        <v>77</v>
      </c>
      <c r="AY476" s="234" t="s">
        <v>188</v>
      </c>
    </row>
    <row r="477" spans="2:51" s="13" customFormat="1" ht="11.25">
      <c r="B477" s="223"/>
      <c r="C477" s="224"/>
      <c r="D477" s="225" t="s">
        <v>197</v>
      </c>
      <c r="E477" s="226" t="s">
        <v>1</v>
      </c>
      <c r="F477" s="227" t="s">
        <v>2009</v>
      </c>
      <c r="G477" s="224"/>
      <c r="H477" s="228">
        <v>1.768</v>
      </c>
      <c r="I477" s="229"/>
      <c r="J477" s="224"/>
      <c r="K477" s="224"/>
      <c r="L477" s="230"/>
      <c r="M477" s="231"/>
      <c r="N477" s="232"/>
      <c r="O477" s="232"/>
      <c r="P477" s="232"/>
      <c r="Q477" s="232"/>
      <c r="R477" s="232"/>
      <c r="S477" s="232"/>
      <c r="T477" s="233"/>
      <c r="AT477" s="234" t="s">
        <v>197</v>
      </c>
      <c r="AU477" s="234" t="s">
        <v>88</v>
      </c>
      <c r="AV477" s="13" t="s">
        <v>88</v>
      </c>
      <c r="AW477" s="13" t="s">
        <v>32</v>
      </c>
      <c r="AX477" s="13" t="s">
        <v>77</v>
      </c>
      <c r="AY477" s="234" t="s">
        <v>188</v>
      </c>
    </row>
    <row r="478" spans="2:51" s="16" customFormat="1" ht="11.25">
      <c r="B478" s="256"/>
      <c r="C478" s="257"/>
      <c r="D478" s="225" t="s">
        <v>197</v>
      </c>
      <c r="E478" s="258" t="s">
        <v>1</v>
      </c>
      <c r="F478" s="259" t="s">
        <v>212</v>
      </c>
      <c r="G478" s="257"/>
      <c r="H478" s="260">
        <v>3.4060000000000001</v>
      </c>
      <c r="I478" s="261"/>
      <c r="J478" s="257"/>
      <c r="K478" s="257"/>
      <c r="L478" s="262"/>
      <c r="M478" s="263"/>
      <c r="N478" s="264"/>
      <c r="O478" s="264"/>
      <c r="P478" s="264"/>
      <c r="Q478" s="264"/>
      <c r="R478" s="264"/>
      <c r="S478" s="264"/>
      <c r="T478" s="265"/>
      <c r="AT478" s="266" t="s">
        <v>197</v>
      </c>
      <c r="AU478" s="266" t="s">
        <v>88</v>
      </c>
      <c r="AV478" s="16" t="s">
        <v>204</v>
      </c>
      <c r="AW478" s="16" t="s">
        <v>32</v>
      </c>
      <c r="AX478" s="16" t="s">
        <v>77</v>
      </c>
      <c r="AY478" s="266" t="s">
        <v>188</v>
      </c>
    </row>
    <row r="479" spans="2:51" s="13" customFormat="1" ht="11.25">
      <c r="B479" s="223"/>
      <c r="C479" s="224"/>
      <c r="D479" s="225" t="s">
        <v>197</v>
      </c>
      <c r="E479" s="226" t="s">
        <v>1</v>
      </c>
      <c r="F479" s="227" t="s">
        <v>1828</v>
      </c>
      <c r="G479" s="224"/>
      <c r="H479" s="228">
        <v>0.125</v>
      </c>
      <c r="I479" s="229"/>
      <c r="J479" s="224"/>
      <c r="K479" s="224"/>
      <c r="L479" s="230"/>
      <c r="M479" s="231"/>
      <c r="N479" s="232"/>
      <c r="O479" s="232"/>
      <c r="P479" s="232"/>
      <c r="Q479" s="232"/>
      <c r="R479" s="232"/>
      <c r="S479" s="232"/>
      <c r="T479" s="233"/>
      <c r="AT479" s="234" t="s">
        <v>197</v>
      </c>
      <c r="AU479" s="234" t="s">
        <v>88</v>
      </c>
      <c r="AV479" s="13" t="s">
        <v>88</v>
      </c>
      <c r="AW479" s="13" t="s">
        <v>32</v>
      </c>
      <c r="AX479" s="13" t="s">
        <v>77</v>
      </c>
      <c r="AY479" s="234" t="s">
        <v>188</v>
      </c>
    </row>
    <row r="480" spans="2:51" s="13" customFormat="1" ht="11.25">
      <c r="B480" s="223"/>
      <c r="C480" s="224"/>
      <c r="D480" s="225" t="s">
        <v>197</v>
      </c>
      <c r="E480" s="226" t="s">
        <v>1</v>
      </c>
      <c r="F480" s="227" t="s">
        <v>1974</v>
      </c>
      <c r="G480" s="224"/>
      <c r="H480" s="228">
        <v>-2.4E-2</v>
      </c>
      <c r="I480" s="229"/>
      <c r="J480" s="224"/>
      <c r="K480" s="224"/>
      <c r="L480" s="230"/>
      <c r="M480" s="231"/>
      <c r="N480" s="232"/>
      <c r="O480" s="232"/>
      <c r="P480" s="232"/>
      <c r="Q480" s="232"/>
      <c r="R480" s="232"/>
      <c r="S480" s="232"/>
      <c r="T480" s="233"/>
      <c r="AT480" s="234" t="s">
        <v>197</v>
      </c>
      <c r="AU480" s="234" t="s">
        <v>88</v>
      </c>
      <c r="AV480" s="13" t="s">
        <v>88</v>
      </c>
      <c r="AW480" s="13" t="s">
        <v>32</v>
      </c>
      <c r="AX480" s="13" t="s">
        <v>77</v>
      </c>
      <c r="AY480" s="234" t="s">
        <v>188</v>
      </c>
    </row>
    <row r="481" spans="1:65" s="14" customFormat="1" ht="11.25">
      <c r="B481" s="235"/>
      <c r="C481" s="236"/>
      <c r="D481" s="225" t="s">
        <v>197</v>
      </c>
      <c r="E481" s="237" t="s">
        <v>618</v>
      </c>
      <c r="F481" s="238" t="s">
        <v>199</v>
      </c>
      <c r="G481" s="236"/>
      <c r="H481" s="239">
        <v>15.457000000000001</v>
      </c>
      <c r="I481" s="240"/>
      <c r="J481" s="236"/>
      <c r="K481" s="236"/>
      <c r="L481" s="241"/>
      <c r="M481" s="242"/>
      <c r="N481" s="243"/>
      <c r="O481" s="243"/>
      <c r="P481" s="243"/>
      <c r="Q481" s="243"/>
      <c r="R481" s="243"/>
      <c r="S481" s="243"/>
      <c r="T481" s="244"/>
      <c r="AT481" s="245" t="s">
        <v>197</v>
      </c>
      <c r="AU481" s="245" t="s">
        <v>88</v>
      </c>
      <c r="AV481" s="14" t="s">
        <v>195</v>
      </c>
      <c r="AW481" s="14" t="s">
        <v>32</v>
      </c>
      <c r="AX481" s="14" t="s">
        <v>77</v>
      </c>
      <c r="AY481" s="245" t="s">
        <v>188</v>
      </c>
    </row>
    <row r="482" spans="1:65" s="13" customFormat="1" ht="11.25">
      <c r="B482" s="223"/>
      <c r="C482" s="224"/>
      <c r="D482" s="225" t="s">
        <v>197</v>
      </c>
      <c r="E482" s="226" t="s">
        <v>1</v>
      </c>
      <c r="F482" s="227" t="s">
        <v>675</v>
      </c>
      <c r="G482" s="224"/>
      <c r="H482" s="228">
        <v>16.23</v>
      </c>
      <c r="I482" s="229"/>
      <c r="J482" s="224"/>
      <c r="K482" s="224"/>
      <c r="L482" s="230"/>
      <c r="M482" s="231"/>
      <c r="N482" s="232"/>
      <c r="O482" s="232"/>
      <c r="P482" s="232"/>
      <c r="Q482" s="232"/>
      <c r="R482" s="232"/>
      <c r="S482" s="232"/>
      <c r="T482" s="233"/>
      <c r="AT482" s="234" t="s">
        <v>197</v>
      </c>
      <c r="AU482" s="234" t="s">
        <v>88</v>
      </c>
      <c r="AV482" s="13" t="s">
        <v>88</v>
      </c>
      <c r="AW482" s="13" t="s">
        <v>32</v>
      </c>
      <c r="AX482" s="13" t="s">
        <v>85</v>
      </c>
      <c r="AY482" s="234" t="s">
        <v>188</v>
      </c>
    </row>
    <row r="483" spans="1:65" s="2" customFormat="1" ht="16.5" customHeight="1">
      <c r="A483" s="35"/>
      <c r="B483" s="36"/>
      <c r="C483" s="210" t="s">
        <v>451</v>
      </c>
      <c r="D483" s="210" t="s">
        <v>190</v>
      </c>
      <c r="E483" s="211" t="s">
        <v>412</v>
      </c>
      <c r="F483" s="212" t="s">
        <v>413</v>
      </c>
      <c r="G483" s="213" t="s">
        <v>285</v>
      </c>
      <c r="H483" s="214">
        <v>16.23</v>
      </c>
      <c r="I483" s="215"/>
      <c r="J483" s="216">
        <f>ROUND(I483*H483,2)</f>
        <v>0</v>
      </c>
      <c r="K483" s="212" t="s">
        <v>202</v>
      </c>
      <c r="L483" s="40"/>
      <c r="M483" s="217" t="s">
        <v>1</v>
      </c>
      <c r="N483" s="218" t="s">
        <v>42</v>
      </c>
      <c r="O483" s="72"/>
      <c r="P483" s="219">
        <f>O483*H483</f>
        <v>0</v>
      </c>
      <c r="Q483" s="219">
        <v>0</v>
      </c>
      <c r="R483" s="219">
        <f>Q483*H483</f>
        <v>0</v>
      </c>
      <c r="S483" s="219">
        <v>0</v>
      </c>
      <c r="T483" s="220">
        <f>S483*H483</f>
        <v>0</v>
      </c>
      <c r="U483" s="35"/>
      <c r="V483" s="35"/>
      <c r="W483" s="35"/>
      <c r="X483" s="35"/>
      <c r="Y483" s="35"/>
      <c r="Z483" s="35"/>
      <c r="AA483" s="35"/>
      <c r="AB483" s="35"/>
      <c r="AC483" s="35"/>
      <c r="AD483" s="35"/>
      <c r="AE483" s="35"/>
      <c r="AR483" s="221" t="s">
        <v>195</v>
      </c>
      <c r="AT483" s="221" t="s">
        <v>190</v>
      </c>
      <c r="AU483" s="221" t="s">
        <v>88</v>
      </c>
      <c r="AY483" s="18" t="s">
        <v>188</v>
      </c>
      <c r="BE483" s="222">
        <f>IF(N483="základní",J483,0)</f>
        <v>0</v>
      </c>
      <c r="BF483" s="222">
        <f>IF(N483="snížená",J483,0)</f>
        <v>0</v>
      </c>
      <c r="BG483" s="222">
        <f>IF(N483="zákl. přenesená",J483,0)</f>
        <v>0</v>
      </c>
      <c r="BH483" s="222">
        <f>IF(N483="sníž. přenesená",J483,0)</f>
        <v>0</v>
      </c>
      <c r="BI483" s="222">
        <f>IF(N483="nulová",J483,0)</f>
        <v>0</v>
      </c>
      <c r="BJ483" s="18" t="s">
        <v>85</v>
      </c>
      <c r="BK483" s="222">
        <f>ROUND(I483*H483,2)</f>
        <v>0</v>
      </c>
      <c r="BL483" s="18" t="s">
        <v>195</v>
      </c>
      <c r="BM483" s="221" t="s">
        <v>2010</v>
      </c>
    </row>
    <row r="484" spans="1:65" s="13" customFormat="1" ht="11.25">
      <c r="B484" s="223"/>
      <c r="C484" s="224"/>
      <c r="D484" s="225" t="s">
        <v>197</v>
      </c>
      <c r="E484" s="226" t="s">
        <v>1</v>
      </c>
      <c r="F484" s="227" t="s">
        <v>677</v>
      </c>
      <c r="G484" s="224"/>
      <c r="H484" s="228">
        <v>16.23</v>
      </c>
      <c r="I484" s="229"/>
      <c r="J484" s="224"/>
      <c r="K484" s="224"/>
      <c r="L484" s="230"/>
      <c r="M484" s="231"/>
      <c r="N484" s="232"/>
      <c r="O484" s="232"/>
      <c r="P484" s="232"/>
      <c r="Q484" s="232"/>
      <c r="R484" s="232"/>
      <c r="S484" s="232"/>
      <c r="T484" s="233"/>
      <c r="AT484" s="234" t="s">
        <v>197</v>
      </c>
      <c r="AU484" s="234" t="s">
        <v>88</v>
      </c>
      <c r="AV484" s="13" t="s">
        <v>88</v>
      </c>
      <c r="AW484" s="13" t="s">
        <v>32</v>
      </c>
      <c r="AX484" s="13" t="s">
        <v>85</v>
      </c>
      <c r="AY484" s="234" t="s">
        <v>188</v>
      </c>
    </row>
    <row r="485" spans="1:65" s="2" customFormat="1" ht="16.5" customHeight="1">
      <c r="A485" s="35"/>
      <c r="B485" s="36"/>
      <c r="C485" s="210" t="s">
        <v>456</v>
      </c>
      <c r="D485" s="210" t="s">
        <v>190</v>
      </c>
      <c r="E485" s="211" t="s">
        <v>417</v>
      </c>
      <c r="F485" s="212" t="s">
        <v>418</v>
      </c>
      <c r="G485" s="213" t="s">
        <v>285</v>
      </c>
      <c r="H485" s="214">
        <v>16.23</v>
      </c>
      <c r="I485" s="215"/>
      <c r="J485" s="216">
        <f>ROUND(I485*H485,2)</f>
        <v>0</v>
      </c>
      <c r="K485" s="212" t="s">
        <v>202</v>
      </c>
      <c r="L485" s="40"/>
      <c r="M485" s="217" t="s">
        <v>1</v>
      </c>
      <c r="N485" s="218" t="s">
        <v>42</v>
      </c>
      <c r="O485" s="72"/>
      <c r="P485" s="219">
        <f>O485*H485</f>
        <v>0</v>
      </c>
      <c r="Q485" s="219">
        <v>0</v>
      </c>
      <c r="R485" s="219">
        <f>Q485*H485</f>
        <v>0</v>
      </c>
      <c r="S485" s="219">
        <v>0</v>
      </c>
      <c r="T485" s="220">
        <f>S485*H485</f>
        <v>0</v>
      </c>
      <c r="U485" s="35"/>
      <c r="V485" s="35"/>
      <c r="W485" s="35"/>
      <c r="X485" s="35"/>
      <c r="Y485" s="35"/>
      <c r="Z485" s="35"/>
      <c r="AA485" s="35"/>
      <c r="AB485" s="35"/>
      <c r="AC485" s="35"/>
      <c r="AD485" s="35"/>
      <c r="AE485" s="35"/>
      <c r="AR485" s="221" t="s">
        <v>195</v>
      </c>
      <c r="AT485" s="221" t="s">
        <v>190</v>
      </c>
      <c r="AU485" s="221" t="s">
        <v>88</v>
      </c>
      <c r="AY485" s="18" t="s">
        <v>188</v>
      </c>
      <c r="BE485" s="222">
        <f>IF(N485="základní",J485,0)</f>
        <v>0</v>
      </c>
      <c r="BF485" s="222">
        <f>IF(N485="snížená",J485,0)</f>
        <v>0</v>
      </c>
      <c r="BG485" s="222">
        <f>IF(N485="zákl. přenesená",J485,0)</f>
        <v>0</v>
      </c>
      <c r="BH485" s="222">
        <f>IF(N485="sníž. přenesená",J485,0)</f>
        <v>0</v>
      </c>
      <c r="BI485" s="222">
        <f>IF(N485="nulová",J485,0)</f>
        <v>0</v>
      </c>
      <c r="BJ485" s="18" t="s">
        <v>85</v>
      </c>
      <c r="BK485" s="222">
        <f>ROUND(I485*H485,2)</f>
        <v>0</v>
      </c>
      <c r="BL485" s="18" t="s">
        <v>195</v>
      </c>
      <c r="BM485" s="221" t="s">
        <v>2011</v>
      </c>
    </row>
    <row r="486" spans="1:65" s="2" customFormat="1" ht="16.5" customHeight="1">
      <c r="A486" s="35"/>
      <c r="B486" s="36"/>
      <c r="C486" s="210" t="s">
        <v>460</v>
      </c>
      <c r="D486" s="210" t="s">
        <v>190</v>
      </c>
      <c r="E486" s="211" t="s">
        <v>421</v>
      </c>
      <c r="F486" s="212" t="s">
        <v>422</v>
      </c>
      <c r="G486" s="213" t="s">
        <v>285</v>
      </c>
      <c r="H486" s="214">
        <v>198.327</v>
      </c>
      <c r="I486" s="215"/>
      <c r="J486" s="216">
        <f>ROUND(I486*H486,2)</f>
        <v>0</v>
      </c>
      <c r="K486" s="212" t="s">
        <v>202</v>
      </c>
      <c r="L486" s="40"/>
      <c r="M486" s="217" t="s">
        <v>1</v>
      </c>
      <c r="N486" s="218" t="s">
        <v>42</v>
      </c>
      <c r="O486" s="72"/>
      <c r="P486" s="219">
        <f>O486*H486</f>
        <v>0</v>
      </c>
      <c r="Q486" s="219">
        <v>0</v>
      </c>
      <c r="R486" s="219">
        <f>Q486*H486</f>
        <v>0</v>
      </c>
      <c r="S486" s="219">
        <v>0</v>
      </c>
      <c r="T486" s="220">
        <f>S486*H486</f>
        <v>0</v>
      </c>
      <c r="U486" s="35"/>
      <c r="V486" s="35"/>
      <c r="W486" s="35"/>
      <c r="X486" s="35"/>
      <c r="Y486" s="35"/>
      <c r="Z486" s="35"/>
      <c r="AA486" s="35"/>
      <c r="AB486" s="35"/>
      <c r="AC486" s="35"/>
      <c r="AD486" s="35"/>
      <c r="AE486" s="35"/>
      <c r="AR486" s="221" t="s">
        <v>195</v>
      </c>
      <c r="AT486" s="221" t="s">
        <v>190</v>
      </c>
      <c r="AU486" s="221" t="s">
        <v>88</v>
      </c>
      <c r="AY486" s="18" t="s">
        <v>188</v>
      </c>
      <c r="BE486" s="222">
        <f>IF(N486="základní",J486,0)</f>
        <v>0</v>
      </c>
      <c r="BF486" s="222">
        <f>IF(N486="snížená",J486,0)</f>
        <v>0</v>
      </c>
      <c r="BG486" s="222">
        <f>IF(N486="zákl. přenesená",J486,0)</f>
        <v>0</v>
      </c>
      <c r="BH486" s="222">
        <f>IF(N486="sníž. přenesená",J486,0)</f>
        <v>0</v>
      </c>
      <c r="BI486" s="222">
        <f>IF(N486="nulová",J486,0)</f>
        <v>0</v>
      </c>
      <c r="BJ486" s="18" t="s">
        <v>85</v>
      </c>
      <c r="BK486" s="222">
        <f>ROUND(I486*H486,2)</f>
        <v>0</v>
      </c>
      <c r="BL486" s="18" t="s">
        <v>195</v>
      </c>
      <c r="BM486" s="221" t="s">
        <v>423</v>
      </c>
    </row>
    <row r="487" spans="1:65" s="15" customFormat="1" ht="11.25">
      <c r="B487" s="246"/>
      <c r="C487" s="247"/>
      <c r="D487" s="225" t="s">
        <v>197</v>
      </c>
      <c r="E487" s="248" t="s">
        <v>1</v>
      </c>
      <c r="F487" s="249" t="s">
        <v>2012</v>
      </c>
      <c r="G487" s="247"/>
      <c r="H487" s="248" t="s">
        <v>1</v>
      </c>
      <c r="I487" s="250"/>
      <c r="J487" s="247"/>
      <c r="K487" s="247"/>
      <c r="L487" s="251"/>
      <c r="M487" s="252"/>
      <c r="N487" s="253"/>
      <c r="O487" s="253"/>
      <c r="P487" s="253"/>
      <c r="Q487" s="253"/>
      <c r="R487" s="253"/>
      <c r="S487" s="253"/>
      <c r="T487" s="254"/>
      <c r="AT487" s="255" t="s">
        <v>197</v>
      </c>
      <c r="AU487" s="255" t="s">
        <v>88</v>
      </c>
      <c r="AV487" s="15" t="s">
        <v>85</v>
      </c>
      <c r="AW487" s="15" t="s">
        <v>32</v>
      </c>
      <c r="AX487" s="15" t="s">
        <v>77</v>
      </c>
      <c r="AY487" s="255" t="s">
        <v>188</v>
      </c>
    </row>
    <row r="488" spans="1:65" s="13" customFormat="1" ht="11.25">
      <c r="B488" s="223"/>
      <c r="C488" s="224"/>
      <c r="D488" s="225" t="s">
        <v>197</v>
      </c>
      <c r="E488" s="226" t="s">
        <v>1</v>
      </c>
      <c r="F488" s="227" t="s">
        <v>2013</v>
      </c>
      <c r="G488" s="224"/>
      <c r="H488" s="228">
        <v>3.9239999999999999</v>
      </c>
      <c r="I488" s="229"/>
      <c r="J488" s="224"/>
      <c r="K488" s="224"/>
      <c r="L488" s="230"/>
      <c r="M488" s="231"/>
      <c r="N488" s="232"/>
      <c r="O488" s="232"/>
      <c r="P488" s="232"/>
      <c r="Q488" s="232"/>
      <c r="R488" s="232"/>
      <c r="S488" s="232"/>
      <c r="T488" s="233"/>
      <c r="AT488" s="234" t="s">
        <v>197</v>
      </c>
      <c r="AU488" s="234" t="s">
        <v>88</v>
      </c>
      <c r="AV488" s="13" t="s">
        <v>88</v>
      </c>
      <c r="AW488" s="13" t="s">
        <v>32</v>
      </c>
      <c r="AX488" s="13" t="s">
        <v>77</v>
      </c>
      <c r="AY488" s="234" t="s">
        <v>188</v>
      </c>
    </row>
    <row r="489" spans="1:65" s="13" customFormat="1" ht="11.25">
      <c r="B489" s="223"/>
      <c r="C489" s="224"/>
      <c r="D489" s="225" t="s">
        <v>197</v>
      </c>
      <c r="E489" s="226" t="s">
        <v>1</v>
      </c>
      <c r="F489" s="227" t="s">
        <v>2014</v>
      </c>
      <c r="G489" s="224"/>
      <c r="H489" s="228">
        <v>5.1790000000000003</v>
      </c>
      <c r="I489" s="229"/>
      <c r="J489" s="224"/>
      <c r="K489" s="224"/>
      <c r="L489" s="230"/>
      <c r="M489" s="231"/>
      <c r="N489" s="232"/>
      <c r="O489" s="232"/>
      <c r="P489" s="232"/>
      <c r="Q489" s="232"/>
      <c r="R489" s="232"/>
      <c r="S489" s="232"/>
      <c r="T489" s="233"/>
      <c r="AT489" s="234" t="s">
        <v>197</v>
      </c>
      <c r="AU489" s="234" t="s">
        <v>88</v>
      </c>
      <c r="AV489" s="13" t="s">
        <v>88</v>
      </c>
      <c r="AW489" s="13" t="s">
        <v>32</v>
      </c>
      <c r="AX489" s="13" t="s">
        <v>77</v>
      </c>
      <c r="AY489" s="234" t="s">
        <v>188</v>
      </c>
    </row>
    <row r="490" spans="1:65" s="13" customFormat="1" ht="11.25">
      <c r="B490" s="223"/>
      <c r="C490" s="224"/>
      <c r="D490" s="225" t="s">
        <v>197</v>
      </c>
      <c r="E490" s="226" t="s">
        <v>1</v>
      </c>
      <c r="F490" s="227" t="s">
        <v>2015</v>
      </c>
      <c r="G490" s="224"/>
      <c r="H490" s="228">
        <v>10.474</v>
      </c>
      <c r="I490" s="229"/>
      <c r="J490" s="224"/>
      <c r="K490" s="224"/>
      <c r="L490" s="230"/>
      <c r="M490" s="231"/>
      <c r="N490" s="232"/>
      <c r="O490" s="232"/>
      <c r="P490" s="232"/>
      <c r="Q490" s="232"/>
      <c r="R490" s="232"/>
      <c r="S490" s="232"/>
      <c r="T490" s="233"/>
      <c r="AT490" s="234" t="s">
        <v>197</v>
      </c>
      <c r="AU490" s="234" t="s">
        <v>88</v>
      </c>
      <c r="AV490" s="13" t="s">
        <v>88</v>
      </c>
      <c r="AW490" s="13" t="s">
        <v>32</v>
      </c>
      <c r="AX490" s="13" t="s">
        <v>77</v>
      </c>
      <c r="AY490" s="234" t="s">
        <v>188</v>
      </c>
    </row>
    <row r="491" spans="1:65" s="13" customFormat="1" ht="11.25">
      <c r="B491" s="223"/>
      <c r="C491" s="224"/>
      <c r="D491" s="225" t="s">
        <v>197</v>
      </c>
      <c r="E491" s="226" t="s">
        <v>1</v>
      </c>
      <c r="F491" s="227" t="s">
        <v>2016</v>
      </c>
      <c r="G491" s="224"/>
      <c r="H491" s="228">
        <v>33.325000000000003</v>
      </c>
      <c r="I491" s="229"/>
      <c r="J491" s="224"/>
      <c r="K491" s="224"/>
      <c r="L491" s="230"/>
      <c r="M491" s="231"/>
      <c r="N491" s="232"/>
      <c r="O491" s="232"/>
      <c r="P491" s="232"/>
      <c r="Q491" s="232"/>
      <c r="R491" s="232"/>
      <c r="S491" s="232"/>
      <c r="T491" s="233"/>
      <c r="AT491" s="234" t="s">
        <v>197</v>
      </c>
      <c r="AU491" s="234" t="s">
        <v>88</v>
      </c>
      <c r="AV491" s="13" t="s">
        <v>88</v>
      </c>
      <c r="AW491" s="13" t="s">
        <v>32</v>
      </c>
      <c r="AX491" s="13" t="s">
        <v>77</v>
      </c>
      <c r="AY491" s="234" t="s">
        <v>188</v>
      </c>
    </row>
    <row r="492" spans="1:65" s="13" customFormat="1" ht="11.25">
      <c r="B492" s="223"/>
      <c r="C492" s="224"/>
      <c r="D492" s="225" t="s">
        <v>197</v>
      </c>
      <c r="E492" s="226" t="s">
        <v>1</v>
      </c>
      <c r="F492" s="227" t="s">
        <v>2017</v>
      </c>
      <c r="G492" s="224"/>
      <c r="H492" s="228">
        <v>163.208</v>
      </c>
      <c r="I492" s="229"/>
      <c r="J492" s="224"/>
      <c r="K492" s="224"/>
      <c r="L492" s="230"/>
      <c r="M492" s="231"/>
      <c r="N492" s="232"/>
      <c r="O492" s="232"/>
      <c r="P492" s="232"/>
      <c r="Q492" s="232"/>
      <c r="R492" s="232"/>
      <c r="S492" s="232"/>
      <c r="T492" s="233"/>
      <c r="AT492" s="234" t="s">
        <v>197</v>
      </c>
      <c r="AU492" s="234" t="s">
        <v>88</v>
      </c>
      <c r="AV492" s="13" t="s">
        <v>88</v>
      </c>
      <c r="AW492" s="13" t="s">
        <v>32</v>
      </c>
      <c r="AX492" s="13" t="s">
        <v>77</v>
      </c>
      <c r="AY492" s="234" t="s">
        <v>188</v>
      </c>
    </row>
    <row r="493" spans="1:65" s="15" customFormat="1" ht="11.25">
      <c r="B493" s="246"/>
      <c r="C493" s="247"/>
      <c r="D493" s="225" t="s">
        <v>197</v>
      </c>
      <c r="E493" s="248" t="s">
        <v>1</v>
      </c>
      <c r="F493" s="249" t="s">
        <v>426</v>
      </c>
      <c r="G493" s="247"/>
      <c r="H493" s="248" t="s">
        <v>1</v>
      </c>
      <c r="I493" s="250"/>
      <c r="J493" s="247"/>
      <c r="K493" s="247"/>
      <c r="L493" s="251"/>
      <c r="M493" s="252"/>
      <c r="N493" s="253"/>
      <c r="O493" s="253"/>
      <c r="P493" s="253"/>
      <c r="Q493" s="253"/>
      <c r="R493" s="253"/>
      <c r="S493" s="253"/>
      <c r="T493" s="254"/>
      <c r="AT493" s="255" t="s">
        <v>197</v>
      </c>
      <c r="AU493" s="255" t="s">
        <v>88</v>
      </c>
      <c r="AV493" s="15" t="s">
        <v>85</v>
      </c>
      <c r="AW493" s="15" t="s">
        <v>32</v>
      </c>
      <c r="AX493" s="15" t="s">
        <v>77</v>
      </c>
      <c r="AY493" s="255" t="s">
        <v>188</v>
      </c>
    </row>
    <row r="494" spans="1:65" s="13" customFormat="1" ht="11.25">
      <c r="B494" s="223"/>
      <c r="C494" s="224"/>
      <c r="D494" s="225" t="s">
        <v>197</v>
      </c>
      <c r="E494" s="226" t="s">
        <v>1</v>
      </c>
      <c r="F494" s="227" t="s">
        <v>2018</v>
      </c>
      <c r="G494" s="224"/>
      <c r="H494" s="228">
        <v>-8.3000000000000004E-2</v>
      </c>
      <c r="I494" s="229"/>
      <c r="J494" s="224"/>
      <c r="K494" s="224"/>
      <c r="L494" s="230"/>
      <c r="M494" s="231"/>
      <c r="N494" s="232"/>
      <c r="O494" s="232"/>
      <c r="P494" s="232"/>
      <c r="Q494" s="232"/>
      <c r="R494" s="232"/>
      <c r="S494" s="232"/>
      <c r="T494" s="233"/>
      <c r="AT494" s="234" t="s">
        <v>197</v>
      </c>
      <c r="AU494" s="234" t="s">
        <v>88</v>
      </c>
      <c r="AV494" s="13" t="s">
        <v>88</v>
      </c>
      <c r="AW494" s="13" t="s">
        <v>32</v>
      </c>
      <c r="AX494" s="13" t="s">
        <v>77</v>
      </c>
      <c r="AY494" s="234" t="s">
        <v>188</v>
      </c>
    </row>
    <row r="495" spans="1:65" s="13" customFormat="1" ht="11.25">
      <c r="B495" s="223"/>
      <c r="C495" s="224"/>
      <c r="D495" s="225" t="s">
        <v>197</v>
      </c>
      <c r="E495" s="226" t="s">
        <v>1</v>
      </c>
      <c r="F495" s="227" t="s">
        <v>2019</v>
      </c>
      <c r="G495" s="224"/>
      <c r="H495" s="228">
        <v>-0.16500000000000001</v>
      </c>
      <c r="I495" s="229"/>
      <c r="J495" s="224"/>
      <c r="K495" s="224"/>
      <c r="L495" s="230"/>
      <c r="M495" s="231"/>
      <c r="N495" s="232"/>
      <c r="O495" s="232"/>
      <c r="P495" s="232"/>
      <c r="Q495" s="232"/>
      <c r="R495" s="232"/>
      <c r="S495" s="232"/>
      <c r="T495" s="233"/>
      <c r="AT495" s="234" t="s">
        <v>197</v>
      </c>
      <c r="AU495" s="234" t="s">
        <v>88</v>
      </c>
      <c r="AV495" s="13" t="s">
        <v>88</v>
      </c>
      <c r="AW495" s="13" t="s">
        <v>32</v>
      </c>
      <c r="AX495" s="13" t="s">
        <v>77</v>
      </c>
      <c r="AY495" s="234" t="s">
        <v>188</v>
      </c>
    </row>
    <row r="496" spans="1:65" s="13" customFormat="1" ht="11.25">
      <c r="B496" s="223"/>
      <c r="C496" s="224"/>
      <c r="D496" s="225" t="s">
        <v>197</v>
      </c>
      <c r="E496" s="226" t="s">
        <v>1</v>
      </c>
      <c r="F496" s="227" t="s">
        <v>2020</v>
      </c>
      <c r="G496" s="224"/>
      <c r="H496" s="228">
        <v>-0.41599999999999998</v>
      </c>
      <c r="I496" s="229"/>
      <c r="J496" s="224"/>
      <c r="K496" s="224"/>
      <c r="L496" s="230"/>
      <c r="M496" s="231"/>
      <c r="N496" s="232"/>
      <c r="O496" s="232"/>
      <c r="P496" s="232"/>
      <c r="Q496" s="232"/>
      <c r="R496" s="232"/>
      <c r="S496" s="232"/>
      <c r="T496" s="233"/>
      <c r="AT496" s="234" t="s">
        <v>197</v>
      </c>
      <c r="AU496" s="234" t="s">
        <v>88</v>
      </c>
      <c r="AV496" s="13" t="s">
        <v>88</v>
      </c>
      <c r="AW496" s="13" t="s">
        <v>32</v>
      </c>
      <c r="AX496" s="13" t="s">
        <v>77</v>
      </c>
      <c r="AY496" s="234" t="s">
        <v>188</v>
      </c>
    </row>
    <row r="497" spans="1:65" s="13" customFormat="1" ht="11.25">
      <c r="B497" s="223"/>
      <c r="C497" s="224"/>
      <c r="D497" s="225" t="s">
        <v>197</v>
      </c>
      <c r="E497" s="226" t="s">
        <v>1</v>
      </c>
      <c r="F497" s="227" t="s">
        <v>2021</v>
      </c>
      <c r="G497" s="224"/>
      <c r="H497" s="228">
        <v>-2.2149999999999999</v>
      </c>
      <c r="I497" s="229"/>
      <c r="J497" s="224"/>
      <c r="K497" s="224"/>
      <c r="L497" s="230"/>
      <c r="M497" s="231"/>
      <c r="N497" s="232"/>
      <c r="O497" s="232"/>
      <c r="P497" s="232"/>
      <c r="Q497" s="232"/>
      <c r="R497" s="232"/>
      <c r="S497" s="232"/>
      <c r="T497" s="233"/>
      <c r="AT497" s="234" t="s">
        <v>197</v>
      </c>
      <c r="AU497" s="234" t="s">
        <v>88</v>
      </c>
      <c r="AV497" s="13" t="s">
        <v>88</v>
      </c>
      <c r="AW497" s="13" t="s">
        <v>32</v>
      </c>
      <c r="AX497" s="13" t="s">
        <v>77</v>
      </c>
      <c r="AY497" s="234" t="s">
        <v>188</v>
      </c>
    </row>
    <row r="498" spans="1:65" s="13" customFormat="1" ht="11.25">
      <c r="B498" s="223"/>
      <c r="C498" s="224"/>
      <c r="D498" s="225" t="s">
        <v>197</v>
      </c>
      <c r="E498" s="226" t="s">
        <v>1</v>
      </c>
      <c r="F498" s="227" t="s">
        <v>2022</v>
      </c>
      <c r="G498" s="224"/>
      <c r="H498" s="228">
        <v>-14.904</v>
      </c>
      <c r="I498" s="229"/>
      <c r="J498" s="224"/>
      <c r="K498" s="224"/>
      <c r="L498" s="230"/>
      <c r="M498" s="231"/>
      <c r="N498" s="232"/>
      <c r="O498" s="232"/>
      <c r="P498" s="232"/>
      <c r="Q498" s="232"/>
      <c r="R498" s="232"/>
      <c r="S498" s="232"/>
      <c r="T498" s="233"/>
      <c r="AT498" s="234" t="s">
        <v>197</v>
      </c>
      <c r="AU498" s="234" t="s">
        <v>88</v>
      </c>
      <c r="AV498" s="13" t="s">
        <v>88</v>
      </c>
      <c r="AW498" s="13" t="s">
        <v>32</v>
      </c>
      <c r="AX498" s="13" t="s">
        <v>77</v>
      </c>
      <c r="AY498" s="234" t="s">
        <v>188</v>
      </c>
    </row>
    <row r="499" spans="1:65" s="14" customFormat="1" ht="11.25">
      <c r="B499" s="235"/>
      <c r="C499" s="236"/>
      <c r="D499" s="225" t="s">
        <v>197</v>
      </c>
      <c r="E499" s="237" t="s">
        <v>139</v>
      </c>
      <c r="F499" s="238" t="s">
        <v>199</v>
      </c>
      <c r="G499" s="236"/>
      <c r="H499" s="239">
        <v>198.327</v>
      </c>
      <c r="I499" s="240"/>
      <c r="J499" s="236"/>
      <c r="K499" s="236"/>
      <c r="L499" s="241"/>
      <c r="M499" s="242"/>
      <c r="N499" s="243"/>
      <c r="O499" s="243"/>
      <c r="P499" s="243"/>
      <c r="Q499" s="243"/>
      <c r="R499" s="243"/>
      <c r="S499" s="243"/>
      <c r="T499" s="244"/>
      <c r="AT499" s="245" t="s">
        <v>197</v>
      </c>
      <c r="AU499" s="245" t="s">
        <v>88</v>
      </c>
      <c r="AV499" s="14" t="s">
        <v>195</v>
      </c>
      <c r="AW499" s="14" t="s">
        <v>32</v>
      </c>
      <c r="AX499" s="14" t="s">
        <v>85</v>
      </c>
      <c r="AY499" s="245" t="s">
        <v>188</v>
      </c>
    </row>
    <row r="500" spans="1:65" s="2" customFormat="1" ht="16.5" customHeight="1">
      <c r="A500" s="35"/>
      <c r="B500" s="36"/>
      <c r="C500" s="267" t="s">
        <v>464</v>
      </c>
      <c r="D500" s="267" t="s">
        <v>406</v>
      </c>
      <c r="E500" s="268" t="s">
        <v>429</v>
      </c>
      <c r="F500" s="269" t="s">
        <v>430</v>
      </c>
      <c r="G500" s="270" t="s">
        <v>246</v>
      </c>
      <c r="H500" s="271">
        <v>374.99099999999999</v>
      </c>
      <c r="I500" s="272"/>
      <c r="J500" s="273">
        <f>ROUND(I500*H500,2)</f>
        <v>0</v>
      </c>
      <c r="K500" s="269" t="s">
        <v>202</v>
      </c>
      <c r="L500" s="274"/>
      <c r="M500" s="275" t="s">
        <v>1</v>
      </c>
      <c r="N500" s="276" t="s">
        <v>42</v>
      </c>
      <c r="O500" s="72"/>
      <c r="P500" s="219">
        <f>O500*H500</f>
        <v>0</v>
      </c>
      <c r="Q500" s="219">
        <v>0</v>
      </c>
      <c r="R500" s="219">
        <f>Q500*H500</f>
        <v>0</v>
      </c>
      <c r="S500" s="219">
        <v>0</v>
      </c>
      <c r="T500" s="220">
        <f>S500*H500</f>
        <v>0</v>
      </c>
      <c r="U500" s="35"/>
      <c r="V500" s="35"/>
      <c r="W500" s="35"/>
      <c r="X500" s="35"/>
      <c r="Y500" s="35"/>
      <c r="Z500" s="35"/>
      <c r="AA500" s="35"/>
      <c r="AB500" s="35"/>
      <c r="AC500" s="35"/>
      <c r="AD500" s="35"/>
      <c r="AE500" s="35"/>
      <c r="AR500" s="221" t="s">
        <v>229</v>
      </c>
      <c r="AT500" s="221" t="s">
        <v>406</v>
      </c>
      <c r="AU500" s="221" t="s">
        <v>88</v>
      </c>
      <c r="AY500" s="18" t="s">
        <v>188</v>
      </c>
      <c r="BE500" s="222">
        <f>IF(N500="základní",J500,0)</f>
        <v>0</v>
      </c>
      <c r="BF500" s="222">
        <f>IF(N500="snížená",J500,0)</f>
        <v>0</v>
      </c>
      <c r="BG500" s="222">
        <f>IF(N500="zákl. přenesená",J500,0)</f>
        <v>0</v>
      </c>
      <c r="BH500" s="222">
        <f>IF(N500="sníž. přenesená",J500,0)</f>
        <v>0</v>
      </c>
      <c r="BI500" s="222">
        <f>IF(N500="nulová",J500,0)</f>
        <v>0</v>
      </c>
      <c r="BJ500" s="18" t="s">
        <v>85</v>
      </c>
      <c r="BK500" s="222">
        <f>ROUND(I500*H500,2)</f>
        <v>0</v>
      </c>
      <c r="BL500" s="18" t="s">
        <v>195</v>
      </c>
      <c r="BM500" s="221" t="s">
        <v>431</v>
      </c>
    </row>
    <row r="501" spans="1:65" s="13" customFormat="1" ht="11.25">
      <c r="B501" s="223"/>
      <c r="C501" s="224"/>
      <c r="D501" s="225" t="s">
        <v>197</v>
      </c>
      <c r="E501" s="226" t="s">
        <v>1</v>
      </c>
      <c r="F501" s="227" t="s">
        <v>432</v>
      </c>
      <c r="G501" s="224"/>
      <c r="H501" s="228">
        <v>374.99099999999999</v>
      </c>
      <c r="I501" s="229"/>
      <c r="J501" s="224"/>
      <c r="K501" s="224"/>
      <c r="L501" s="230"/>
      <c r="M501" s="231"/>
      <c r="N501" s="232"/>
      <c r="O501" s="232"/>
      <c r="P501" s="232"/>
      <c r="Q501" s="232"/>
      <c r="R501" s="232"/>
      <c r="S501" s="232"/>
      <c r="T501" s="233"/>
      <c r="AT501" s="234" t="s">
        <v>197</v>
      </c>
      <c r="AU501" s="234" t="s">
        <v>88</v>
      </c>
      <c r="AV501" s="13" t="s">
        <v>88</v>
      </c>
      <c r="AW501" s="13" t="s">
        <v>32</v>
      </c>
      <c r="AX501" s="13" t="s">
        <v>85</v>
      </c>
      <c r="AY501" s="234" t="s">
        <v>188</v>
      </c>
    </row>
    <row r="502" spans="1:65" s="2" customFormat="1" ht="16.5" customHeight="1">
      <c r="A502" s="35"/>
      <c r="B502" s="36"/>
      <c r="C502" s="210" t="s">
        <v>468</v>
      </c>
      <c r="D502" s="210" t="s">
        <v>190</v>
      </c>
      <c r="E502" s="211" t="s">
        <v>1118</v>
      </c>
      <c r="F502" s="212" t="s">
        <v>1119</v>
      </c>
      <c r="G502" s="213" t="s">
        <v>285</v>
      </c>
      <c r="H502" s="214">
        <v>198.327</v>
      </c>
      <c r="I502" s="215"/>
      <c r="J502" s="216">
        <f>ROUND(I502*H502,2)</f>
        <v>0</v>
      </c>
      <c r="K502" s="212" t="s">
        <v>202</v>
      </c>
      <c r="L502" s="40"/>
      <c r="M502" s="217" t="s">
        <v>1</v>
      </c>
      <c r="N502" s="218" t="s">
        <v>42</v>
      </c>
      <c r="O502" s="72"/>
      <c r="P502" s="219">
        <f>O502*H502</f>
        <v>0</v>
      </c>
      <c r="Q502" s="219">
        <v>0</v>
      </c>
      <c r="R502" s="219">
        <f>Q502*H502</f>
        <v>0</v>
      </c>
      <c r="S502" s="219">
        <v>0</v>
      </c>
      <c r="T502" s="220">
        <f>S502*H502</f>
        <v>0</v>
      </c>
      <c r="U502" s="35"/>
      <c r="V502" s="35"/>
      <c r="W502" s="35"/>
      <c r="X502" s="35"/>
      <c r="Y502" s="35"/>
      <c r="Z502" s="35"/>
      <c r="AA502" s="35"/>
      <c r="AB502" s="35"/>
      <c r="AC502" s="35"/>
      <c r="AD502" s="35"/>
      <c r="AE502" s="35"/>
      <c r="AR502" s="221" t="s">
        <v>195</v>
      </c>
      <c r="AT502" s="221" t="s">
        <v>190</v>
      </c>
      <c r="AU502" s="221" t="s">
        <v>88</v>
      </c>
      <c r="AY502" s="18" t="s">
        <v>188</v>
      </c>
      <c r="BE502" s="222">
        <f>IF(N502="základní",J502,0)</f>
        <v>0</v>
      </c>
      <c r="BF502" s="222">
        <f>IF(N502="snížená",J502,0)</f>
        <v>0</v>
      </c>
      <c r="BG502" s="222">
        <f>IF(N502="zákl. přenesená",J502,0)</f>
        <v>0</v>
      </c>
      <c r="BH502" s="222">
        <f>IF(N502="sníž. přenesená",J502,0)</f>
        <v>0</v>
      </c>
      <c r="BI502" s="222">
        <f>IF(N502="nulová",J502,0)</f>
        <v>0</v>
      </c>
      <c r="BJ502" s="18" t="s">
        <v>85</v>
      </c>
      <c r="BK502" s="222">
        <f>ROUND(I502*H502,2)</f>
        <v>0</v>
      </c>
      <c r="BL502" s="18" t="s">
        <v>195</v>
      </c>
      <c r="BM502" s="221" t="s">
        <v>434</v>
      </c>
    </row>
    <row r="503" spans="1:65" s="13" customFormat="1" ht="11.25">
      <c r="B503" s="223"/>
      <c r="C503" s="224"/>
      <c r="D503" s="225" t="s">
        <v>197</v>
      </c>
      <c r="E503" s="226" t="s">
        <v>1</v>
      </c>
      <c r="F503" s="227" t="s">
        <v>435</v>
      </c>
      <c r="G503" s="224"/>
      <c r="H503" s="228">
        <v>198.327</v>
      </c>
      <c r="I503" s="229"/>
      <c r="J503" s="224"/>
      <c r="K503" s="224"/>
      <c r="L503" s="230"/>
      <c r="M503" s="231"/>
      <c r="N503" s="232"/>
      <c r="O503" s="232"/>
      <c r="P503" s="232"/>
      <c r="Q503" s="232"/>
      <c r="R503" s="232"/>
      <c r="S503" s="232"/>
      <c r="T503" s="233"/>
      <c r="AT503" s="234" t="s">
        <v>197</v>
      </c>
      <c r="AU503" s="234" t="s">
        <v>88</v>
      </c>
      <c r="AV503" s="13" t="s">
        <v>88</v>
      </c>
      <c r="AW503" s="13" t="s">
        <v>32</v>
      </c>
      <c r="AX503" s="13" t="s">
        <v>85</v>
      </c>
      <c r="AY503" s="234" t="s">
        <v>188</v>
      </c>
    </row>
    <row r="504" spans="1:65" s="2" customFormat="1" ht="16.5" customHeight="1">
      <c r="A504" s="35"/>
      <c r="B504" s="36"/>
      <c r="C504" s="210" t="s">
        <v>473</v>
      </c>
      <c r="D504" s="210" t="s">
        <v>190</v>
      </c>
      <c r="E504" s="211" t="s">
        <v>417</v>
      </c>
      <c r="F504" s="212" t="s">
        <v>418</v>
      </c>
      <c r="G504" s="213" t="s">
        <v>285</v>
      </c>
      <c r="H504" s="214">
        <v>198.327</v>
      </c>
      <c r="I504" s="215"/>
      <c r="J504" s="216">
        <f>ROUND(I504*H504,2)</f>
        <v>0</v>
      </c>
      <c r="K504" s="212" t="s">
        <v>202</v>
      </c>
      <c r="L504" s="40"/>
      <c r="M504" s="217" t="s">
        <v>1</v>
      </c>
      <c r="N504" s="218" t="s">
        <v>42</v>
      </c>
      <c r="O504" s="72"/>
      <c r="P504" s="219">
        <f>O504*H504</f>
        <v>0</v>
      </c>
      <c r="Q504" s="219">
        <v>0</v>
      </c>
      <c r="R504" s="219">
        <f>Q504*H504</f>
        <v>0</v>
      </c>
      <c r="S504" s="219">
        <v>0</v>
      </c>
      <c r="T504" s="220">
        <f>S504*H504</f>
        <v>0</v>
      </c>
      <c r="U504" s="35"/>
      <c r="V504" s="35"/>
      <c r="W504" s="35"/>
      <c r="X504" s="35"/>
      <c r="Y504" s="35"/>
      <c r="Z504" s="35"/>
      <c r="AA504" s="35"/>
      <c r="AB504" s="35"/>
      <c r="AC504" s="35"/>
      <c r="AD504" s="35"/>
      <c r="AE504" s="35"/>
      <c r="AR504" s="221" t="s">
        <v>195</v>
      </c>
      <c r="AT504" s="221" t="s">
        <v>190</v>
      </c>
      <c r="AU504" s="221" t="s">
        <v>88</v>
      </c>
      <c r="AY504" s="18" t="s">
        <v>188</v>
      </c>
      <c r="BE504" s="222">
        <f>IF(N504="základní",J504,0)</f>
        <v>0</v>
      </c>
      <c r="BF504" s="222">
        <f>IF(N504="snížená",J504,0)</f>
        <v>0</v>
      </c>
      <c r="BG504" s="222">
        <f>IF(N504="zákl. přenesená",J504,0)</f>
        <v>0</v>
      </c>
      <c r="BH504" s="222">
        <f>IF(N504="sníž. přenesená",J504,0)</f>
        <v>0</v>
      </c>
      <c r="BI504" s="222">
        <f>IF(N504="nulová",J504,0)</f>
        <v>0</v>
      </c>
      <c r="BJ504" s="18" t="s">
        <v>85</v>
      </c>
      <c r="BK504" s="222">
        <f>ROUND(I504*H504,2)</f>
        <v>0</v>
      </c>
      <c r="BL504" s="18" t="s">
        <v>195</v>
      </c>
      <c r="BM504" s="221" t="s">
        <v>437</v>
      </c>
    </row>
    <row r="505" spans="1:65" s="2" customFormat="1" ht="16.5" customHeight="1">
      <c r="A505" s="35"/>
      <c r="B505" s="36"/>
      <c r="C505" s="210" t="s">
        <v>477</v>
      </c>
      <c r="D505" s="210" t="s">
        <v>190</v>
      </c>
      <c r="E505" s="211" t="s">
        <v>2023</v>
      </c>
      <c r="F505" s="212" t="s">
        <v>2024</v>
      </c>
      <c r="G505" s="213" t="s">
        <v>454</v>
      </c>
      <c r="H505" s="214">
        <v>1</v>
      </c>
      <c r="I505" s="215"/>
      <c r="J505" s="216">
        <f>ROUND(I505*H505,2)</f>
        <v>0</v>
      </c>
      <c r="K505" s="212" t="s">
        <v>194</v>
      </c>
      <c r="L505" s="40"/>
      <c r="M505" s="217" t="s">
        <v>1</v>
      </c>
      <c r="N505" s="218" t="s">
        <v>42</v>
      </c>
      <c r="O505" s="72"/>
      <c r="P505" s="219">
        <f>O505*H505</f>
        <v>0</v>
      </c>
      <c r="Q505" s="219">
        <v>0</v>
      </c>
      <c r="R505" s="219">
        <f>Q505*H505</f>
        <v>0</v>
      </c>
      <c r="S505" s="219">
        <v>0</v>
      </c>
      <c r="T505" s="220">
        <f>S505*H505</f>
        <v>0</v>
      </c>
      <c r="U505" s="35"/>
      <c r="V505" s="35"/>
      <c r="W505" s="35"/>
      <c r="X505" s="35"/>
      <c r="Y505" s="35"/>
      <c r="Z505" s="35"/>
      <c r="AA505" s="35"/>
      <c r="AB505" s="35"/>
      <c r="AC505" s="35"/>
      <c r="AD505" s="35"/>
      <c r="AE505" s="35"/>
      <c r="AR505" s="221" t="s">
        <v>195</v>
      </c>
      <c r="AT505" s="221" t="s">
        <v>190</v>
      </c>
      <c r="AU505" s="221" t="s">
        <v>88</v>
      </c>
      <c r="AY505" s="18" t="s">
        <v>188</v>
      </c>
      <c r="BE505" s="222">
        <f>IF(N505="základní",J505,0)</f>
        <v>0</v>
      </c>
      <c r="BF505" s="222">
        <f>IF(N505="snížená",J505,0)</f>
        <v>0</v>
      </c>
      <c r="BG505" s="222">
        <f>IF(N505="zákl. přenesená",J505,0)</f>
        <v>0</v>
      </c>
      <c r="BH505" s="222">
        <f>IF(N505="sníž. přenesená",J505,0)</f>
        <v>0</v>
      </c>
      <c r="BI505" s="222">
        <f>IF(N505="nulová",J505,0)</f>
        <v>0</v>
      </c>
      <c r="BJ505" s="18" t="s">
        <v>85</v>
      </c>
      <c r="BK505" s="222">
        <f>ROUND(I505*H505,2)</f>
        <v>0</v>
      </c>
      <c r="BL505" s="18" t="s">
        <v>195</v>
      </c>
      <c r="BM505" s="221" t="s">
        <v>2025</v>
      </c>
    </row>
    <row r="506" spans="1:65" s="13" customFormat="1" ht="11.25">
      <c r="B506" s="223"/>
      <c r="C506" s="224"/>
      <c r="D506" s="225" t="s">
        <v>197</v>
      </c>
      <c r="E506" s="226" t="s">
        <v>1</v>
      </c>
      <c r="F506" s="227" t="s">
        <v>2026</v>
      </c>
      <c r="G506" s="224"/>
      <c r="H506" s="228">
        <v>1</v>
      </c>
      <c r="I506" s="229"/>
      <c r="J506" s="224"/>
      <c r="K506" s="224"/>
      <c r="L506" s="230"/>
      <c r="M506" s="231"/>
      <c r="N506" s="232"/>
      <c r="O506" s="232"/>
      <c r="P506" s="232"/>
      <c r="Q506" s="232"/>
      <c r="R506" s="232"/>
      <c r="S506" s="232"/>
      <c r="T506" s="233"/>
      <c r="AT506" s="234" t="s">
        <v>197</v>
      </c>
      <c r="AU506" s="234" t="s">
        <v>88</v>
      </c>
      <c r="AV506" s="13" t="s">
        <v>88</v>
      </c>
      <c r="AW506" s="13" t="s">
        <v>32</v>
      </c>
      <c r="AX506" s="13" t="s">
        <v>85</v>
      </c>
      <c r="AY506" s="234" t="s">
        <v>188</v>
      </c>
    </row>
    <row r="507" spans="1:65" s="2" customFormat="1" ht="16.5" customHeight="1">
      <c r="A507" s="35"/>
      <c r="B507" s="36"/>
      <c r="C507" s="210" t="s">
        <v>481</v>
      </c>
      <c r="D507" s="210" t="s">
        <v>190</v>
      </c>
      <c r="E507" s="211" t="s">
        <v>682</v>
      </c>
      <c r="F507" s="212" t="s">
        <v>683</v>
      </c>
      <c r="G507" s="213" t="s">
        <v>207</v>
      </c>
      <c r="H507" s="214">
        <v>472.45499999999998</v>
      </c>
      <c r="I507" s="215"/>
      <c r="J507" s="216">
        <f>ROUND(I507*H507,2)</f>
        <v>0</v>
      </c>
      <c r="K507" s="212" t="s">
        <v>202</v>
      </c>
      <c r="L507" s="40"/>
      <c r="M507" s="217" t="s">
        <v>1</v>
      </c>
      <c r="N507" s="218" t="s">
        <v>42</v>
      </c>
      <c r="O507" s="72"/>
      <c r="P507" s="219">
        <f>O507*H507</f>
        <v>0</v>
      </c>
      <c r="Q507" s="219">
        <v>0</v>
      </c>
      <c r="R507" s="219">
        <f>Q507*H507</f>
        <v>0</v>
      </c>
      <c r="S507" s="219">
        <v>0</v>
      </c>
      <c r="T507" s="220">
        <f>S507*H507</f>
        <v>0</v>
      </c>
      <c r="U507" s="35"/>
      <c r="V507" s="35"/>
      <c r="W507" s="35"/>
      <c r="X507" s="35"/>
      <c r="Y507" s="35"/>
      <c r="Z507" s="35"/>
      <c r="AA507" s="35"/>
      <c r="AB507" s="35"/>
      <c r="AC507" s="35"/>
      <c r="AD507" s="35"/>
      <c r="AE507" s="35"/>
      <c r="AR507" s="221" t="s">
        <v>195</v>
      </c>
      <c r="AT507" s="221" t="s">
        <v>190</v>
      </c>
      <c r="AU507" s="221" t="s">
        <v>88</v>
      </c>
      <c r="AY507" s="18" t="s">
        <v>188</v>
      </c>
      <c r="BE507" s="222">
        <f>IF(N507="základní",J507,0)</f>
        <v>0</v>
      </c>
      <c r="BF507" s="222">
        <f>IF(N507="snížená",J507,0)</f>
        <v>0</v>
      </c>
      <c r="BG507" s="222">
        <f>IF(N507="zákl. přenesená",J507,0)</f>
        <v>0</v>
      </c>
      <c r="BH507" s="222">
        <f>IF(N507="sníž. přenesená",J507,0)</f>
        <v>0</v>
      </c>
      <c r="BI507" s="222">
        <f>IF(N507="nulová",J507,0)</f>
        <v>0</v>
      </c>
      <c r="BJ507" s="18" t="s">
        <v>85</v>
      </c>
      <c r="BK507" s="222">
        <f>ROUND(I507*H507,2)</f>
        <v>0</v>
      </c>
      <c r="BL507" s="18" t="s">
        <v>195</v>
      </c>
      <c r="BM507" s="221" t="s">
        <v>2027</v>
      </c>
    </row>
    <row r="508" spans="1:65" s="13" customFormat="1" ht="11.25">
      <c r="B508" s="223"/>
      <c r="C508" s="224"/>
      <c r="D508" s="225" t="s">
        <v>197</v>
      </c>
      <c r="E508" s="226" t="s">
        <v>1</v>
      </c>
      <c r="F508" s="227" t="s">
        <v>685</v>
      </c>
      <c r="G508" s="224"/>
      <c r="H508" s="228">
        <v>472.45499999999998</v>
      </c>
      <c r="I508" s="229"/>
      <c r="J508" s="224"/>
      <c r="K508" s="224"/>
      <c r="L508" s="230"/>
      <c r="M508" s="231"/>
      <c r="N508" s="232"/>
      <c r="O508" s="232"/>
      <c r="P508" s="232"/>
      <c r="Q508" s="232"/>
      <c r="R508" s="232"/>
      <c r="S508" s="232"/>
      <c r="T508" s="233"/>
      <c r="AT508" s="234" t="s">
        <v>197</v>
      </c>
      <c r="AU508" s="234" t="s">
        <v>88</v>
      </c>
      <c r="AV508" s="13" t="s">
        <v>88</v>
      </c>
      <c r="AW508" s="13" t="s">
        <v>32</v>
      </c>
      <c r="AX508" s="13" t="s">
        <v>85</v>
      </c>
      <c r="AY508" s="234" t="s">
        <v>188</v>
      </c>
    </row>
    <row r="509" spans="1:65" s="2" customFormat="1" ht="16.5" customHeight="1">
      <c r="A509" s="35"/>
      <c r="B509" s="36"/>
      <c r="C509" s="210" t="s">
        <v>486</v>
      </c>
      <c r="D509" s="210" t="s">
        <v>190</v>
      </c>
      <c r="E509" s="211" t="s">
        <v>686</v>
      </c>
      <c r="F509" s="212" t="s">
        <v>687</v>
      </c>
      <c r="G509" s="213" t="s">
        <v>207</v>
      </c>
      <c r="H509" s="214">
        <v>944.91</v>
      </c>
      <c r="I509" s="215"/>
      <c r="J509" s="216">
        <f>ROUND(I509*H509,2)</f>
        <v>0</v>
      </c>
      <c r="K509" s="212" t="s">
        <v>202</v>
      </c>
      <c r="L509" s="40"/>
      <c r="M509" s="217" t="s">
        <v>1</v>
      </c>
      <c r="N509" s="218" t="s">
        <v>42</v>
      </c>
      <c r="O509" s="72"/>
      <c r="P509" s="219">
        <f>O509*H509</f>
        <v>0</v>
      </c>
      <c r="Q509" s="219">
        <v>0</v>
      </c>
      <c r="R509" s="219">
        <f>Q509*H509</f>
        <v>0</v>
      </c>
      <c r="S509" s="219">
        <v>0</v>
      </c>
      <c r="T509" s="220">
        <f>S509*H509</f>
        <v>0</v>
      </c>
      <c r="U509" s="35"/>
      <c r="V509" s="35"/>
      <c r="W509" s="35"/>
      <c r="X509" s="35"/>
      <c r="Y509" s="35"/>
      <c r="Z509" s="35"/>
      <c r="AA509" s="35"/>
      <c r="AB509" s="35"/>
      <c r="AC509" s="35"/>
      <c r="AD509" s="35"/>
      <c r="AE509" s="35"/>
      <c r="AR509" s="221" t="s">
        <v>195</v>
      </c>
      <c r="AT509" s="221" t="s">
        <v>190</v>
      </c>
      <c r="AU509" s="221" t="s">
        <v>88</v>
      </c>
      <c r="AY509" s="18" t="s">
        <v>188</v>
      </c>
      <c r="BE509" s="222">
        <f>IF(N509="základní",J509,0)</f>
        <v>0</v>
      </c>
      <c r="BF509" s="222">
        <f>IF(N509="snížená",J509,0)</f>
        <v>0</v>
      </c>
      <c r="BG509" s="222">
        <f>IF(N509="zákl. přenesená",J509,0)</f>
        <v>0</v>
      </c>
      <c r="BH509" s="222">
        <f>IF(N509="sníž. přenesená",J509,0)</f>
        <v>0</v>
      </c>
      <c r="BI509" s="222">
        <f>IF(N509="nulová",J509,0)</f>
        <v>0</v>
      </c>
      <c r="BJ509" s="18" t="s">
        <v>85</v>
      </c>
      <c r="BK509" s="222">
        <f>ROUND(I509*H509,2)</f>
        <v>0</v>
      </c>
      <c r="BL509" s="18" t="s">
        <v>195</v>
      </c>
      <c r="BM509" s="221" t="s">
        <v>2028</v>
      </c>
    </row>
    <row r="510" spans="1:65" s="13" customFormat="1" ht="11.25">
      <c r="B510" s="223"/>
      <c r="C510" s="224"/>
      <c r="D510" s="225" t="s">
        <v>197</v>
      </c>
      <c r="E510" s="226" t="s">
        <v>1</v>
      </c>
      <c r="F510" s="227" t="s">
        <v>689</v>
      </c>
      <c r="G510" s="224"/>
      <c r="H510" s="228">
        <v>944.91</v>
      </c>
      <c r="I510" s="229"/>
      <c r="J510" s="224"/>
      <c r="K510" s="224"/>
      <c r="L510" s="230"/>
      <c r="M510" s="231"/>
      <c r="N510" s="232"/>
      <c r="O510" s="232"/>
      <c r="P510" s="232"/>
      <c r="Q510" s="232"/>
      <c r="R510" s="232"/>
      <c r="S510" s="232"/>
      <c r="T510" s="233"/>
      <c r="AT510" s="234" t="s">
        <v>197</v>
      </c>
      <c r="AU510" s="234" t="s">
        <v>88</v>
      </c>
      <c r="AV510" s="13" t="s">
        <v>88</v>
      </c>
      <c r="AW510" s="13" t="s">
        <v>32</v>
      </c>
      <c r="AX510" s="13" t="s">
        <v>77</v>
      </c>
      <c r="AY510" s="234" t="s">
        <v>188</v>
      </c>
    </row>
    <row r="511" spans="1:65" s="16" customFormat="1" ht="11.25">
      <c r="B511" s="256"/>
      <c r="C511" s="257"/>
      <c r="D511" s="225" t="s">
        <v>197</v>
      </c>
      <c r="E511" s="258" t="s">
        <v>612</v>
      </c>
      <c r="F511" s="259" t="s">
        <v>212</v>
      </c>
      <c r="G511" s="257"/>
      <c r="H511" s="260">
        <v>944.91</v>
      </c>
      <c r="I511" s="261"/>
      <c r="J511" s="257"/>
      <c r="K511" s="257"/>
      <c r="L511" s="262"/>
      <c r="M511" s="263"/>
      <c r="N511" s="264"/>
      <c r="O511" s="264"/>
      <c r="P511" s="264"/>
      <c r="Q511" s="264"/>
      <c r="R511" s="264"/>
      <c r="S511" s="264"/>
      <c r="T511" s="265"/>
      <c r="AT511" s="266" t="s">
        <v>197</v>
      </c>
      <c r="AU511" s="266" t="s">
        <v>88</v>
      </c>
      <c r="AV511" s="16" t="s">
        <v>204</v>
      </c>
      <c r="AW511" s="16" t="s">
        <v>32</v>
      </c>
      <c r="AX511" s="16" t="s">
        <v>77</v>
      </c>
      <c r="AY511" s="266" t="s">
        <v>188</v>
      </c>
    </row>
    <row r="512" spans="1:65" s="14" customFormat="1" ht="11.25">
      <c r="B512" s="235"/>
      <c r="C512" s="236"/>
      <c r="D512" s="225" t="s">
        <v>197</v>
      </c>
      <c r="E512" s="237" t="s">
        <v>1</v>
      </c>
      <c r="F512" s="238" t="s">
        <v>199</v>
      </c>
      <c r="G512" s="236"/>
      <c r="H512" s="239">
        <v>944.91</v>
      </c>
      <c r="I512" s="240"/>
      <c r="J512" s="236"/>
      <c r="K512" s="236"/>
      <c r="L512" s="241"/>
      <c r="M512" s="242"/>
      <c r="N512" s="243"/>
      <c r="O512" s="243"/>
      <c r="P512" s="243"/>
      <c r="Q512" s="243"/>
      <c r="R512" s="243"/>
      <c r="S512" s="243"/>
      <c r="T512" s="244"/>
      <c r="AT512" s="245" t="s">
        <v>197</v>
      </c>
      <c r="AU512" s="245" t="s">
        <v>88</v>
      </c>
      <c r="AV512" s="14" t="s">
        <v>195</v>
      </c>
      <c r="AW512" s="14" t="s">
        <v>32</v>
      </c>
      <c r="AX512" s="14" t="s">
        <v>85</v>
      </c>
      <c r="AY512" s="245" t="s">
        <v>188</v>
      </c>
    </row>
    <row r="513" spans="1:65" s="2" customFormat="1" ht="24" customHeight="1">
      <c r="A513" s="35"/>
      <c r="B513" s="36"/>
      <c r="C513" s="210" t="s">
        <v>491</v>
      </c>
      <c r="D513" s="210" t="s">
        <v>190</v>
      </c>
      <c r="E513" s="211" t="s">
        <v>690</v>
      </c>
      <c r="F513" s="212" t="s">
        <v>691</v>
      </c>
      <c r="G513" s="213" t="s">
        <v>207</v>
      </c>
      <c r="H513" s="214">
        <v>944.91</v>
      </c>
      <c r="I513" s="215"/>
      <c r="J513" s="216">
        <f>ROUND(I513*H513,2)</f>
        <v>0</v>
      </c>
      <c r="K513" s="212" t="s">
        <v>194</v>
      </c>
      <c r="L513" s="40"/>
      <c r="M513" s="217" t="s">
        <v>1</v>
      </c>
      <c r="N513" s="218" t="s">
        <v>42</v>
      </c>
      <c r="O513" s="72"/>
      <c r="P513" s="219">
        <f>O513*H513</f>
        <v>0</v>
      </c>
      <c r="Q513" s="219">
        <v>0</v>
      </c>
      <c r="R513" s="219">
        <f>Q513*H513</f>
        <v>0</v>
      </c>
      <c r="S513" s="219">
        <v>0</v>
      </c>
      <c r="T513" s="220">
        <f>S513*H513</f>
        <v>0</v>
      </c>
      <c r="U513" s="35"/>
      <c r="V513" s="35"/>
      <c r="W513" s="35"/>
      <c r="X513" s="35"/>
      <c r="Y513" s="35"/>
      <c r="Z513" s="35"/>
      <c r="AA513" s="35"/>
      <c r="AB513" s="35"/>
      <c r="AC513" s="35"/>
      <c r="AD513" s="35"/>
      <c r="AE513" s="35"/>
      <c r="AR513" s="221" t="s">
        <v>195</v>
      </c>
      <c r="AT513" s="221" t="s">
        <v>190</v>
      </c>
      <c r="AU513" s="221" t="s">
        <v>88</v>
      </c>
      <c r="AY513" s="18" t="s">
        <v>188</v>
      </c>
      <c r="BE513" s="222">
        <f>IF(N513="základní",J513,0)</f>
        <v>0</v>
      </c>
      <c r="BF513" s="222">
        <f>IF(N513="snížená",J513,0)</f>
        <v>0</v>
      </c>
      <c r="BG513" s="222">
        <f>IF(N513="zákl. přenesená",J513,0)</f>
        <v>0</v>
      </c>
      <c r="BH513" s="222">
        <f>IF(N513="sníž. přenesená",J513,0)</f>
        <v>0</v>
      </c>
      <c r="BI513" s="222">
        <f>IF(N513="nulová",J513,0)</f>
        <v>0</v>
      </c>
      <c r="BJ513" s="18" t="s">
        <v>85</v>
      </c>
      <c r="BK513" s="222">
        <f>ROUND(I513*H513,2)</f>
        <v>0</v>
      </c>
      <c r="BL513" s="18" t="s">
        <v>195</v>
      </c>
      <c r="BM513" s="221" t="s">
        <v>2029</v>
      </c>
    </row>
    <row r="514" spans="1:65" s="13" customFormat="1" ht="11.25">
      <c r="B514" s="223"/>
      <c r="C514" s="224"/>
      <c r="D514" s="225" t="s">
        <v>197</v>
      </c>
      <c r="E514" s="226" t="s">
        <v>1</v>
      </c>
      <c r="F514" s="227" t="s">
        <v>612</v>
      </c>
      <c r="G514" s="224"/>
      <c r="H514" s="228">
        <v>944.91</v>
      </c>
      <c r="I514" s="229"/>
      <c r="J514" s="224"/>
      <c r="K514" s="224"/>
      <c r="L514" s="230"/>
      <c r="M514" s="231"/>
      <c r="N514" s="232"/>
      <c r="O514" s="232"/>
      <c r="P514" s="232"/>
      <c r="Q514" s="232"/>
      <c r="R514" s="232"/>
      <c r="S514" s="232"/>
      <c r="T514" s="233"/>
      <c r="AT514" s="234" t="s">
        <v>197</v>
      </c>
      <c r="AU514" s="234" t="s">
        <v>88</v>
      </c>
      <c r="AV514" s="13" t="s">
        <v>88</v>
      </c>
      <c r="AW514" s="13" t="s">
        <v>32</v>
      </c>
      <c r="AX514" s="13" t="s">
        <v>85</v>
      </c>
      <c r="AY514" s="234" t="s">
        <v>188</v>
      </c>
    </row>
    <row r="515" spans="1:65" s="12" customFormat="1" ht="22.9" customHeight="1">
      <c r="B515" s="194"/>
      <c r="C515" s="195"/>
      <c r="D515" s="196" t="s">
        <v>76</v>
      </c>
      <c r="E515" s="208" t="s">
        <v>88</v>
      </c>
      <c r="F515" s="208" t="s">
        <v>1169</v>
      </c>
      <c r="G515" s="195"/>
      <c r="H515" s="195"/>
      <c r="I515" s="198"/>
      <c r="J515" s="209">
        <f>BK515</f>
        <v>0</v>
      </c>
      <c r="K515" s="195"/>
      <c r="L515" s="200"/>
      <c r="M515" s="201"/>
      <c r="N515" s="202"/>
      <c r="O515" s="202"/>
      <c r="P515" s="203">
        <f>SUM(P516:P519)</f>
        <v>0</v>
      </c>
      <c r="Q515" s="202"/>
      <c r="R515" s="203">
        <f>SUM(R516:R519)</f>
        <v>5.7592000000000006E-4</v>
      </c>
      <c r="S515" s="202"/>
      <c r="T515" s="204">
        <f>SUM(T516:T519)</f>
        <v>0</v>
      </c>
      <c r="AR515" s="205" t="s">
        <v>85</v>
      </c>
      <c r="AT515" s="206" t="s">
        <v>76</v>
      </c>
      <c r="AU515" s="206" t="s">
        <v>85</v>
      </c>
      <c r="AY515" s="205" t="s">
        <v>188</v>
      </c>
      <c r="BK515" s="207">
        <f>SUM(BK516:BK519)</f>
        <v>0</v>
      </c>
    </row>
    <row r="516" spans="1:65" s="2" customFormat="1" ht="16.5" customHeight="1">
      <c r="A516" s="35"/>
      <c r="B516" s="36"/>
      <c r="C516" s="210" t="s">
        <v>493</v>
      </c>
      <c r="D516" s="210" t="s">
        <v>190</v>
      </c>
      <c r="E516" s="211" t="s">
        <v>2030</v>
      </c>
      <c r="F516" s="212" t="s">
        <v>2031</v>
      </c>
      <c r="G516" s="213" t="s">
        <v>207</v>
      </c>
      <c r="H516" s="214">
        <v>1.252</v>
      </c>
      <c r="I516" s="215"/>
      <c r="J516" s="216">
        <f>ROUND(I516*H516,2)</f>
        <v>0</v>
      </c>
      <c r="K516" s="212" t="s">
        <v>194</v>
      </c>
      <c r="L516" s="40"/>
      <c r="M516" s="217" t="s">
        <v>1</v>
      </c>
      <c r="N516" s="218" t="s">
        <v>42</v>
      </c>
      <c r="O516" s="72"/>
      <c r="P516" s="219">
        <f>O516*H516</f>
        <v>0</v>
      </c>
      <c r="Q516" s="219">
        <v>4.6000000000000001E-4</v>
      </c>
      <c r="R516" s="219">
        <f>Q516*H516</f>
        <v>5.7592000000000006E-4</v>
      </c>
      <c r="S516" s="219">
        <v>0</v>
      </c>
      <c r="T516" s="220">
        <f>S516*H516</f>
        <v>0</v>
      </c>
      <c r="U516" s="35"/>
      <c r="V516" s="35"/>
      <c r="W516" s="35"/>
      <c r="X516" s="35"/>
      <c r="Y516" s="35"/>
      <c r="Z516" s="35"/>
      <c r="AA516" s="35"/>
      <c r="AB516" s="35"/>
      <c r="AC516" s="35"/>
      <c r="AD516" s="35"/>
      <c r="AE516" s="35"/>
      <c r="AR516" s="221" t="s">
        <v>195</v>
      </c>
      <c r="AT516" s="221" t="s">
        <v>190</v>
      </c>
      <c r="AU516" s="221" t="s">
        <v>88</v>
      </c>
      <c r="AY516" s="18" t="s">
        <v>188</v>
      </c>
      <c r="BE516" s="222">
        <f>IF(N516="základní",J516,0)</f>
        <v>0</v>
      </c>
      <c r="BF516" s="222">
        <f>IF(N516="snížená",J516,0)</f>
        <v>0</v>
      </c>
      <c r="BG516" s="222">
        <f>IF(N516="zákl. přenesená",J516,0)</f>
        <v>0</v>
      </c>
      <c r="BH516" s="222">
        <f>IF(N516="sníž. přenesená",J516,0)</f>
        <v>0</v>
      </c>
      <c r="BI516" s="222">
        <f>IF(N516="nulová",J516,0)</f>
        <v>0</v>
      </c>
      <c r="BJ516" s="18" t="s">
        <v>85</v>
      </c>
      <c r="BK516" s="222">
        <f>ROUND(I516*H516,2)</f>
        <v>0</v>
      </c>
      <c r="BL516" s="18" t="s">
        <v>195</v>
      </c>
      <c r="BM516" s="221" t="s">
        <v>2032</v>
      </c>
    </row>
    <row r="517" spans="1:65" s="13" customFormat="1" ht="11.25">
      <c r="B517" s="223"/>
      <c r="C517" s="224"/>
      <c r="D517" s="225" t="s">
        <v>197</v>
      </c>
      <c r="E517" s="226" t="s">
        <v>1</v>
      </c>
      <c r="F517" s="227" t="s">
        <v>2033</v>
      </c>
      <c r="G517" s="224"/>
      <c r="H517" s="228">
        <v>0.82</v>
      </c>
      <c r="I517" s="229"/>
      <c r="J517" s="224"/>
      <c r="K517" s="224"/>
      <c r="L517" s="230"/>
      <c r="M517" s="231"/>
      <c r="N517" s="232"/>
      <c r="O517" s="232"/>
      <c r="P517" s="232"/>
      <c r="Q517" s="232"/>
      <c r="R517" s="232"/>
      <c r="S517" s="232"/>
      <c r="T517" s="233"/>
      <c r="AT517" s="234" t="s">
        <v>197</v>
      </c>
      <c r="AU517" s="234" t="s">
        <v>88</v>
      </c>
      <c r="AV517" s="13" t="s">
        <v>88</v>
      </c>
      <c r="AW517" s="13" t="s">
        <v>32</v>
      </c>
      <c r="AX517" s="13" t="s">
        <v>77</v>
      </c>
      <c r="AY517" s="234" t="s">
        <v>188</v>
      </c>
    </row>
    <row r="518" spans="1:65" s="13" customFormat="1" ht="11.25">
      <c r="B518" s="223"/>
      <c r="C518" s="224"/>
      <c r="D518" s="225" t="s">
        <v>197</v>
      </c>
      <c r="E518" s="226" t="s">
        <v>1</v>
      </c>
      <c r="F518" s="227" t="s">
        <v>2034</v>
      </c>
      <c r="G518" s="224"/>
      <c r="H518" s="228">
        <v>0.432</v>
      </c>
      <c r="I518" s="229"/>
      <c r="J518" s="224"/>
      <c r="K518" s="224"/>
      <c r="L518" s="230"/>
      <c r="M518" s="231"/>
      <c r="N518" s="232"/>
      <c r="O518" s="232"/>
      <c r="P518" s="232"/>
      <c r="Q518" s="232"/>
      <c r="R518" s="232"/>
      <c r="S518" s="232"/>
      <c r="T518" s="233"/>
      <c r="AT518" s="234" t="s">
        <v>197</v>
      </c>
      <c r="AU518" s="234" t="s">
        <v>88</v>
      </c>
      <c r="AV518" s="13" t="s">
        <v>88</v>
      </c>
      <c r="AW518" s="13" t="s">
        <v>32</v>
      </c>
      <c r="AX518" s="13" t="s">
        <v>77</v>
      </c>
      <c r="AY518" s="234" t="s">
        <v>188</v>
      </c>
    </row>
    <row r="519" spans="1:65" s="14" customFormat="1" ht="11.25">
      <c r="B519" s="235"/>
      <c r="C519" s="236"/>
      <c r="D519" s="225" t="s">
        <v>197</v>
      </c>
      <c r="E519" s="237" t="s">
        <v>1</v>
      </c>
      <c r="F519" s="238" t="s">
        <v>199</v>
      </c>
      <c r="G519" s="236"/>
      <c r="H519" s="239">
        <v>1.252</v>
      </c>
      <c r="I519" s="240"/>
      <c r="J519" s="236"/>
      <c r="K519" s="236"/>
      <c r="L519" s="241"/>
      <c r="M519" s="242"/>
      <c r="N519" s="243"/>
      <c r="O519" s="243"/>
      <c r="P519" s="243"/>
      <c r="Q519" s="243"/>
      <c r="R519" s="243"/>
      <c r="S519" s="243"/>
      <c r="T519" s="244"/>
      <c r="AT519" s="245" t="s">
        <v>197</v>
      </c>
      <c r="AU519" s="245" t="s">
        <v>88</v>
      </c>
      <c r="AV519" s="14" t="s">
        <v>195</v>
      </c>
      <c r="AW519" s="14" t="s">
        <v>32</v>
      </c>
      <c r="AX519" s="14" t="s">
        <v>85</v>
      </c>
      <c r="AY519" s="245" t="s">
        <v>188</v>
      </c>
    </row>
    <row r="520" spans="1:65" s="12" customFormat="1" ht="22.9" customHeight="1">
      <c r="B520" s="194"/>
      <c r="C520" s="195"/>
      <c r="D520" s="196" t="s">
        <v>76</v>
      </c>
      <c r="E520" s="208" t="s">
        <v>204</v>
      </c>
      <c r="F520" s="208" t="s">
        <v>2035</v>
      </c>
      <c r="G520" s="195"/>
      <c r="H520" s="195"/>
      <c r="I520" s="198"/>
      <c r="J520" s="209">
        <f>BK520</f>
        <v>0</v>
      </c>
      <c r="K520" s="195"/>
      <c r="L520" s="200"/>
      <c r="M520" s="201"/>
      <c r="N520" s="202"/>
      <c r="O520" s="202"/>
      <c r="P520" s="203">
        <f>SUM(P521:P522)</f>
        <v>0</v>
      </c>
      <c r="Q520" s="202"/>
      <c r="R520" s="203">
        <f>SUM(R521:R522)</f>
        <v>0.249</v>
      </c>
      <c r="S520" s="202"/>
      <c r="T520" s="204">
        <f>SUM(T521:T522)</f>
        <v>0</v>
      </c>
      <c r="AR520" s="205" t="s">
        <v>85</v>
      </c>
      <c r="AT520" s="206" t="s">
        <v>76</v>
      </c>
      <c r="AU520" s="206" t="s">
        <v>85</v>
      </c>
      <c r="AY520" s="205" t="s">
        <v>188</v>
      </c>
      <c r="BK520" s="207">
        <f>SUM(BK521:BK522)</f>
        <v>0</v>
      </c>
    </row>
    <row r="521" spans="1:65" s="2" customFormat="1" ht="16.5" customHeight="1">
      <c r="A521" s="35"/>
      <c r="B521" s="36"/>
      <c r="C521" s="210" t="s">
        <v>498</v>
      </c>
      <c r="D521" s="210" t="s">
        <v>190</v>
      </c>
      <c r="E521" s="211" t="s">
        <v>2036</v>
      </c>
      <c r="F521" s="212" t="s">
        <v>2037</v>
      </c>
      <c r="G521" s="213" t="s">
        <v>454</v>
      </c>
      <c r="H521" s="214">
        <v>1</v>
      </c>
      <c r="I521" s="215"/>
      <c r="J521" s="216">
        <f>ROUND(I521*H521,2)</f>
        <v>0</v>
      </c>
      <c r="K521" s="212" t="s">
        <v>194</v>
      </c>
      <c r="L521" s="40"/>
      <c r="M521" s="217" t="s">
        <v>1</v>
      </c>
      <c r="N521" s="218" t="s">
        <v>42</v>
      </c>
      <c r="O521" s="72"/>
      <c r="P521" s="219">
        <f>O521*H521</f>
        <v>0</v>
      </c>
      <c r="Q521" s="219">
        <v>7.2999999999999995E-2</v>
      </c>
      <c r="R521" s="219">
        <f>Q521*H521</f>
        <v>7.2999999999999995E-2</v>
      </c>
      <c r="S521" s="219">
        <v>0</v>
      </c>
      <c r="T521" s="220">
        <f>S521*H521</f>
        <v>0</v>
      </c>
      <c r="U521" s="35"/>
      <c r="V521" s="35"/>
      <c r="W521" s="35"/>
      <c r="X521" s="35"/>
      <c r="Y521" s="35"/>
      <c r="Z521" s="35"/>
      <c r="AA521" s="35"/>
      <c r="AB521" s="35"/>
      <c r="AC521" s="35"/>
      <c r="AD521" s="35"/>
      <c r="AE521" s="35"/>
      <c r="AR521" s="221" t="s">
        <v>195</v>
      </c>
      <c r="AT521" s="221" t="s">
        <v>190</v>
      </c>
      <c r="AU521" s="221" t="s">
        <v>88</v>
      </c>
      <c r="AY521" s="18" t="s">
        <v>188</v>
      </c>
      <c r="BE521" s="222">
        <f>IF(N521="základní",J521,0)</f>
        <v>0</v>
      </c>
      <c r="BF521" s="222">
        <f>IF(N521="snížená",J521,0)</f>
        <v>0</v>
      </c>
      <c r="BG521" s="222">
        <f>IF(N521="zákl. přenesená",J521,0)</f>
        <v>0</v>
      </c>
      <c r="BH521" s="222">
        <f>IF(N521="sníž. přenesená",J521,0)</f>
        <v>0</v>
      </c>
      <c r="BI521" s="222">
        <f>IF(N521="nulová",J521,0)</f>
        <v>0</v>
      </c>
      <c r="BJ521" s="18" t="s">
        <v>85</v>
      </c>
      <c r="BK521" s="222">
        <f>ROUND(I521*H521,2)</f>
        <v>0</v>
      </c>
      <c r="BL521" s="18" t="s">
        <v>195</v>
      </c>
      <c r="BM521" s="221" t="s">
        <v>2038</v>
      </c>
    </row>
    <row r="522" spans="1:65" s="2" customFormat="1" ht="16.5" customHeight="1">
      <c r="A522" s="35"/>
      <c r="B522" s="36"/>
      <c r="C522" s="210" t="s">
        <v>505</v>
      </c>
      <c r="D522" s="210" t="s">
        <v>190</v>
      </c>
      <c r="E522" s="211" t="s">
        <v>2039</v>
      </c>
      <c r="F522" s="212" t="s">
        <v>2040</v>
      </c>
      <c r="G522" s="213" t="s">
        <v>454</v>
      </c>
      <c r="H522" s="214">
        <v>1</v>
      </c>
      <c r="I522" s="215"/>
      <c r="J522" s="216">
        <f>ROUND(I522*H522,2)</f>
        <v>0</v>
      </c>
      <c r="K522" s="212" t="s">
        <v>194</v>
      </c>
      <c r="L522" s="40"/>
      <c r="M522" s="217" t="s">
        <v>1</v>
      </c>
      <c r="N522" s="218" t="s">
        <v>42</v>
      </c>
      <c r="O522" s="72"/>
      <c r="P522" s="219">
        <f>O522*H522</f>
        <v>0</v>
      </c>
      <c r="Q522" s="219">
        <v>0.17599999999999999</v>
      </c>
      <c r="R522" s="219">
        <f>Q522*H522</f>
        <v>0.17599999999999999</v>
      </c>
      <c r="S522" s="219">
        <v>0</v>
      </c>
      <c r="T522" s="220">
        <f>S522*H522</f>
        <v>0</v>
      </c>
      <c r="U522" s="35"/>
      <c r="V522" s="35"/>
      <c r="W522" s="35"/>
      <c r="X522" s="35"/>
      <c r="Y522" s="35"/>
      <c r="Z522" s="35"/>
      <c r="AA522" s="35"/>
      <c r="AB522" s="35"/>
      <c r="AC522" s="35"/>
      <c r="AD522" s="35"/>
      <c r="AE522" s="35"/>
      <c r="AR522" s="221" t="s">
        <v>195</v>
      </c>
      <c r="AT522" s="221" t="s">
        <v>190</v>
      </c>
      <c r="AU522" s="221" t="s">
        <v>88</v>
      </c>
      <c r="AY522" s="18" t="s">
        <v>188</v>
      </c>
      <c r="BE522" s="222">
        <f>IF(N522="základní",J522,0)</f>
        <v>0</v>
      </c>
      <c r="BF522" s="222">
        <f>IF(N522="snížená",J522,0)</f>
        <v>0</v>
      </c>
      <c r="BG522" s="222">
        <f>IF(N522="zákl. přenesená",J522,0)</f>
        <v>0</v>
      </c>
      <c r="BH522" s="222">
        <f>IF(N522="sníž. přenesená",J522,0)</f>
        <v>0</v>
      </c>
      <c r="BI522" s="222">
        <f>IF(N522="nulová",J522,0)</f>
        <v>0</v>
      </c>
      <c r="BJ522" s="18" t="s">
        <v>85</v>
      </c>
      <c r="BK522" s="222">
        <f>ROUND(I522*H522,2)</f>
        <v>0</v>
      </c>
      <c r="BL522" s="18" t="s">
        <v>195</v>
      </c>
      <c r="BM522" s="221" t="s">
        <v>2041</v>
      </c>
    </row>
    <row r="523" spans="1:65" s="12" customFormat="1" ht="22.9" customHeight="1">
      <c r="B523" s="194"/>
      <c r="C523" s="195"/>
      <c r="D523" s="196" t="s">
        <v>76</v>
      </c>
      <c r="E523" s="208" t="s">
        <v>195</v>
      </c>
      <c r="F523" s="208" t="s">
        <v>438</v>
      </c>
      <c r="G523" s="195"/>
      <c r="H523" s="195"/>
      <c r="I523" s="198"/>
      <c r="J523" s="209">
        <f>BK523</f>
        <v>0</v>
      </c>
      <c r="K523" s="195"/>
      <c r="L523" s="200"/>
      <c r="M523" s="201"/>
      <c r="N523" s="202"/>
      <c r="O523" s="202"/>
      <c r="P523" s="203">
        <f>SUM(P524:P542)</f>
        <v>0</v>
      </c>
      <c r="Q523" s="202"/>
      <c r="R523" s="203">
        <f>SUM(R524:R542)</f>
        <v>0</v>
      </c>
      <c r="S523" s="202"/>
      <c r="T523" s="204">
        <f>SUM(T524:T542)</f>
        <v>0</v>
      </c>
      <c r="AR523" s="205" t="s">
        <v>85</v>
      </c>
      <c r="AT523" s="206" t="s">
        <v>76</v>
      </c>
      <c r="AU523" s="206" t="s">
        <v>85</v>
      </c>
      <c r="AY523" s="205" t="s">
        <v>188</v>
      </c>
      <c r="BK523" s="207">
        <f>SUM(BK524:BK542)</f>
        <v>0</v>
      </c>
    </row>
    <row r="524" spans="1:65" s="2" customFormat="1" ht="16.5" customHeight="1">
      <c r="A524" s="35"/>
      <c r="B524" s="36"/>
      <c r="C524" s="210" t="s">
        <v>509</v>
      </c>
      <c r="D524" s="210" t="s">
        <v>190</v>
      </c>
      <c r="E524" s="211" t="s">
        <v>440</v>
      </c>
      <c r="F524" s="212" t="s">
        <v>441</v>
      </c>
      <c r="G524" s="213" t="s">
        <v>285</v>
      </c>
      <c r="H524" s="214">
        <v>44.542000000000002</v>
      </c>
      <c r="I524" s="215"/>
      <c r="J524" s="216">
        <f>ROUND(I524*H524,2)</f>
        <v>0</v>
      </c>
      <c r="K524" s="212" t="s">
        <v>202</v>
      </c>
      <c r="L524" s="40"/>
      <c r="M524" s="217" t="s">
        <v>1</v>
      </c>
      <c r="N524" s="218" t="s">
        <v>42</v>
      </c>
      <c r="O524" s="72"/>
      <c r="P524" s="219">
        <f>O524*H524</f>
        <v>0</v>
      </c>
      <c r="Q524" s="219">
        <v>0</v>
      </c>
      <c r="R524" s="219">
        <f>Q524*H524</f>
        <v>0</v>
      </c>
      <c r="S524" s="219">
        <v>0</v>
      </c>
      <c r="T524" s="220">
        <f>S524*H524</f>
        <v>0</v>
      </c>
      <c r="U524" s="35"/>
      <c r="V524" s="35"/>
      <c r="W524" s="35"/>
      <c r="X524" s="35"/>
      <c r="Y524" s="35"/>
      <c r="Z524" s="35"/>
      <c r="AA524" s="35"/>
      <c r="AB524" s="35"/>
      <c r="AC524" s="35"/>
      <c r="AD524" s="35"/>
      <c r="AE524" s="35"/>
      <c r="AR524" s="221" t="s">
        <v>195</v>
      </c>
      <c r="AT524" s="221" t="s">
        <v>190</v>
      </c>
      <c r="AU524" s="221" t="s">
        <v>88</v>
      </c>
      <c r="AY524" s="18" t="s">
        <v>188</v>
      </c>
      <c r="BE524" s="222">
        <f>IF(N524="základní",J524,0)</f>
        <v>0</v>
      </c>
      <c r="BF524" s="222">
        <f>IF(N524="snížená",J524,0)</f>
        <v>0</v>
      </c>
      <c r="BG524" s="222">
        <f>IF(N524="zákl. přenesená",J524,0)</f>
        <v>0</v>
      </c>
      <c r="BH524" s="222">
        <f>IF(N524="sníž. přenesená",J524,0)</f>
        <v>0</v>
      </c>
      <c r="BI524" s="222">
        <f>IF(N524="nulová",J524,0)</f>
        <v>0</v>
      </c>
      <c r="BJ524" s="18" t="s">
        <v>85</v>
      </c>
      <c r="BK524" s="222">
        <f>ROUND(I524*H524,2)</f>
        <v>0</v>
      </c>
      <c r="BL524" s="18" t="s">
        <v>195</v>
      </c>
      <c r="BM524" s="221" t="s">
        <v>442</v>
      </c>
    </row>
    <row r="525" spans="1:65" s="15" customFormat="1" ht="11.25">
      <c r="B525" s="246"/>
      <c r="C525" s="247"/>
      <c r="D525" s="225" t="s">
        <v>197</v>
      </c>
      <c r="E525" s="248" t="s">
        <v>1</v>
      </c>
      <c r="F525" s="249" t="s">
        <v>2012</v>
      </c>
      <c r="G525" s="247"/>
      <c r="H525" s="248" t="s">
        <v>1</v>
      </c>
      <c r="I525" s="250"/>
      <c r="J525" s="247"/>
      <c r="K525" s="247"/>
      <c r="L525" s="251"/>
      <c r="M525" s="252"/>
      <c r="N525" s="253"/>
      <c r="O525" s="253"/>
      <c r="P525" s="253"/>
      <c r="Q525" s="253"/>
      <c r="R525" s="253"/>
      <c r="S525" s="253"/>
      <c r="T525" s="254"/>
      <c r="AT525" s="255" t="s">
        <v>197</v>
      </c>
      <c r="AU525" s="255" t="s">
        <v>88</v>
      </c>
      <c r="AV525" s="15" t="s">
        <v>85</v>
      </c>
      <c r="AW525" s="15" t="s">
        <v>32</v>
      </c>
      <c r="AX525" s="15" t="s">
        <v>77</v>
      </c>
      <c r="AY525" s="255" t="s">
        <v>188</v>
      </c>
    </row>
    <row r="526" spans="1:65" s="13" customFormat="1" ht="11.25">
      <c r="B526" s="223"/>
      <c r="C526" s="224"/>
      <c r="D526" s="225" t="s">
        <v>197</v>
      </c>
      <c r="E526" s="226" t="s">
        <v>1</v>
      </c>
      <c r="F526" s="227" t="s">
        <v>2042</v>
      </c>
      <c r="G526" s="224"/>
      <c r="H526" s="228">
        <v>0.95699999999999996</v>
      </c>
      <c r="I526" s="229"/>
      <c r="J526" s="224"/>
      <c r="K526" s="224"/>
      <c r="L526" s="230"/>
      <c r="M526" s="231"/>
      <c r="N526" s="232"/>
      <c r="O526" s="232"/>
      <c r="P526" s="232"/>
      <c r="Q526" s="232"/>
      <c r="R526" s="232"/>
      <c r="S526" s="232"/>
      <c r="T526" s="233"/>
      <c r="AT526" s="234" t="s">
        <v>197</v>
      </c>
      <c r="AU526" s="234" t="s">
        <v>88</v>
      </c>
      <c r="AV526" s="13" t="s">
        <v>88</v>
      </c>
      <c r="AW526" s="13" t="s">
        <v>32</v>
      </c>
      <c r="AX526" s="13" t="s">
        <v>77</v>
      </c>
      <c r="AY526" s="234" t="s">
        <v>188</v>
      </c>
    </row>
    <row r="527" spans="1:65" s="13" customFormat="1" ht="11.25">
      <c r="B527" s="223"/>
      <c r="C527" s="224"/>
      <c r="D527" s="225" t="s">
        <v>197</v>
      </c>
      <c r="E527" s="226" t="s">
        <v>1</v>
      </c>
      <c r="F527" s="227" t="s">
        <v>2043</v>
      </c>
      <c r="G527" s="224"/>
      <c r="H527" s="228">
        <v>1.177</v>
      </c>
      <c r="I527" s="229"/>
      <c r="J527" s="224"/>
      <c r="K527" s="224"/>
      <c r="L527" s="230"/>
      <c r="M527" s="231"/>
      <c r="N527" s="232"/>
      <c r="O527" s="232"/>
      <c r="P527" s="232"/>
      <c r="Q527" s="232"/>
      <c r="R527" s="232"/>
      <c r="S527" s="232"/>
      <c r="T527" s="233"/>
      <c r="AT527" s="234" t="s">
        <v>197</v>
      </c>
      <c r="AU527" s="234" t="s">
        <v>88</v>
      </c>
      <c r="AV527" s="13" t="s">
        <v>88</v>
      </c>
      <c r="AW527" s="13" t="s">
        <v>32</v>
      </c>
      <c r="AX527" s="13" t="s">
        <v>77</v>
      </c>
      <c r="AY527" s="234" t="s">
        <v>188</v>
      </c>
    </row>
    <row r="528" spans="1:65" s="13" customFormat="1" ht="11.25">
      <c r="B528" s="223"/>
      <c r="C528" s="224"/>
      <c r="D528" s="225" t="s">
        <v>197</v>
      </c>
      <c r="E528" s="226" t="s">
        <v>1</v>
      </c>
      <c r="F528" s="227" t="s">
        <v>2044</v>
      </c>
      <c r="G528" s="224"/>
      <c r="H528" s="228">
        <v>2.2770000000000001</v>
      </c>
      <c r="I528" s="229"/>
      <c r="J528" s="224"/>
      <c r="K528" s="224"/>
      <c r="L528" s="230"/>
      <c r="M528" s="231"/>
      <c r="N528" s="232"/>
      <c r="O528" s="232"/>
      <c r="P528" s="232"/>
      <c r="Q528" s="232"/>
      <c r="R528" s="232"/>
      <c r="S528" s="232"/>
      <c r="T528" s="233"/>
      <c r="AT528" s="234" t="s">
        <v>197</v>
      </c>
      <c r="AU528" s="234" t="s">
        <v>88</v>
      </c>
      <c r="AV528" s="13" t="s">
        <v>88</v>
      </c>
      <c r="AW528" s="13" t="s">
        <v>32</v>
      </c>
      <c r="AX528" s="13" t="s">
        <v>77</v>
      </c>
      <c r="AY528" s="234" t="s">
        <v>188</v>
      </c>
    </row>
    <row r="529" spans="1:65" s="13" customFormat="1" ht="11.25">
      <c r="B529" s="223"/>
      <c r="C529" s="224"/>
      <c r="D529" s="225" t="s">
        <v>197</v>
      </c>
      <c r="E529" s="226" t="s">
        <v>1</v>
      </c>
      <c r="F529" s="227" t="s">
        <v>2045</v>
      </c>
      <c r="G529" s="224"/>
      <c r="H529" s="228">
        <v>6.4089999999999998</v>
      </c>
      <c r="I529" s="229"/>
      <c r="J529" s="224"/>
      <c r="K529" s="224"/>
      <c r="L529" s="230"/>
      <c r="M529" s="231"/>
      <c r="N529" s="232"/>
      <c r="O529" s="232"/>
      <c r="P529" s="232"/>
      <c r="Q529" s="232"/>
      <c r="R529" s="232"/>
      <c r="S529" s="232"/>
      <c r="T529" s="233"/>
      <c r="AT529" s="234" t="s">
        <v>197</v>
      </c>
      <c r="AU529" s="234" t="s">
        <v>88</v>
      </c>
      <c r="AV529" s="13" t="s">
        <v>88</v>
      </c>
      <c r="AW529" s="13" t="s">
        <v>32</v>
      </c>
      <c r="AX529" s="13" t="s">
        <v>77</v>
      </c>
      <c r="AY529" s="234" t="s">
        <v>188</v>
      </c>
    </row>
    <row r="530" spans="1:65" s="13" customFormat="1" ht="11.25">
      <c r="B530" s="223"/>
      <c r="C530" s="224"/>
      <c r="D530" s="225" t="s">
        <v>197</v>
      </c>
      <c r="E530" s="226" t="s">
        <v>1</v>
      </c>
      <c r="F530" s="227" t="s">
        <v>2046</v>
      </c>
      <c r="G530" s="224"/>
      <c r="H530" s="228">
        <v>28.632999999999999</v>
      </c>
      <c r="I530" s="229"/>
      <c r="J530" s="224"/>
      <c r="K530" s="224"/>
      <c r="L530" s="230"/>
      <c r="M530" s="231"/>
      <c r="N530" s="232"/>
      <c r="O530" s="232"/>
      <c r="P530" s="232"/>
      <c r="Q530" s="232"/>
      <c r="R530" s="232"/>
      <c r="S530" s="232"/>
      <c r="T530" s="233"/>
      <c r="AT530" s="234" t="s">
        <v>197</v>
      </c>
      <c r="AU530" s="234" t="s">
        <v>88</v>
      </c>
      <c r="AV530" s="13" t="s">
        <v>88</v>
      </c>
      <c r="AW530" s="13" t="s">
        <v>32</v>
      </c>
      <c r="AX530" s="13" t="s">
        <v>77</v>
      </c>
      <c r="AY530" s="234" t="s">
        <v>188</v>
      </c>
    </row>
    <row r="531" spans="1:65" s="15" customFormat="1" ht="11.25">
      <c r="B531" s="246"/>
      <c r="C531" s="247"/>
      <c r="D531" s="225" t="s">
        <v>197</v>
      </c>
      <c r="E531" s="248" t="s">
        <v>1</v>
      </c>
      <c r="F531" s="249" t="s">
        <v>2047</v>
      </c>
      <c r="G531" s="247"/>
      <c r="H531" s="248" t="s">
        <v>1</v>
      </c>
      <c r="I531" s="250"/>
      <c r="J531" s="247"/>
      <c r="K531" s="247"/>
      <c r="L531" s="251"/>
      <c r="M531" s="252"/>
      <c r="N531" s="253"/>
      <c r="O531" s="253"/>
      <c r="P531" s="253"/>
      <c r="Q531" s="253"/>
      <c r="R531" s="253"/>
      <c r="S531" s="253"/>
      <c r="T531" s="254"/>
      <c r="AT531" s="255" t="s">
        <v>197</v>
      </c>
      <c r="AU531" s="255" t="s">
        <v>88</v>
      </c>
      <c r="AV531" s="15" t="s">
        <v>85</v>
      </c>
      <c r="AW531" s="15" t="s">
        <v>32</v>
      </c>
      <c r="AX531" s="15" t="s">
        <v>77</v>
      </c>
      <c r="AY531" s="255" t="s">
        <v>188</v>
      </c>
    </row>
    <row r="532" spans="1:65" s="13" customFormat="1" ht="11.25">
      <c r="B532" s="223"/>
      <c r="C532" s="224"/>
      <c r="D532" s="225" t="s">
        <v>197</v>
      </c>
      <c r="E532" s="226" t="s">
        <v>1</v>
      </c>
      <c r="F532" s="227" t="s">
        <v>2048</v>
      </c>
      <c r="G532" s="224"/>
      <c r="H532" s="228">
        <v>4.9130000000000003</v>
      </c>
      <c r="I532" s="229"/>
      <c r="J532" s="224"/>
      <c r="K532" s="224"/>
      <c r="L532" s="230"/>
      <c r="M532" s="231"/>
      <c r="N532" s="232"/>
      <c r="O532" s="232"/>
      <c r="P532" s="232"/>
      <c r="Q532" s="232"/>
      <c r="R532" s="232"/>
      <c r="S532" s="232"/>
      <c r="T532" s="233"/>
      <c r="AT532" s="234" t="s">
        <v>197</v>
      </c>
      <c r="AU532" s="234" t="s">
        <v>88</v>
      </c>
      <c r="AV532" s="13" t="s">
        <v>88</v>
      </c>
      <c r="AW532" s="13" t="s">
        <v>32</v>
      </c>
      <c r="AX532" s="13" t="s">
        <v>77</v>
      </c>
      <c r="AY532" s="234" t="s">
        <v>188</v>
      </c>
    </row>
    <row r="533" spans="1:65" s="15" customFormat="1" ht="11.25">
      <c r="B533" s="246"/>
      <c r="C533" s="247"/>
      <c r="D533" s="225" t="s">
        <v>197</v>
      </c>
      <c r="E533" s="248" t="s">
        <v>1</v>
      </c>
      <c r="F533" s="249" t="s">
        <v>2049</v>
      </c>
      <c r="G533" s="247"/>
      <c r="H533" s="248" t="s">
        <v>1</v>
      </c>
      <c r="I533" s="250"/>
      <c r="J533" s="247"/>
      <c r="K533" s="247"/>
      <c r="L533" s="251"/>
      <c r="M533" s="252"/>
      <c r="N533" s="253"/>
      <c r="O533" s="253"/>
      <c r="P533" s="253"/>
      <c r="Q533" s="253"/>
      <c r="R533" s="253"/>
      <c r="S533" s="253"/>
      <c r="T533" s="254"/>
      <c r="AT533" s="255" t="s">
        <v>197</v>
      </c>
      <c r="AU533" s="255" t="s">
        <v>88</v>
      </c>
      <c r="AV533" s="15" t="s">
        <v>85</v>
      </c>
      <c r="AW533" s="15" t="s">
        <v>32</v>
      </c>
      <c r="AX533" s="15" t="s">
        <v>77</v>
      </c>
      <c r="AY533" s="255" t="s">
        <v>188</v>
      </c>
    </row>
    <row r="534" spans="1:65" s="13" customFormat="1" ht="11.25">
      <c r="B534" s="223"/>
      <c r="C534" s="224"/>
      <c r="D534" s="225" t="s">
        <v>197</v>
      </c>
      <c r="E534" s="226" t="s">
        <v>1</v>
      </c>
      <c r="F534" s="227" t="s">
        <v>2050</v>
      </c>
      <c r="G534" s="224"/>
      <c r="H534" s="228">
        <v>0.17599999999999999</v>
      </c>
      <c r="I534" s="229"/>
      <c r="J534" s="224"/>
      <c r="K534" s="224"/>
      <c r="L534" s="230"/>
      <c r="M534" s="231"/>
      <c r="N534" s="232"/>
      <c r="O534" s="232"/>
      <c r="P534" s="232"/>
      <c r="Q534" s="232"/>
      <c r="R534" s="232"/>
      <c r="S534" s="232"/>
      <c r="T534" s="233"/>
      <c r="AT534" s="234" t="s">
        <v>197</v>
      </c>
      <c r="AU534" s="234" t="s">
        <v>88</v>
      </c>
      <c r="AV534" s="13" t="s">
        <v>88</v>
      </c>
      <c r="AW534" s="13" t="s">
        <v>32</v>
      </c>
      <c r="AX534" s="13" t="s">
        <v>77</v>
      </c>
      <c r="AY534" s="234" t="s">
        <v>188</v>
      </c>
    </row>
    <row r="535" spans="1:65" s="14" customFormat="1" ht="11.25">
      <c r="B535" s="235"/>
      <c r="C535" s="236"/>
      <c r="D535" s="225" t="s">
        <v>197</v>
      </c>
      <c r="E535" s="237" t="s">
        <v>136</v>
      </c>
      <c r="F535" s="238" t="s">
        <v>199</v>
      </c>
      <c r="G535" s="236"/>
      <c r="H535" s="239">
        <v>44.542000000000002</v>
      </c>
      <c r="I535" s="240"/>
      <c r="J535" s="236"/>
      <c r="K535" s="236"/>
      <c r="L535" s="241"/>
      <c r="M535" s="242"/>
      <c r="N535" s="243"/>
      <c r="O535" s="243"/>
      <c r="P535" s="243"/>
      <c r="Q535" s="243"/>
      <c r="R535" s="243"/>
      <c r="S535" s="243"/>
      <c r="T535" s="244"/>
      <c r="AT535" s="245" t="s">
        <v>197</v>
      </c>
      <c r="AU535" s="245" t="s">
        <v>88</v>
      </c>
      <c r="AV535" s="14" t="s">
        <v>195</v>
      </c>
      <c r="AW535" s="14" t="s">
        <v>32</v>
      </c>
      <c r="AX535" s="14" t="s">
        <v>85</v>
      </c>
      <c r="AY535" s="245" t="s">
        <v>188</v>
      </c>
    </row>
    <row r="536" spans="1:65" s="2" customFormat="1" ht="16.5" customHeight="1">
      <c r="A536" s="35"/>
      <c r="B536" s="36"/>
      <c r="C536" s="210" t="s">
        <v>513</v>
      </c>
      <c r="D536" s="210" t="s">
        <v>190</v>
      </c>
      <c r="E536" s="211" t="s">
        <v>2051</v>
      </c>
      <c r="F536" s="212" t="s">
        <v>2052</v>
      </c>
      <c r="G536" s="213" t="s">
        <v>285</v>
      </c>
      <c r="H536" s="214">
        <v>0.112</v>
      </c>
      <c r="I536" s="215"/>
      <c r="J536" s="216">
        <f>ROUND(I536*H536,2)</f>
        <v>0</v>
      </c>
      <c r="K536" s="212" t="s">
        <v>194</v>
      </c>
      <c r="L536" s="40"/>
      <c r="M536" s="217" t="s">
        <v>1</v>
      </c>
      <c r="N536" s="218" t="s">
        <v>42</v>
      </c>
      <c r="O536" s="72"/>
      <c r="P536" s="219">
        <f>O536*H536</f>
        <v>0</v>
      </c>
      <c r="Q536" s="219">
        <v>0</v>
      </c>
      <c r="R536" s="219">
        <f>Q536*H536</f>
        <v>0</v>
      </c>
      <c r="S536" s="219">
        <v>0</v>
      </c>
      <c r="T536" s="220">
        <f>S536*H536</f>
        <v>0</v>
      </c>
      <c r="U536" s="35"/>
      <c r="V536" s="35"/>
      <c r="W536" s="35"/>
      <c r="X536" s="35"/>
      <c r="Y536" s="35"/>
      <c r="Z536" s="35"/>
      <c r="AA536" s="35"/>
      <c r="AB536" s="35"/>
      <c r="AC536" s="35"/>
      <c r="AD536" s="35"/>
      <c r="AE536" s="35"/>
      <c r="AR536" s="221" t="s">
        <v>195</v>
      </c>
      <c r="AT536" s="221" t="s">
        <v>190</v>
      </c>
      <c r="AU536" s="221" t="s">
        <v>88</v>
      </c>
      <c r="AY536" s="18" t="s">
        <v>188</v>
      </c>
      <c r="BE536" s="222">
        <f>IF(N536="základní",J536,0)</f>
        <v>0</v>
      </c>
      <c r="BF536" s="222">
        <f>IF(N536="snížená",J536,0)</f>
        <v>0</v>
      </c>
      <c r="BG536" s="222">
        <f>IF(N536="zákl. přenesená",J536,0)</f>
        <v>0</v>
      </c>
      <c r="BH536" s="222">
        <f>IF(N536="sníž. přenesená",J536,0)</f>
        <v>0</v>
      </c>
      <c r="BI536" s="222">
        <f>IF(N536="nulová",J536,0)</f>
        <v>0</v>
      </c>
      <c r="BJ536" s="18" t="s">
        <v>85</v>
      </c>
      <c r="BK536" s="222">
        <f>ROUND(I536*H536,2)</f>
        <v>0</v>
      </c>
      <c r="BL536" s="18" t="s">
        <v>195</v>
      </c>
      <c r="BM536" s="221" t="s">
        <v>2053</v>
      </c>
    </row>
    <row r="537" spans="1:65" s="13" customFormat="1" ht="11.25">
      <c r="B537" s="223"/>
      <c r="C537" s="224"/>
      <c r="D537" s="225" t="s">
        <v>197</v>
      </c>
      <c r="E537" s="226" t="s">
        <v>1</v>
      </c>
      <c r="F537" s="227" t="s">
        <v>2054</v>
      </c>
      <c r="G537" s="224"/>
      <c r="H537" s="228">
        <v>8.3000000000000004E-2</v>
      </c>
      <c r="I537" s="229"/>
      <c r="J537" s="224"/>
      <c r="K537" s="224"/>
      <c r="L537" s="230"/>
      <c r="M537" s="231"/>
      <c r="N537" s="232"/>
      <c r="O537" s="232"/>
      <c r="P537" s="232"/>
      <c r="Q537" s="232"/>
      <c r="R537" s="232"/>
      <c r="S537" s="232"/>
      <c r="T537" s="233"/>
      <c r="AT537" s="234" t="s">
        <v>197</v>
      </c>
      <c r="AU537" s="234" t="s">
        <v>88</v>
      </c>
      <c r="AV537" s="13" t="s">
        <v>88</v>
      </c>
      <c r="AW537" s="13" t="s">
        <v>32</v>
      </c>
      <c r="AX537" s="13" t="s">
        <v>77</v>
      </c>
      <c r="AY537" s="234" t="s">
        <v>188</v>
      </c>
    </row>
    <row r="538" spans="1:65" s="13" customFormat="1" ht="11.25">
      <c r="B538" s="223"/>
      <c r="C538" s="224"/>
      <c r="D538" s="225" t="s">
        <v>197</v>
      </c>
      <c r="E538" s="226" t="s">
        <v>1</v>
      </c>
      <c r="F538" s="227" t="s">
        <v>2055</v>
      </c>
      <c r="G538" s="224"/>
      <c r="H538" s="228">
        <v>2.9000000000000001E-2</v>
      </c>
      <c r="I538" s="229"/>
      <c r="J538" s="224"/>
      <c r="K538" s="224"/>
      <c r="L538" s="230"/>
      <c r="M538" s="231"/>
      <c r="N538" s="232"/>
      <c r="O538" s="232"/>
      <c r="P538" s="232"/>
      <c r="Q538" s="232"/>
      <c r="R538" s="232"/>
      <c r="S538" s="232"/>
      <c r="T538" s="233"/>
      <c r="AT538" s="234" t="s">
        <v>197</v>
      </c>
      <c r="AU538" s="234" t="s">
        <v>88</v>
      </c>
      <c r="AV538" s="13" t="s">
        <v>88</v>
      </c>
      <c r="AW538" s="13" t="s">
        <v>32</v>
      </c>
      <c r="AX538" s="13" t="s">
        <v>77</v>
      </c>
      <c r="AY538" s="234" t="s">
        <v>188</v>
      </c>
    </row>
    <row r="539" spans="1:65" s="14" customFormat="1" ht="11.25">
      <c r="B539" s="235"/>
      <c r="C539" s="236"/>
      <c r="D539" s="225" t="s">
        <v>197</v>
      </c>
      <c r="E539" s="237" t="s">
        <v>1691</v>
      </c>
      <c r="F539" s="238" t="s">
        <v>199</v>
      </c>
      <c r="G539" s="236"/>
      <c r="H539" s="239">
        <v>0.112</v>
      </c>
      <c r="I539" s="240"/>
      <c r="J539" s="236"/>
      <c r="K539" s="236"/>
      <c r="L539" s="241"/>
      <c r="M539" s="242"/>
      <c r="N539" s="243"/>
      <c r="O539" s="243"/>
      <c r="P539" s="243"/>
      <c r="Q539" s="243"/>
      <c r="R539" s="243"/>
      <c r="S539" s="243"/>
      <c r="T539" s="244"/>
      <c r="AT539" s="245" t="s">
        <v>197</v>
      </c>
      <c r="AU539" s="245" t="s">
        <v>88</v>
      </c>
      <c r="AV539" s="14" t="s">
        <v>195</v>
      </c>
      <c r="AW539" s="14" t="s">
        <v>32</v>
      </c>
      <c r="AX539" s="14" t="s">
        <v>85</v>
      </c>
      <c r="AY539" s="245" t="s">
        <v>188</v>
      </c>
    </row>
    <row r="540" spans="1:65" s="2" customFormat="1" ht="16.5" customHeight="1">
      <c r="A540" s="35"/>
      <c r="B540" s="36"/>
      <c r="C540" s="210" t="s">
        <v>517</v>
      </c>
      <c r="D540" s="210" t="s">
        <v>190</v>
      </c>
      <c r="E540" s="211" t="s">
        <v>412</v>
      </c>
      <c r="F540" s="212" t="s">
        <v>413</v>
      </c>
      <c r="G540" s="213" t="s">
        <v>285</v>
      </c>
      <c r="H540" s="214">
        <v>44.654000000000003</v>
      </c>
      <c r="I540" s="215"/>
      <c r="J540" s="216">
        <f>ROUND(I540*H540,2)</f>
        <v>0</v>
      </c>
      <c r="K540" s="212" t="s">
        <v>202</v>
      </c>
      <c r="L540" s="40"/>
      <c r="M540" s="217" t="s">
        <v>1</v>
      </c>
      <c r="N540" s="218" t="s">
        <v>42</v>
      </c>
      <c r="O540" s="72"/>
      <c r="P540" s="219">
        <f>O540*H540</f>
        <v>0</v>
      </c>
      <c r="Q540" s="219">
        <v>0</v>
      </c>
      <c r="R540" s="219">
        <f>Q540*H540</f>
        <v>0</v>
      </c>
      <c r="S540" s="219">
        <v>0</v>
      </c>
      <c r="T540" s="220">
        <f>S540*H540</f>
        <v>0</v>
      </c>
      <c r="U540" s="35"/>
      <c r="V540" s="35"/>
      <c r="W540" s="35"/>
      <c r="X540" s="35"/>
      <c r="Y540" s="35"/>
      <c r="Z540" s="35"/>
      <c r="AA540" s="35"/>
      <c r="AB540" s="35"/>
      <c r="AC540" s="35"/>
      <c r="AD540" s="35"/>
      <c r="AE540" s="35"/>
      <c r="AR540" s="221" t="s">
        <v>195</v>
      </c>
      <c r="AT540" s="221" t="s">
        <v>190</v>
      </c>
      <c r="AU540" s="221" t="s">
        <v>88</v>
      </c>
      <c r="AY540" s="18" t="s">
        <v>188</v>
      </c>
      <c r="BE540" s="222">
        <f>IF(N540="základní",J540,0)</f>
        <v>0</v>
      </c>
      <c r="BF540" s="222">
        <f>IF(N540="snížená",J540,0)</f>
        <v>0</v>
      </c>
      <c r="BG540" s="222">
        <f>IF(N540="zákl. přenesená",J540,0)</f>
        <v>0</v>
      </c>
      <c r="BH540" s="222">
        <f>IF(N540="sníž. přenesená",J540,0)</f>
        <v>0</v>
      </c>
      <c r="BI540" s="222">
        <f>IF(N540="nulová",J540,0)</f>
        <v>0</v>
      </c>
      <c r="BJ540" s="18" t="s">
        <v>85</v>
      </c>
      <c r="BK540" s="222">
        <f>ROUND(I540*H540,2)</f>
        <v>0</v>
      </c>
      <c r="BL540" s="18" t="s">
        <v>195</v>
      </c>
      <c r="BM540" s="221" t="s">
        <v>447</v>
      </c>
    </row>
    <row r="541" spans="1:65" s="13" customFormat="1" ht="11.25">
      <c r="B541" s="223"/>
      <c r="C541" s="224"/>
      <c r="D541" s="225" t="s">
        <v>197</v>
      </c>
      <c r="E541" s="226" t="s">
        <v>1</v>
      </c>
      <c r="F541" s="227" t="s">
        <v>2056</v>
      </c>
      <c r="G541" s="224"/>
      <c r="H541" s="228">
        <v>44.654000000000003</v>
      </c>
      <c r="I541" s="229"/>
      <c r="J541" s="224"/>
      <c r="K541" s="224"/>
      <c r="L541" s="230"/>
      <c r="M541" s="231"/>
      <c r="N541" s="232"/>
      <c r="O541" s="232"/>
      <c r="P541" s="232"/>
      <c r="Q541" s="232"/>
      <c r="R541" s="232"/>
      <c r="S541" s="232"/>
      <c r="T541" s="233"/>
      <c r="AT541" s="234" t="s">
        <v>197</v>
      </c>
      <c r="AU541" s="234" t="s">
        <v>88</v>
      </c>
      <c r="AV541" s="13" t="s">
        <v>88</v>
      </c>
      <c r="AW541" s="13" t="s">
        <v>32</v>
      </c>
      <c r="AX541" s="13" t="s">
        <v>85</v>
      </c>
      <c r="AY541" s="234" t="s">
        <v>188</v>
      </c>
    </row>
    <row r="542" spans="1:65" s="2" customFormat="1" ht="16.5" customHeight="1">
      <c r="A542" s="35"/>
      <c r="B542" s="36"/>
      <c r="C542" s="210" t="s">
        <v>521</v>
      </c>
      <c r="D542" s="210" t="s">
        <v>190</v>
      </c>
      <c r="E542" s="211" t="s">
        <v>417</v>
      </c>
      <c r="F542" s="212" t="s">
        <v>418</v>
      </c>
      <c r="G542" s="213" t="s">
        <v>285</v>
      </c>
      <c r="H542" s="214">
        <v>44.654000000000003</v>
      </c>
      <c r="I542" s="215"/>
      <c r="J542" s="216">
        <f>ROUND(I542*H542,2)</f>
        <v>0</v>
      </c>
      <c r="K542" s="212" t="s">
        <v>202</v>
      </c>
      <c r="L542" s="40"/>
      <c r="M542" s="217" t="s">
        <v>1</v>
      </c>
      <c r="N542" s="218" t="s">
        <v>42</v>
      </c>
      <c r="O542" s="72"/>
      <c r="P542" s="219">
        <f>O542*H542</f>
        <v>0</v>
      </c>
      <c r="Q542" s="219">
        <v>0</v>
      </c>
      <c r="R542" s="219">
        <f>Q542*H542</f>
        <v>0</v>
      </c>
      <c r="S542" s="219">
        <v>0</v>
      </c>
      <c r="T542" s="220">
        <f>S542*H542</f>
        <v>0</v>
      </c>
      <c r="U542" s="35"/>
      <c r="V542" s="35"/>
      <c r="W542" s="35"/>
      <c r="X542" s="35"/>
      <c r="Y542" s="35"/>
      <c r="Z542" s="35"/>
      <c r="AA542" s="35"/>
      <c r="AB542" s="35"/>
      <c r="AC542" s="35"/>
      <c r="AD542" s="35"/>
      <c r="AE542" s="35"/>
      <c r="AR542" s="221" t="s">
        <v>195</v>
      </c>
      <c r="AT542" s="221" t="s">
        <v>190</v>
      </c>
      <c r="AU542" s="221" t="s">
        <v>88</v>
      </c>
      <c r="AY542" s="18" t="s">
        <v>188</v>
      </c>
      <c r="BE542" s="222">
        <f>IF(N542="základní",J542,0)</f>
        <v>0</v>
      </c>
      <c r="BF542" s="222">
        <f>IF(N542="snížená",J542,0)</f>
        <v>0</v>
      </c>
      <c r="BG542" s="222">
        <f>IF(N542="zákl. přenesená",J542,0)</f>
        <v>0</v>
      </c>
      <c r="BH542" s="222">
        <f>IF(N542="sníž. přenesená",J542,0)</f>
        <v>0</v>
      </c>
      <c r="BI542" s="222">
        <f>IF(N542="nulová",J542,0)</f>
        <v>0</v>
      </c>
      <c r="BJ542" s="18" t="s">
        <v>85</v>
      </c>
      <c r="BK542" s="222">
        <f>ROUND(I542*H542,2)</f>
        <v>0</v>
      </c>
      <c r="BL542" s="18" t="s">
        <v>195</v>
      </c>
      <c r="BM542" s="221" t="s">
        <v>450</v>
      </c>
    </row>
    <row r="543" spans="1:65" s="12" customFormat="1" ht="22.9" customHeight="1">
      <c r="B543" s="194"/>
      <c r="C543" s="195"/>
      <c r="D543" s="196" t="s">
        <v>76</v>
      </c>
      <c r="E543" s="208" t="s">
        <v>216</v>
      </c>
      <c r="F543" s="208" t="s">
        <v>1213</v>
      </c>
      <c r="G543" s="195"/>
      <c r="H543" s="195"/>
      <c r="I543" s="198"/>
      <c r="J543" s="209">
        <f>BK543</f>
        <v>0</v>
      </c>
      <c r="K543" s="195"/>
      <c r="L543" s="200"/>
      <c r="M543" s="201"/>
      <c r="N543" s="202"/>
      <c r="O543" s="202"/>
      <c r="P543" s="203">
        <f>SUM(P544:P568)</f>
        <v>0</v>
      </c>
      <c r="Q543" s="202"/>
      <c r="R543" s="203">
        <f>SUM(R544:R568)</f>
        <v>27.10227639</v>
      </c>
      <c r="S543" s="202"/>
      <c r="T543" s="204">
        <f>SUM(T544:T568)</f>
        <v>0</v>
      </c>
      <c r="AR543" s="205" t="s">
        <v>85</v>
      </c>
      <c r="AT543" s="206" t="s">
        <v>76</v>
      </c>
      <c r="AU543" s="206" t="s">
        <v>85</v>
      </c>
      <c r="AY543" s="205" t="s">
        <v>188</v>
      </c>
      <c r="BK543" s="207">
        <f>SUM(BK544:BK568)</f>
        <v>0</v>
      </c>
    </row>
    <row r="544" spans="1:65" s="2" customFormat="1" ht="16.5" customHeight="1">
      <c r="A544" s="35"/>
      <c r="B544" s="36"/>
      <c r="C544" s="210" t="s">
        <v>526</v>
      </c>
      <c r="D544" s="210" t="s">
        <v>190</v>
      </c>
      <c r="E544" s="211" t="s">
        <v>2057</v>
      </c>
      <c r="F544" s="212" t="s">
        <v>2058</v>
      </c>
      <c r="G544" s="213" t="s">
        <v>207</v>
      </c>
      <c r="H544" s="214">
        <v>2.0019999999999998</v>
      </c>
      <c r="I544" s="215"/>
      <c r="J544" s="216">
        <f>ROUND(I544*H544,2)</f>
        <v>0</v>
      </c>
      <c r="K544" s="212" t="s">
        <v>202</v>
      </c>
      <c r="L544" s="40"/>
      <c r="M544" s="217" t="s">
        <v>1</v>
      </c>
      <c r="N544" s="218" t="s">
        <v>42</v>
      </c>
      <c r="O544" s="72"/>
      <c r="P544" s="219">
        <f>O544*H544</f>
        <v>0</v>
      </c>
      <c r="Q544" s="219">
        <v>0</v>
      </c>
      <c r="R544" s="219">
        <f>Q544*H544</f>
        <v>0</v>
      </c>
      <c r="S544" s="219">
        <v>0</v>
      </c>
      <c r="T544" s="220">
        <f>S544*H544</f>
        <v>0</v>
      </c>
      <c r="U544" s="35"/>
      <c r="V544" s="35"/>
      <c r="W544" s="35"/>
      <c r="X544" s="35"/>
      <c r="Y544" s="35"/>
      <c r="Z544" s="35"/>
      <c r="AA544" s="35"/>
      <c r="AB544" s="35"/>
      <c r="AC544" s="35"/>
      <c r="AD544" s="35"/>
      <c r="AE544" s="35"/>
      <c r="AR544" s="221" t="s">
        <v>195</v>
      </c>
      <c r="AT544" s="221" t="s">
        <v>190</v>
      </c>
      <c r="AU544" s="221" t="s">
        <v>88</v>
      </c>
      <c r="AY544" s="18" t="s">
        <v>188</v>
      </c>
      <c r="BE544" s="222">
        <f>IF(N544="základní",J544,0)</f>
        <v>0</v>
      </c>
      <c r="BF544" s="222">
        <f>IF(N544="snížená",J544,0)</f>
        <v>0</v>
      </c>
      <c r="BG544" s="222">
        <f>IF(N544="zákl. přenesená",J544,0)</f>
        <v>0</v>
      </c>
      <c r="BH544" s="222">
        <f>IF(N544="sníž. přenesená",J544,0)</f>
        <v>0</v>
      </c>
      <c r="BI544" s="222">
        <f>IF(N544="nulová",J544,0)</f>
        <v>0</v>
      </c>
      <c r="BJ544" s="18" t="s">
        <v>85</v>
      </c>
      <c r="BK544" s="222">
        <f>ROUND(I544*H544,2)</f>
        <v>0</v>
      </c>
      <c r="BL544" s="18" t="s">
        <v>195</v>
      </c>
      <c r="BM544" s="221" t="s">
        <v>2059</v>
      </c>
    </row>
    <row r="545" spans="1:65" s="13" customFormat="1" ht="11.25">
      <c r="B545" s="223"/>
      <c r="C545" s="224"/>
      <c r="D545" s="225" t="s">
        <v>197</v>
      </c>
      <c r="E545" s="226" t="s">
        <v>1</v>
      </c>
      <c r="F545" s="227" t="s">
        <v>2060</v>
      </c>
      <c r="G545" s="224"/>
      <c r="H545" s="228">
        <v>2.0019999999999998</v>
      </c>
      <c r="I545" s="229"/>
      <c r="J545" s="224"/>
      <c r="K545" s="224"/>
      <c r="L545" s="230"/>
      <c r="M545" s="231"/>
      <c r="N545" s="232"/>
      <c r="O545" s="232"/>
      <c r="P545" s="232"/>
      <c r="Q545" s="232"/>
      <c r="R545" s="232"/>
      <c r="S545" s="232"/>
      <c r="T545" s="233"/>
      <c r="AT545" s="234" t="s">
        <v>197</v>
      </c>
      <c r="AU545" s="234" t="s">
        <v>88</v>
      </c>
      <c r="AV545" s="13" t="s">
        <v>88</v>
      </c>
      <c r="AW545" s="13" t="s">
        <v>32</v>
      </c>
      <c r="AX545" s="13" t="s">
        <v>85</v>
      </c>
      <c r="AY545" s="234" t="s">
        <v>188</v>
      </c>
    </row>
    <row r="546" spans="1:65" s="2" customFormat="1" ht="16.5" customHeight="1">
      <c r="A546" s="35"/>
      <c r="B546" s="36"/>
      <c r="C546" s="210" t="s">
        <v>534</v>
      </c>
      <c r="D546" s="210" t="s">
        <v>190</v>
      </c>
      <c r="E546" s="211" t="s">
        <v>2061</v>
      </c>
      <c r="F546" s="212" t="s">
        <v>2062</v>
      </c>
      <c r="G546" s="213" t="s">
        <v>207</v>
      </c>
      <c r="H546" s="214">
        <v>24.992000000000001</v>
      </c>
      <c r="I546" s="215"/>
      <c r="J546" s="216">
        <f>ROUND(I546*H546,2)</f>
        <v>0</v>
      </c>
      <c r="K546" s="212" t="s">
        <v>202</v>
      </c>
      <c r="L546" s="40"/>
      <c r="M546" s="217" t="s">
        <v>1</v>
      </c>
      <c r="N546" s="218" t="s">
        <v>42</v>
      </c>
      <c r="O546" s="72"/>
      <c r="P546" s="219">
        <f>O546*H546</f>
        <v>0</v>
      </c>
      <c r="Q546" s="219">
        <v>0</v>
      </c>
      <c r="R546" s="219">
        <f>Q546*H546</f>
        <v>0</v>
      </c>
      <c r="S546" s="219">
        <v>0</v>
      </c>
      <c r="T546" s="220">
        <f>S546*H546</f>
        <v>0</v>
      </c>
      <c r="U546" s="35"/>
      <c r="V546" s="35"/>
      <c r="W546" s="35"/>
      <c r="X546" s="35"/>
      <c r="Y546" s="35"/>
      <c r="Z546" s="35"/>
      <c r="AA546" s="35"/>
      <c r="AB546" s="35"/>
      <c r="AC546" s="35"/>
      <c r="AD546" s="35"/>
      <c r="AE546" s="35"/>
      <c r="AR546" s="221" t="s">
        <v>195</v>
      </c>
      <c r="AT546" s="221" t="s">
        <v>190</v>
      </c>
      <c r="AU546" s="221" t="s">
        <v>88</v>
      </c>
      <c r="AY546" s="18" t="s">
        <v>188</v>
      </c>
      <c r="BE546" s="222">
        <f>IF(N546="základní",J546,0)</f>
        <v>0</v>
      </c>
      <c r="BF546" s="222">
        <f>IF(N546="snížená",J546,0)</f>
        <v>0</v>
      </c>
      <c r="BG546" s="222">
        <f>IF(N546="zákl. přenesená",J546,0)</f>
        <v>0</v>
      </c>
      <c r="BH546" s="222">
        <f>IF(N546="sníž. přenesená",J546,0)</f>
        <v>0</v>
      </c>
      <c r="BI546" s="222">
        <f>IF(N546="nulová",J546,0)</f>
        <v>0</v>
      </c>
      <c r="BJ546" s="18" t="s">
        <v>85</v>
      </c>
      <c r="BK546" s="222">
        <f>ROUND(I546*H546,2)</f>
        <v>0</v>
      </c>
      <c r="BL546" s="18" t="s">
        <v>195</v>
      </c>
      <c r="BM546" s="221" t="s">
        <v>484</v>
      </c>
    </row>
    <row r="547" spans="1:65" s="13" customFormat="1" ht="11.25">
      <c r="B547" s="223"/>
      <c r="C547" s="224"/>
      <c r="D547" s="225" t="s">
        <v>197</v>
      </c>
      <c r="E547" s="226" t="s">
        <v>1</v>
      </c>
      <c r="F547" s="227" t="s">
        <v>2063</v>
      </c>
      <c r="G547" s="224"/>
      <c r="H547" s="228">
        <v>24.992000000000001</v>
      </c>
      <c r="I547" s="229"/>
      <c r="J547" s="224"/>
      <c r="K547" s="224"/>
      <c r="L547" s="230"/>
      <c r="M547" s="231"/>
      <c r="N547" s="232"/>
      <c r="O547" s="232"/>
      <c r="P547" s="232"/>
      <c r="Q547" s="232"/>
      <c r="R547" s="232"/>
      <c r="S547" s="232"/>
      <c r="T547" s="233"/>
      <c r="AT547" s="234" t="s">
        <v>197</v>
      </c>
      <c r="AU547" s="234" t="s">
        <v>88</v>
      </c>
      <c r="AV547" s="13" t="s">
        <v>88</v>
      </c>
      <c r="AW547" s="13" t="s">
        <v>32</v>
      </c>
      <c r="AX547" s="13" t="s">
        <v>85</v>
      </c>
      <c r="AY547" s="234" t="s">
        <v>188</v>
      </c>
    </row>
    <row r="548" spans="1:65" s="2" customFormat="1" ht="16.5" customHeight="1">
      <c r="A548" s="35"/>
      <c r="B548" s="36"/>
      <c r="C548" s="210" t="s">
        <v>539</v>
      </c>
      <c r="D548" s="210" t="s">
        <v>190</v>
      </c>
      <c r="E548" s="211" t="s">
        <v>412</v>
      </c>
      <c r="F548" s="212" t="s">
        <v>413</v>
      </c>
      <c r="G548" s="213" t="s">
        <v>285</v>
      </c>
      <c r="H548" s="214">
        <v>2.899</v>
      </c>
      <c r="I548" s="215"/>
      <c r="J548" s="216">
        <f>ROUND(I548*H548,2)</f>
        <v>0</v>
      </c>
      <c r="K548" s="212" t="s">
        <v>202</v>
      </c>
      <c r="L548" s="40"/>
      <c r="M548" s="217" t="s">
        <v>1</v>
      </c>
      <c r="N548" s="218" t="s">
        <v>42</v>
      </c>
      <c r="O548" s="72"/>
      <c r="P548" s="219">
        <f>O548*H548</f>
        <v>0</v>
      </c>
      <c r="Q548" s="219">
        <v>0</v>
      </c>
      <c r="R548" s="219">
        <f>Q548*H548</f>
        <v>0</v>
      </c>
      <c r="S548" s="219">
        <v>0</v>
      </c>
      <c r="T548" s="220">
        <f>S548*H548</f>
        <v>0</v>
      </c>
      <c r="U548" s="35"/>
      <c r="V548" s="35"/>
      <c r="W548" s="35"/>
      <c r="X548" s="35"/>
      <c r="Y548" s="35"/>
      <c r="Z548" s="35"/>
      <c r="AA548" s="35"/>
      <c r="AB548" s="35"/>
      <c r="AC548" s="35"/>
      <c r="AD548" s="35"/>
      <c r="AE548" s="35"/>
      <c r="AR548" s="221" t="s">
        <v>195</v>
      </c>
      <c r="AT548" s="221" t="s">
        <v>190</v>
      </c>
      <c r="AU548" s="221" t="s">
        <v>88</v>
      </c>
      <c r="AY548" s="18" t="s">
        <v>188</v>
      </c>
      <c r="BE548" s="222">
        <f>IF(N548="základní",J548,0)</f>
        <v>0</v>
      </c>
      <c r="BF548" s="222">
        <f>IF(N548="snížená",J548,0)</f>
        <v>0</v>
      </c>
      <c r="BG548" s="222">
        <f>IF(N548="zákl. přenesená",J548,0)</f>
        <v>0</v>
      </c>
      <c r="BH548" s="222">
        <f>IF(N548="sníž. přenesená",J548,0)</f>
        <v>0</v>
      </c>
      <c r="BI548" s="222">
        <f>IF(N548="nulová",J548,0)</f>
        <v>0</v>
      </c>
      <c r="BJ548" s="18" t="s">
        <v>85</v>
      </c>
      <c r="BK548" s="222">
        <f>ROUND(I548*H548,2)</f>
        <v>0</v>
      </c>
      <c r="BL548" s="18" t="s">
        <v>195</v>
      </c>
      <c r="BM548" s="221" t="s">
        <v>487</v>
      </c>
    </row>
    <row r="549" spans="1:65" s="15" customFormat="1" ht="11.25">
      <c r="B549" s="246"/>
      <c r="C549" s="247"/>
      <c r="D549" s="225" t="s">
        <v>197</v>
      </c>
      <c r="E549" s="248" t="s">
        <v>1</v>
      </c>
      <c r="F549" s="249" t="s">
        <v>488</v>
      </c>
      <c r="G549" s="247"/>
      <c r="H549" s="248" t="s">
        <v>1</v>
      </c>
      <c r="I549" s="250"/>
      <c r="J549" s="247"/>
      <c r="K549" s="247"/>
      <c r="L549" s="251"/>
      <c r="M549" s="252"/>
      <c r="N549" s="253"/>
      <c r="O549" s="253"/>
      <c r="P549" s="253"/>
      <c r="Q549" s="253"/>
      <c r="R549" s="253"/>
      <c r="S549" s="253"/>
      <c r="T549" s="254"/>
      <c r="AT549" s="255" t="s">
        <v>197</v>
      </c>
      <c r="AU549" s="255" t="s">
        <v>88</v>
      </c>
      <c r="AV549" s="15" t="s">
        <v>85</v>
      </c>
      <c r="AW549" s="15" t="s">
        <v>32</v>
      </c>
      <c r="AX549" s="15" t="s">
        <v>77</v>
      </c>
      <c r="AY549" s="255" t="s">
        <v>188</v>
      </c>
    </row>
    <row r="550" spans="1:65" s="13" customFormat="1" ht="11.25">
      <c r="B550" s="223"/>
      <c r="C550" s="224"/>
      <c r="D550" s="225" t="s">
        <v>197</v>
      </c>
      <c r="E550" s="226" t="s">
        <v>1</v>
      </c>
      <c r="F550" s="227" t="s">
        <v>2064</v>
      </c>
      <c r="G550" s="224"/>
      <c r="H550" s="228">
        <v>0.4</v>
      </c>
      <c r="I550" s="229"/>
      <c r="J550" s="224"/>
      <c r="K550" s="224"/>
      <c r="L550" s="230"/>
      <c r="M550" s="231"/>
      <c r="N550" s="232"/>
      <c r="O550" s="232"/>
      <c r="P550" s="232"/>
      <c r="Q550" s="232"/>
      <c r="R550" s="232"/>
      <c r="S550" s="232"/>
      <c r="T550" s="233"/>
      <c r="AT550" s="234" t="s">
        <v>197</v>
      </c>
      <c r="AU550" s="234" t="s">
        <v>88</v>
      </c>
      <c r="AV550" s="13" t="s">
        <v>88</v>
      </c>
      <c r="AW550" s="13" t="s">
        <v>32</v>
      </c>
      <c r="AX550" s="13" t="s">
        <v>77</v>
      </c>
      <c r="AY550" s="234" t="s">
        <v>188</v>
      </c>
    </row>
    <row r="551" spans="1:65" s="13" customFormat="1" ht="11.25">
      <c r="B551" s="223"/>
      <c r="C551" s="224"/>
      <c r="D551" s="225" t="s">
        <v>197</v>
      </c>
      <c r="E551" s="226" t="s">
        <v>1</v>
      </c>
      <c r="F551" s="227" t="s">
        <v>2065</v>
      </c>
      <c r="G551" s="224"/>
      <c r="H551" s="228">
        <v>2.4990000000000001</v>
      </c>
      <c r="I551" s="229"/>
      <c r="J551" s="224"/>
      <c r="K551" s="224"/>
      <c r="L551" s="230"/>
      <c r="M551" s="231"/>
      <c r="N551" s="232"/>
      <c r="O551" s="232"/>
      <c r="P551" s="232"/>
      <c r="Q551" s="232"/>
      <c r="R551" s="232"/>
      <c r="S551" s="232"/>
      <c r="T551" s="233"/>
      <c r="AT551" s="234" t="s">
        <v>197</v>
      </c>
      <c r="AU551" s="234" t="s">
        <v>88</v>
      </c>
      <c r="AV551" s="13" t="s">
        <v>88</v>
      </c>
      <c r="AW551" s="13" t="s">
        <v>32</v>
      </c>
      <c r="AX551" s="13" t="s">
        <v>77</v>
      </c>
      <c r="AY551" s="234" t="s">
        <v>188</v>
      </c>
    </row>
    <row r="552" spans="1:65" s="14" customFormat="1" ht="11.25">
      <c r="B552" s="235"/>
      <c r="C552" s="236"/>
      <c r="D552" s="225" t="s">
        <v>197</v>
      </c>
      <c r="E552" s="237" t="s">
        <v>1</v>
      </c>
      <c r="F552" s="238" t="s">
        <v>199</v>
      </c>
      <c r="G552" s="236"/>
      <c r="H552" s="239">
        <v>2.899</v>
      </c>
      <c r="I552" s="240"/>
      <c r="J552" s="236"/>
      <c r="K552" s="236"/>
      <c r="L552" s="241"/>
      <c r="M552" s="242"/>
      <c r="N552" s="243"/>
      <c r="O552" s="243"/>
      <c r="P552" s="243"/>
      <c r="Q552" s="243"/>
      <c r="R552" s="243"/>
      <c r="S552" s="243"/>
      <c r="T552" s="244"/>
      <c r="AT552" s="245" t="s">
        <v>197</v>
      </c>
      <c r="AU552" s="245" t="s">
        <v>88</v>
      </c>
      <c r="AV552" s="14" t="s">
        <v>195</v>
      </c>
      <c r="AW552" s="14" t="s">
        <v>32</v>
      </c>
      <c r="AX552" s="14" t="s">
        <v>85</v>
      </c>
      <c r="AY552" s="245" t="s">
        <v>188</v>
      </c>
    </row>
    <row r="553" spans="1:65" s="2" customFormat="1" ht="16.5" customHeight="1">
      <c r="A553" s="35"/>
      <c r="B553" s="36"/>
      <c r="C553" s="210" t="s">
        <v>543</v>
      </c>
      <c r="D553" s="210" t="s">
        <v>190</v>
      </c>
      <c r="E553" s="211" t="s">
        <v>417</v>
      </c>
      <c r="F553" s="212" t="s">
        <v>418</v>
      </c>
      <c r="G553" s="213" t="s">
        <v>285</v>
      </c>
      <c r="H553" s="214">
        <v>2.899</v>
      </c>
      <c r="I553" s="215"/>
      <c r="J553" s="216">
        <f>ROUND(I553*H553,2)</f>
        <v>0</v>
      </c>
      <c r="K553" s="212" t="s">
        <v>202</v>
      </c>
      <c r="L553" s="40"/>
      <c r="M553" s="217" t="s">
        <v>1</v>
      </c>
      <c r="N553" s="218" t="s">
        <v>42</v>
      </c>
      <c r="O553" s="72"/>
      <c r="P553" s="219">
        <f>O553*H553</f>
        <v>0</v>
      </c>
      <c r="Q553" s="219">
        <v>0</v>
      </c>
      <c r="R553" s="219">
        <f>Q553*H553</f>
        <v>0</v>
      </c>
      <c r="S553" s="219">
        <v>0</v>
      </c>
      <c r="T553" s="220">
        <f>S553*H553</f>
        <v>0</v>
      </c>
      <c r="U553" s="35"/>
      <c r="V553" s="35"/>
      <c r="W553" s="35"/>
      <c r="X553" s="35"/>
      <c r="Y553" s="35"/>
      <c r="Z553" s="35"/>
      <c r="AA553" s="35"/>
      <c r="AB553" s="35"/>
      <c r="AC553" s="35"/>
      <c r="AD553" s="35"/>
      <c r="AE553" s="35"/>
      <c r="AR553" s="221" t="s">
        <v>195</v>
      </c>
      <c r="AT553" s="221" t="s">
        <v>190</v>
      </c>
      <c r="AU553" s="221" t="s">
        <v>88</v>
      </c>
      <c r="AY553" s="18" t="s">
        <v>188</v>
      </c>
      <c r="BE553" s="222">
        <f>IF(N553="základní",J553,0)</f>
        <v>0</v>
      </c>
      <c r="BF553" s="222">
        <f>IF(N553="snížená",J553,0)</f>
        <v>0</v>
      </c>
      <c r="BG553" s="222">
        <f>IF(N553="zákl. přenesená",J553,0)</f>
        <v>0</v>
      </c>
      <c r="BH553" s="222">
        <f>IF(N553="sníž. přenesená",J553,0)</f>
        <v>0</v>
      </c>
      <c r="BI553" s="222">
        <f>IF(N553="nulová",J553,0)</f>
        <v>0</v>
      </c>
      <c r="BJ553" s="18" t="s">
        <v>85</v>
      </c>
      <c r="BK553" s="222">
        <f>ROUND(I553*H553,2)</f>
        <v>0</v>
      </c>
      <c r="BL553" s="18" t="s">
        <v>195</v>
      </c>
      <c r="BM553" s="221" t="s">
        <v>492</v>
      </c>
    </row>
    <row r="554" spans="1:65" s="2" customFormat="1" ht="16.5" customHeight="1">
      <c r="A554" s="35"/>
      <c r="B554" s="36"/>
      <c r="C554" s="210" t="s">
        <v>547</v>
      </c>
      <c r="D554" s="210" t="s">
        <v>190</v>
      </c>
      <c r="E554" s="211" t="s">
        <v>2066</v>
      </c>
      <c r="F554" s="212" t="s">
        <v>2067</v>
      </c>
      <c r="G554" s="213" t="s">
        <v>207</v>
      </c>
      <c r="H554" s="214">
        <v>2.0019999999999998</v>
      </c>
      <c r="I554" s="215"/>
      <c r="J554" s="216">
        <f>ROUND(I554*H554,2)</f>
        <v>0</v>
      </c>
      <c r="K554" s="212" t="s">
        <v>194</v>
      </c>
      <c r="L554" s="40"/>
      <c r="M554" s="217" t="s">
        <v>1</v>
      </c>
      <c r="N554" s="218" t="s">
        <v>42</v>
      </c>
      <c r="O554" s="72"/>
      <c r="P554" s="219">
        <f>O554*H554</f>
        <v>0</v>
      </c>
      <c r="Q554" s="219">
        <v>0.49985000000000002</v>
      </c>
      <c r="R554" s="219">
        <f>Q554*H554</f>
        <v>1.0006997</v>
      </c>
      <c r="S554" s="219">
        <v>0</v>
      </c>
      <c r="T554" s="220">
        <f>S554*H554</f>
        <v>0</v>
      </c>
      <c r="U554" s="35"/>
      <c r="V554" s="35"/>
      <c r="W554" s="35"/>
      <c r="X554" s="35"/>
      <c r="Y554" s="35"/>
      <c r="Z554" s="35"/>
      <c r="AA554" s="35"/>
      <c r="AB554" s="35"/>
      <c r="AC554" s="35"/>
      <c r="AD554" s="35"/>
      <c r="AE554" s="35"/>
      <c r="AR554" s="221" t="s">
        <v>195</v>
      </c>
      <c r="AT554" s="221" t="s">
        <v>190</v>
      </c>
      <c r="AU554" s="221" t="s">
        <v>88</v>
      </c>
      <c r="AY554" s="18" t="s">
        <v>188</v>
      </c>
      <c r="BE554" s="222">
        <f>IF(N554="základní",J554,0)</f>
        <v>0</v>
      </c>
      <c r="BF554" s="222">
        <f>IF(N554="snížená",J554,0)</f>
        <v>0</v>
      </c>
      <c r="BG554" s="222">
        <f>IF(N554="zákl. přenesená",J554,0)</f>
        <v>0</v>
      </c>
      <c r="BH554" s="222">
        <f>IF(N554="sníž. přenesená",J554,0)</f>
        <v>0</v>
      </c>
      <c r="BI554" s="222">
        <f>IF(N554="nulová",J554,0)</f>
        <v>0</v>
      </c>
      <c r="BJ554" s="18" t="s">
        <v>85</v>
      </c>
      <c r="BK554" s="222">
        <f>ROUND(I554*H554,2)</f>
        <v>0</v>
      </c>
      <c r="BL554" s="18" t="s">
        <v>195</v>
      </c>
      <c r="BM554" s="221" t="s">
        <v>2068</v>
      </c>
    </row>
    <row r="555" spans="1:65" s="13" customFormat="1" ht="11.25">
      <c r="B555" s="223"/>
      <c r="C555" s="224"/>
      <c r="D555" s="225" t="s">
        <v>197</v>
      </c>
      <c r="E555" s="226" t="s">
        <v>1</v>
      </c>
      <c r="F555" s="227" t="s">
        <v>2060</v>
      </c>
      <c r="G555" s="224"/>
      <c r="H555" s="228">
        <v>2.0019999999999998</v>
      </c>
      <c r="I555" s="229"/>
      <c r="J555" s="224"/>
      <c r="K555" s="224"/>
      <c r="L555" s="230"/>
      <c r="M555" s="231"/>
      <c r="N555" s="232"/>
      <c r="O555" s="232"/>
      <c r="P555" s="232"/>
      <c r="Q555" s="232"/>
      <c r="R555" s="232"/>
      <c r="S555" s="232"/>
      <c r="T555" s="233"/>
      <c r="AT555" s="234" t="s">
        <v>197</v>
      </c>
      <c r="AU555" s="234" t="s">
        <v>88</v>
      </c>
      <c r="AV555" s="13" t="s">
        <v>88</v>
      </c>
      <c r="AW555" s="13" t="s">
        <v>32</v>
      </c>
      <c r="AX555" s="13" t="s">
        <v>85</v>
      </c>
      <c r="AY555" s="234" t="s">
        <v>188</v>
      </c>
    </row>
    <row r="556" spans="1:65" s="2" customFormat="1" ht="16.5" customHeight="1">
      <c r="A556" s="35"/>
      <c r="B556" s="36"/>
      <c r="C556" s="210" t="s">
        <v>551</v>
      </c>
      <c r="D556" s="210" t="s">
        <v>190</v>
      </c>
      <c r="E556" s="211" t="s">
        <v>2069</v>
      </c>
      <c r="F556" s="212" t="s">
        <v>2070</v>
      </c>
      <c r="G556" s="213" t="s">
        <v>207</v>
      </c>
      <c r="H556" s="214">
        <v>24.992000000000001</v>
      </c>
      <c r="I556" s="215"/>
      <c r="J556" s="216">
        <f>ROUND(I556*H556,2)</f>
        <v>0</v>
      </c>
      <c r="K556" s="212" t="s">
        <v>202</v>
      </c>
      <c r="L556" s="40"/>
      <c r="M556" s="217" t="s">
        <v>1</v>
      </c>
      <c r="N556" s="218" t="s">
        <v>42</v>
      </c>
      <c r="O556" s="72"/>
      <c r="P556" s="219">
        <f>O556*H556</f>
        <v>0</v>
      </c>
      <c r="Q556" s="219">
        <v>9.7919999999999993E-2</v>
      </c>
      <c r="R556" s="219">
        <f>Q556*H556</f>
        <v>2.4472166399999997</v>
      </c>
      <c r="S556" s="219">
        <v>0</v>
      </c>
      <c r="T556" s="220">
        <f>S556*H556</f>
        <v>0</v>
      </c>
      <c r="U556" s="35"/>
      <c r="V556" s="35"/>
      <c r="W556" s="35"/>
      <c r="X556" s="35"/>
      <c r="Y556" s="35"/>
      <c r="Z556" s="35"/>
      <c r="AA556" s="35"/>
      <c r="AB556" s="35"/>
      <c r="AC556" s="35"/>
      <c r="AD556" s="35"/>
      <c r="AE556" s="35"/>
      <c r="AR556" s="221" t="s">
        <v>195</v>
      </c>
      <c r="AT556" s="221" t="s">
        <v>190</v>
      </c>
      <c r="AU556" s="221" t="s">
        <v>88</v>
      </c>
      <c r="AY556" s="18" t="s">
        <v>188</v>
      </c>
      <c r="BE556" s="222">
        <f>IF(N556="základní",J556,0)</f>
        <v>0</v>
      </c>
      <c r="BF556" s="222">
        <f>IF(N556="snížená",J556,0)</f>
        <v>0</v>
      </c>
      <c r="BG556" s="222">
        <f>IF(N556="zákl. přenesená",J556,0)</f>
        <v>0</v>
      </c>
      <c r="BH556" s="222">
        <f>IF(N556="sníž. přenesená",J556,0)</f>
        <v>0</v>
      </c>
      <c r="BI556" s="222">
        <f>IF(N556="nulová",J556,0)</f>
        <v>0</v>
      </c>
      <c r="BJ556" s="18" t="s">
        <v>85</v>
      </c>
      <c r="BK556" s="222">
        <f>ROUND(I556*H556,2)</f>
        <v>0</v>
      </c>
      <c r="BL556" s="18" t="s">
        <v>195</v>
      </c>
      <c r="BM556" s="221" t="s">
        <v>501</v>
      </c>
    </row>
    <row r="557" spans="1:65" s="13" customFormat="1" ht="11.25">
      <c r="B557" s="223"/>
      <c r="C557" s="224"/>
      <c r="D557" s="225" t="s">
        <v>197</v>
      </c>
      <c r="E557" s="226" t="s">
        <v>1</v>
      </c>
      <c r="F557" s="227" t="s">
        <v>2063</v>
      </c>
      <c r="G557" s="224"/>
      <c r="H557" s="228">
        <v>24.992000000000001</v>
      </c>
      <c r="I557" s="229"/>
      <c r="J557" s="224"/>
      <c r="K557" s="224"/>
      <c r="L557" s="230"/>
      <c r="M557" s="231"/>
      <c r="N557" s="232"/>
      <c r="O557" s="232"/>
      <c r="P557" s="232"/>
      <c r="Q557" s="232"/>
      <c r="R557" s="232"/>
      <c r="S557" s="232"/>
      <c r="T557" s="233"/>
      <c r="AT557" s="234" t="s">
        <v>197</v>
      </c>
      <c r="AU557" s="234" t="s">
        <v>88</v>
      </c>
      <c r="AV557" s="13" t="s">
        <v>88</v>
      </c>
      <c r="AW557" s="13" t="s">
        <v>32</v>
      </c>
      <c r="AX557" s="13" t="s">
        <v>85</v>
      </c>
      <c r="AY557" s="234" t="s">
        <v>188</v>
      </c>
    </row>
    <row r="558" spans="1:65" s="2" customFormat="1" ht="16.5" customHeight="1">
      <c r="A558" s="35"/>
      <c r="B558" s="36"/>
      <c r="C558" s="210" t="s">
        <v>555</v>
      </c>
      <c r="D558" s="210" t="s">
        <v>190</v>
      </c>
      <c r="E558" s="211" t="s">
        <v>510</v>
      </c>
      <c r="F558" s="212" t="s">
        <v>511</v>
      </c>
      <c r="G558" s="213" t="s">
        <v>207</v>
      </c>
      <c r="H558" s="214">
        <v>24.992000000000001</v>
      </c>
      <c r="I558" s="215"/>
      <c r="J558" s="216">
        <f>ROUND(I558*H558,2)</f>
        <v>0</v>
      </c>
      <c r="K558" s="212" t="s">
        <v>194</v>
      </c>
      <c r="L558" s="40"/>
      <c r="M558" s="217" t="s">
        <v>1</v>
      </c>
      <c r="N558" s="218" t="s">
        <v>42</v>
      </c>
      <c r="O558" s="72"/>
      <c r="P558" s="219">
        <f>O558*H558</f>
        <v>0</v>
      </c>
      <c r="Q558" s="219">
        <v>5.6100000000000004E-3</v>
      </c>
      <c r="R558" s="219">
        <f>Q558*H558</f>
        <v>0.14020512000000002</v>
      </c>
      <c r="S558" s="219">
        <v>0</v>
      </c>
      <c r="T558" s="220">
        <f>S558*H558</f>
        <v>0</v>
      </c>
      <c r="U558" s="35"/>
      <c r="V558" s="35"/>
      <c r="W558" s="35"/>
      <c r="X558" s="35"/>
      <c r="Y558" s="35"/>
      <c r="Z558" s="35"/>
      <c r="AA558" s="35"/>
      <c r="AB558" s="35"/>
      <c r="AC558" s="35"/>
      <c r="AD558" s="35"/>
      <c r="AE558" s="35"/>
      <c r="AR558" s="221" t="s">
        <v>195</v>
      </c>
      <c r="AT558" s="221" t="s">
        <v>190</v>
      </c>
      <c r="AU558" s="221" t="s">
        <v>88</v>
      </c>
      <c r="AY558" s="18" t="s">
        <v>188</v>
      </c>
      <c r="BE558" s="222">
        <f>IF(N558="základní",J558,0)</f>
        <v>0</v>
      </c>
      <c r="BF558" s="222">
        <f>IF(N558="snížená",J558,0)</f>
        <v>0</v>
      </c>
      <c r="BG558" s="222">
        <f>IF(N558="zákl. přenesená",J558,0)</f>
        <v>0</v>
      </c>
      <c r="BH558" s="222">
        <f>IF(N558="sníž. přenesená",J558,0)</f>
        <v>0</v>
      </c>
      <c r="BI558" s="222">
        <f>IF(N558="nulová",J558,0)</f>
        <v>0</v>
      </c>
      <c r="BJ558" s="18" t="s">
        <v>85</v>
      </c>
      <c r="BK558" s="222">
        <f>ROUND(I558*H558,2)</f>
        <v>0</v>
      </c>
      <c r="BL558" s="18" t="s">
        <v>195</v>
      </c>
      <c r="BM558" s="221" t="s">
        <v>512</v>
      </c>
    </row>
    <row r="559" spans="1:65" s="13" customFormat="1" ht="11.25">
      <c r="B559" s="223"/>
      <c r="C559" s="224"/>
      <c r="D559" s="225" t="s">
        <v>197</v>
      </c>
      <c r="E559" s="226" t="s">
        <v>1</v>
      </c>
      <c r="F559" s="227" t="s">
        <v>2063</v>
      </c>
      <c r="G559" s="224"/>
      <c r="H559" s="228">
        <v>24.992000000000001</v>
      </c>
      <c r="I559" s="229"/>
      <c r="J559" s="224"/>
      <c r="K559" s="224"/>
      <c r="L559" s="230"/>
      <c r="M559" s="231"/>
      <c r="N559" s="232"/>
      <c r="O559" s="232"/>
      <c r="P559" s="232"/>
      <c r="Q559" s="232"/>
      <c r="R559" s="232"/>
      <c r="S559" s="232"/>
      <c r="T559" s="233"/>
      <c r="AT559" s="234" t="s">
        <v>197</v>
      </c>
      <c r="AU559" s="234" t="s">
        <v>88</v>
      </c>
      <c r="AV559" s="13" t="s">
        <v>88</v>
      </c>
      <c r="AW559" s="13" t="s">
        <v>32</v>
      </c>
      <c r="AX559" s="13" t="s">
        <v>85</v>
      </c>
      <c r="AY559" s="234" t="s">
        <v>188</v>
      </c>
    </row>
    <row r="560" spans="1:65" s="2" customFormat="1" ht="16.5" customHeight="1">
      <c r="A560" s="35"/>
      <c r="B560" s="36"/>
      <c r="C560" s="210" t="s">
        <v>559</v>
      </c>
      <c r="D560" s="210" t="s">
        <v>190</v>
      </c>
      <c r="E560" s="211" t="s">
        <v>514</v>
      </c>
      <c r="F560" s="212" t="s">
        <v>515</v>
      </c>
      <c r="G560" s="213" t="s">
        <v>193</v>
      </c>
      <c r="H560" s="214">
        <v>145.4</v>
      </c>
      <c r="I560" s="215"/>
      <c r="J560" s="216">
        <f>ROUND(I560*H560,2)</f>
        <v>0</v>
      </c>
      <c r="K560" s="212" t="s">
        <v>202</v>
      </c>
      <c r="L560" s="40"/>
      <c r="M560" s="217" t="s">
        <v>1</v>
      </c>
      <c r="N560" s="218" t="s">
        <v>42</v>
      </c>
      <c r="O560" s="72"/>
      <c r="P560" s="219">
        <f>O560*H560</f>
        <v>0</v>
      </c>
      <c r="Q560" s="219">
        <v>6.0999999999999997E-4</v>
      </c>
      <c r="R560" s="219">
        <f>Q560*H560</f>
        <v>8.8693999999999995E-2</v>
      </c>
      <c r="S560" s="219">
        <v>0</v>
      </c>
      <c r="T560" s="220">
        <f>S560*H560</f>
        <v>0</v>
      </c>
      <c r="U560" s="35"/>
      <c r="V560" s="35"/>
      <c r="W560" s="35"/>
      <c r="X560" s="35"/>
      <c r="Y560" s="35"/>
      <c r="Z560" s="35"/>
      <c r="AA560" s="35"/>
      <c r="AB560" s="35"/>
      <c r="AC560" s="35"/>
      <c r="AD560" s="35"/>
      <c r="AE560" s="35"/>
      <c r="AR560" s="221" t="s">
        <v>195</v>
      </c>
      <c r="AT560" s="221" t="s">
        <v>190</v>
      </c>
      <c r="AU560" s="221" t="s">
        <v>88</v>
      </c>
      <c r="AY560" s="18" t="s">
        <v>188</v>
      </c>
      <c r="BE560" s="222">
        <f>IF(N560="základní",J560,0)</f>
        <v>0</v>
      </c>
      <c r="BF560" s="222">
        <f>IF(N560="snížená",J560,0)</f>
        <v>0</v>
      </c>
      <c r="BG560" s="222">
        <f>IF(N560="zákl. přenesená",J560,0)</f>
        <v>0</v>
      </c>
      <c r="BH560" s="222">
        <f>IF(N560="sníž. přenesená",J560,0)</f>
        <v>0</v>
      </c>
      <c r="BI560" s="222">
        <f>IF(N560="nulová",J560,0)</f>
        <v>0</v>
      </c>
      <c r="BJ560" s="18" t="s">
        <v>85</v>
      </c>
      <c r="BK560" s="222">
        <f>ROUND(I560*H560,2)</f>
        <v>0</v>
      </c>
      <c r="BL560" s="18" t="s">
        <v>195</v>
      </c>
      <c r="BM560" s="221" t="s">
        <v>516</v>
      </c>
    </row>
    <row r="561" spans="1:65" s="13" customFormat="1" ht="11.25">
      <c r="B561" s="223"/>
      <c r="C561" s="224"/>
      <c r="D561" s="225" t="s">
        <v>197</v>
      </c>
      <c r="E561" s="226" t="s">
        <v>1</v>
      </c>
      <c r="F561" s="227" t="s">
        <v>2071</v>
      </c>
      <c r="G561" s="224"/>
      <c r="H561" s="228">
        <v>145.4</v>
      </c>
      <c r="I561" s="229"/>
      <c r="J561" s="224"/>
      <c r="K561" s="224"/>
      <c r="L561" s="230"/>
      <c r="M561" s="231"/>
      <c r="N561" s="232"/>
      <c r="O561" s="232"/>
      <c r="P561" s="232"/>
      <c r="Q561" s="232"/>
      <c r="R561" s="232"/>
      <c r="S561" s="232"/>
      <c r="T561" s="233"/>
      <c r="AT561" s="234" t="s">
        <v>197</v>
      </c>
      <c r="AU561" s="234" t="s">
        <v>88</v>
      </c>
      <c r="AV561" s="13" t="s">
        <v>88</v>
      </c>
      <c r="AW561" s="13" t="s">
        <v>32</v>
      </c>
      <c r="AX561" s="13" t="s">
        <v>85</v>
      </c>
      <c r="AY561" s="234" t="s">
        <v>188</v>
      </c>
    </row>
    <row r="562" spans="1:65" s="2" customFormat="1" ht="16.5" customHeight="1">
      <c r="A562" s="35"/>
      <c r="B562" s="36"/>
      <c r="C562" s="210" t="s">
        <v>563</v>
      </c>
      <c r="D562" s="210" t="s">
        <v>190</v>
      </c>
      <c r="E562" s="211" t="s">
        <v>2072</v>
      </c>
      <c r="F562" s="212" t="s">
        <v>2073</v>
      </c>
      <c r="G562" s="213" t="s">
        <v>207</v>
      </c>
      <c r="H562" s="214">
        <v>24.992000000000001</v>
      </c>
      <c r="I562" s="215"/>
      <c r="J562" s="216">
        <f>ROUND(I562*H562,2)</f>
        <v>0</v>
      </c>
      <c r="K562" s="212" t="s">
        <v>202</v>
      </c>
      <c r="L562" s="40"/>
      <c r="M562" s="217" t="s">
        <v>1</v>
      </c>
      <c r="N562" s="218" t="s">
        <v>42</v>
      </c>
      <c r="O562" s="72"/>
      <c r="P562" s="219">
        <f>O562*H562</f>
        <v>0</v>
      </c>
      <c r="Q562" s="219">
        <v>0.38313999999999998</v>
      </c>
      <c r="R562" s="219">
        <f>Q562*H562</f>
        <v>9.5754348799999995</v>
      </c>
      <c r="S562" s="219">
        <v>0</v>
      </c>
      <c r="T562" s="220">
        <f>S562*H562</f>
        <v>0</v>
      </c>
      <c r="U562" s="35"/>
      <c r="V562" s="35"/>
      <c r="W562" s="35"/>
      <c r="X562" s="35"/>
      <c r="Y562" s="35"/>
      <c r="Z562" s="35"/>
      <c r="AA562" s="35"/>
      <c r="AB562" s="35"/>
      <c r="AC562" s="35"/>
      <c r="AD562" s="35"/>
      <c r="AE562" s="35"/>
      <c r="AR562" s="221" t="s">
        <v>195</v>
      </c>
      <c r="AT562" s="221" t="s">
        <v>190</v>
      </c>
      <c r="AU562" s="221" t="s">
        <v>88</v>
      </c>
      <c r="AY562" s="18" t="s">
        <v>188</v>
      </c>
      <c r="BE562" s="222">
        <f>IF(N562="základní",J562,0)</f>
        <v>0</v>
      </c>
      <c r="BF562" s="222">
        <f>IF(N562="snížená",J562,0)</f>
        <v>0</v>
      </c>
      <c r="BG562" s="222">
        <f>IF(N562="zákl. přenesená",J562,0)</f>
        <v>0</v>
      </c>
      <c r="BH562" s="222">
        <f>IF(N562="sníž. přenesená",J562,0)</f>
        <v>0</v>
      </c>
      <c r="BI562" s="222">
        <f>IF(N562="nulová",J562,0)</f>
        <v>0</v>
      </c>
      <c r="BJ562" s="18" t="s">
        <v>85</v>
      </c>
      <c r="BK562" s="222">
        <f>ROUND(I562*H562,2)</f>
        <v>0</v>
      </c>
      <c r="BL562" s="18" t="s">
        <v>195</v>
      </c>
      <c r="BM562" s="221" t="s">
        <v>520</v>
      </c>
    </row>
    <row r="563" spans="1:65" s="13" customFormat="1" ht="11.25">
      <c r="B563" s="223"/>
      <c r="C563" s="224"/>
      <c r="D563" s="225" t="s">
        <v>197</v>
      </c>
      <c r="E563" s="226" t="s">
        <v>1</v>
      </c>
      <c r="F563" s="227" t="s">
        <v>2063</v>
      </c>
      <c r="G563" s="224"/>
      <c r="H563" s="228">
        <v>24.992000000000001</v>
      </c>
      <c r="I563" s="229"/>
      <c r="J563" s="224"/>
      <c r="K563" s="224"/>
      <c r="L563" s="230"/>
      <c r="M563" s="231"/>
      <c r="N563" s="232"/>
      <c r="O563" s="232"/>
      <c r="P563" s="232"/>
      <c r="Q563" s="232"/>
      <c r="R563" s="232"/>
      <c r="S563" s="232"/>
      <c r="T563" s="233"/>
      <c r="AT563" s="234" t="s">
        <v>197</v>
      </c>
      <c r="AU563" s="234" t="s">
        <v>88</v>
      </c>
      <c r="AV563" s="13" t="s">
        <v>88</v>
      </c>
      <c r="AW563" s="13" t="s">
        <v>32</v>
      </c>
      <c r="AX563" s="13" t="s">
        <v>85</v>
      </c>
      <c r="AY563" s="234" t="s">
        <v>188</v>
      </c>
    </row>
    <row r="564" spans="1:65" s="2" customFormat="1" ht="16.5" customHeight="1">
      <c r="A564" s="35"/>
      <c r="B564" s="36"/>
      <c r="C564" s="210" t="s">
        <v>567</v>
      </c>
      <c r="D564" s="210" t="s">
        <v>190</v>
      </c>
      <c r="E564" s="211" t="s">
        <v>522</v>
      </c>
      <c r="F564" s="212" t="s">
        <v>523</v>
      </c>
      <c r="G564" s="213" t="s">
        <v>193</v>
      </c>
      <c r="H564" s="214">
        <v>34</v>
      </c>
      <c r="I564" s="215"/>
      <c r="J564" s="216">
        <f>ROUND(I564*H564,2)</f>
        <v>0</v>
      </c>
      <c r="K564" s="212" t="s">
        <v>202</v>
      </c>
      <c r="L564" s="40"/>
      <c r="M564" s="217" t="s">
        <v>1</v>
      </c>
      <c r="N564" s="218" t="s">
        <v>42</v>
      </c>
      <c r="O564" s="72"/>
      <c r="P564" s="219">
        <f>O564*H564</f>
        <v>0</v>
      </c>
      <c r="Q564" s="219">
        <v>0.1295</v>
      </c>
      <c r="R564" s="219">
        <f>Q564*H564</f>
        <v>4.4030000000000005</v>
      </c>
      <c r="S564" s="219">
        <v>0</v>
      </c>
      <c r="T564" s="220">
        <f>S564*H564</f>
        <v>0</v>
      </c>
      <c r="U564" s="35"/>
      <c r="V564" s="35"/>
      <c r="W564" s="35"/>
      <c r="X564" s="35"/>
      <c r="Y564" s="35"/>
      <c r="Z564" s="35"/>
      <c r="AA564" s="35"/>
      <c r="AB564" s="35"/>
      <c r="AC564" s="35"/>
      <c r="AD564" s="35"/>
      <c r="AE564" s="35"/>
      <c r="AR564" s="221" t="s">
        <v>195</v>
      </c>
      <c r="AT564" s="221" t="s">
        <v>190</v>
      </c>
      <c r="AU564" s="221" t="s">
        <v>88</v>
      </c>
      <c r="AY564" s="18" t="s">
        <v>188</v>
      </c>
      <c r="BE564" s="222">
        <f>IF(N564="základní",J564,0)</f>
        <v>0</v>
      </c>
      <c r="BF564" s="222">
        <f>IF(N564="snížená",J564,0)</f>
        <v>0</v>
      </c>
      <c r="BG564" s="222">
        <f>IF(N564="zákl. přenesená",J564,0)</f>
        <v>0</v>
      </c>
      <c r="BH564" s="222">
        <f>IF(N564="sníž. přenesená",J564,0)</f>
        <v>0</v>
      </c>
      <c r="BI564" s="222">
        <f>IF(N564="nulová",J564,0)</f>
        <v>0</v>
      </c>
      <c r="BJ564" s="18" t="s">
        <v>85</v>
      </c>
      <c r="BK564" s="222">
        <f>ROUND(I564*H564,2)</f>
        <v>0</v>
      </c>
      <c r="BL564" s="18" t="s">
        <v>195</v>
      </c>
      <c r="BM564" s="221" t="s">
        <v>524</v>
      </c>
    </row>
    <row r="565" spans="1:65" s="13" customFormat="1" ht="11.25">
      <c r="B565" s="223"/>
      <c r="C565" s="224"/>
      <c r="D565" s="225" t="s">
        <v>197</v>
      </c>
      <c r="E565" s="226" t="s">
        <v>1</v>
      </c>
      <c r="F565" s="227" t="s">
        <v>138</v>
      </c>
      <c r="G565" s="224"/>
      <c r="H565" s="228">
        <v>34</v>
      </c>
      <c r="I565" s="229"/>
      <c r="J565" s="224"/>
      <c r="K565" s="224"/>
      <c r="L565" s="230"/>
      <c r="M565" s="231"/>
      <c r="N565" s="232"/>
      <c r="O565" s="232"/>
      <c r="P565" s="232"/>
      <c r="Q565" s="232"/>
      <c r="R565" s="232"/>
      <c r="S565" s="232"/>
      <c r="T565" s="233"/>
      <c r="AT565" s="234" t="s">
        <v>197</v>
      </c>
      <c r="AU565" s="234" t="s">
        <v>88</v>
      </c>
      <c r="AV565" s="13" t="s">
        <v>88</v>
      </c>
      <c r="AW565" s="13" t="s">
        <v>32</v>
      </c>
      <c r="AX565" s="13" t="s">
        <v>85</v>
      </c>
      <c r="AY565" s="234" t="s">
        <v>188</v>
      </c>
    </row>
    <row r="566" spans="1:65" s="2" customFormat="1" ht="16.5" customHeight="1">
      <c r="A566" s="35"/>
      <c r="B566" s="36"/>
      <c r="C566" s="210" t="s">
        <v>571</v>
      </c>
      <c r="D566" s="210" t="s">
        <v>190</v>
      </c>
      <c r="E566" s="211" t="s">
        <v>1214</v>
      </c>
      <c r="F566" s="212" t="s">
        <v>1215</v>
      </c>
      <c r="G566" s="213" t="s">
        <v>207</v>
      </c>
      <c r="H566" s="214">
        <v>18.864999999999998</v>
      </c>
      <c r="I566" s="215"/>
      <c r="J566" s="216">
        <f>ROUND(I566*H566,2)</f>
        <v>0</v>
      </c>
      <c r="K566" s="212" t="s">
        <v>202</v>
      </c>
      <c r="L566" s="40"/>
      <c r="M566" s="217" t="s">
        <v>1</v>
      </c>
      <c r="N566" s="218" t="s">
        <v>42</v>
      </c>
      <c r="O566" s="72"/>
      <c r="P566" s="219">
        <f>O566*H566</f>
        <v>0</v>
      </c>
      <c r="Q566" s="219">
        <v>0.50077000000000005</v>
      </c>
      <c r="R566" s="219">
        <f>Q566*H566</f>
        <v>9.4470260499999998</v>
      </c>
      <c r="S566" s="219">
        <v>0</v>
      </c>
      <c r="T566" s="220">
        <f>S566*H566</f>
        <v>0</v>
      </c>
      <c r="U566" s="35"/>
      <c r="V566" s="35"/>
      <c r="W566" s="35"/>
      <c r="X566" s="35"/>
      <c r="Y566" s="35"/>
      <c r="Z566" s="35"/>
      <c r="AA566" s="35"/>
      <c r="AB566" s="35"/>
      <c r="AC566" s="35"/>
      <c r="AD566" s="35"/>
      <c r="AE566" s="35"/>
      <c r="AR566" s="221" t="s">
        <v>195</v>
      </c>
      <c r="AT566" s="221" t="s">
        <v>190</v>
      </c>
      <c r="AU566" s="221" t="s">
        <v>88</v>
      </c>
      <c r="AY566" s="18" t="s">
        <v>188</v>
      </c>
      <c r="BE566" s="222">
        <f>IF(N566="základní",J566,0)</f>
        <v>0</v>
      </c>
      <c r="BF566" s="222">
        <f>IF(N566="snížená",J566,0)</f>
        <v>0</v>
      </c>
      <c r="BG566" s="222">
        <f>IF(N566="zákl. přenesená",J566,0)</f>
        <v>0</v>
      </c>
      <c r="BH566" s="222">
        <f>IF(N566="sníž. přenesená",J566,0)</f>
        <v>0</v>
      </c>
      <c r="BI566" s="222">
        <f>IF(N566="nulová",J566,0)</f>
        <v>0</v>
      </c>
      <c r="BJ566" s="18" t="s">
        <v>85</v>
      </c>
      <c r="BK566" s="222">
        <f>ROUND(I566*H566,2)</f>
        <v>0</v>
      </c>
      <c r="BL566" s="18" t="s">
        <v>195</v>
      </c>
      <c r="BM566" s="221" t="s">
        <v>2074</v>
      </c>
    </row>
    <row r="567" spans="1:65" s="13" customFormat="1" ht="11.25">
      <c r="B567" s="223"/>
      <c r="C567" s="224"/>
      <c r="D567" s="225" t="s">
        <v>197</v>
      </c>
      <c r="E567" s="226" t="s">
        <v>1</v>
      </c>
      <c r="F567" s="227" t="s">
        <v>2075</v>
      </c>
      <c r="G567" s="224"/>
      <c r="H567" s="228">
        <v>18.864999999999998</v>
      </c>
      <c r="I567" s="229"/>
      <c r="J567" s="224"/>
      <c r="K567" s="224"/>
      <c r="L567" s="230"/>
      <c r="M567" s="231"/>
      <c r="N567" s="232"/>
      <c r="O567" s="232"/>
      <c r="P567" s="232"/>
      <c r="Q567" s="232"/>
      <c r="R567" s="232"/>
      <c r="S567" s="232"/>
      <c r="T567" s="233"/>
      <c r="AT567" s="234" t="s">
        <v>197</v>
      </c>
      <c r="AU567" s="234" t="s">
        <v>88</v>
      </c>
      <c r="AV567" s="13" t="s">
        <v>88</v>
      </c>
      <c r="AW567" s="13" t="s">
        <v>32</v>
      </c>
      <c r="AX567" s="13" t="s">
        <v>77</v>
      </c>
      <c r="AY567" s="234" t="s">
        <v>188</v>
      </c>
    </row>
    <row r="568" spans="1:65" s="14" customFormat="1" ht="11.25">
      <c r="B568" s="235"/>
      <c r="C568" s="236"/>
      <c r="D568" s="225" t="s">
        <v>197</v>
      </c>
      <c r="E568" s="237" t="s">
        <v>751</v>
      </c>
      <c r="F568" s="238" t="s">
        <v>199</v>
      </c>
      <c r="G568" s="236"/>
      <c r="H568" s="239">
        <v>18.864999999999998</v>
      </c>
      <c r="I568" s="240"/>
      <c r="J568" s="236"/>
      <c r="K568" s="236"/>
      <c r="L568" s="241"/>
      <c r="M568" s="242"/>
      <c r="N568" s="243"/>
      <c r="O568" s="243"/>
      <c r="P568" s="243"/>
      <c r="Q568" s="243"/>
      <c r="R568" s="243"/>
      <c r="S568" s="243"/>
      <c r="T568" s="244"/>
      <c r="AT568" s="245" t="s">
        <v>197</v>
      </c>
      <c r="AU568" s="245" t="s">
        <v>88</v>
      </c>
      <c r="AV568" s="14" t="s">
        <v>195</v>
      </c>
      <c r="AW568" s="14" t="s">
        <v>32</v>
      </c>
      <c r="AX568" s="14" t="s">
        <v>85</v>
      </c>
      <c r="AY568" s="245" t="s">
        <v>188</v>
      </c>
    </row>
    <row r="569" spans="1:65" s="12" customFormat="1" ht="22.9" customHeight="1">
      <c r="B569" s="194"/>
      <c r="C569" s="195"/>
      <c r="D569" s="196" t="s">
        <v>76</v>
      </c>
      <c r="E569" s="208" t="s">
        <v>221</v>
      </c>
      <c r="F569" s="208" t="s">
        <v>1413</v>
      </c>
      <c r="G569" s="195"/>
      <c r="H569" s="195"/>
      <c r="I569" s="198"/>
      <c r="J569" s="209">
        <f>BK569</f>
        <v>0</v>
      </c>
      <c r="K569" s="195"/>
      <c r="L569" s="200"/>
      <c r="M569" s="201"/>
      <c r="N569" s="202"/>
      <c r="O569" s="202"/>
      <c r="P569" s="203">
        <f>SUM(P570:P572)</f>
        <v>0</v>
      </c>
      <c r="Q569" s="202"/>
      <c r="R569" s="203">
        <f>SUM(R570:R572)</f>
        <v>3.3600000000000005E-2</v>
      </c>
      <c r="S569" s="202"/>
      <c r="T569" s="204">
        <f>SUM(T570:T572)</f>
        <v>0</v>
      </c>
      <c r="AR569" s="205" t="s">
        <v>85</v>
      </c>
      <c r="AT569" s="206" t="s">
        <v>76</v>
      </c>
      <c r="AU569" s="206" t="s">
        <v>85</v>
      </c>
      <c r="AY569" s="205" t="s">
        <v>188</v>
      </c>
      <c r="BK569" s="207">
        <f>SUM(BK570:BK572)</f>
        <v>0</v>
      </c>
    </row>
    <row r="570" spans="1:65" s="2" customFormat="1" ht="16.5" customHeight="1">
      <c r="A570" s="35"/>
      <c r="B570" s="36"/>
      <c r="C570" s="210" t="s">
        <v>575</v>
      </c>
      <c r="D570" s="210" t="s">
        <v>190</v>
      </c>
      <c r="E570" s="211" t="s">
        <v>2076</v>
      </c>
      <c r="F570" s="212" t="s">
        <v>2077</v>
      </c>
      <c r="G570" s="213" t="s">
        <v>207</v>
      </c>
      <c r="H570" s="214">
        <v>0.8</v>
      </c>
      <c r="I570" s="215"/>
      <c r="J570" s="216">
        <f>ROUND(I570*H570,2)</f>
        <v>0</v>
      </c>
      <c r="K570" s="212" t="s">
        <v>194</v>
      </c>
      <c r="L570" s="40"/>
      <c r="M570" s="217" t="s">
        <v>1</v>
      </c>
      <c r="N570" s="218" t="s">
        <v>42</v>
      </c>
      <c r="O570" s="72"/>
      <c r="P570" s="219">
        <f>O570*H570</f>
        <v>0</v>
      </c>
      <c r="Q570" s="219">
        <v>4.2000000000000003E-2</v>
      </c>
      <c r="R570" s="219">
        <f>Q570*H570</f>
        <v>3.3600000000000005E-2</v>
      </c>
      <c r="S570" s="219">
        <v>0</v>
      </c>
      <c r="T570" s="220">
        <f>S570*H570</f>
        <v>0</v>
      </c>
      <c r="U570" s="35"/>
      <c r="V570" s="35"/>
      <c r="W570" s="35"/>
      <c r="X570" s="35"/>
      <c r="Y570" s="35"/>
      <c r="Z570" s="35"/>
      <c r="AA570" s="35"/>
      <c r="AB570" s="35"/>
      <c r="AC570" s="35"/>
      <c r="AD570" s="35"/>
      <c r="AE570" s="35"/>
      <c r="AR570" s="221" t="s">
        <v>195</v>
      </c>
      <c r="AT570" s="221" t="s">
        <v>190</v>
      </c>
      <c r="AU570" s="221" t="s">
        <v>88</v>
      </c>
      <c r="AY570" s="18" t="s">
        <v>188</v>
      </c>
      <c r="BE570" s="222">
        <f>IF(N570="základní",J570,0)</f>
        <v>0</v>
      </c>
      <c r="BF570" s="222">
        <f>IF(N570="snížená",J570,0)</f>
        <v>0</v>
      </c>
      <c r="BG570" s="222">
        <f>IF(N570="zákl. přenesená",J570,0)</f>
        <v>0</v>
      </c>
      <c r="BH570" s="222">
        <f>IF(N570="sníž. přenesená",J570,0)</f>
        <v>0</v>
      </c>
      <c r="BI570" s="222">
        <f>IF(N570="nulová",J570,0)</f>
        <v>0</v>
      </c>
      <c r="BJ570" s="18" t="s">
        <v>85</v>
      </c>
      <c r="BK570" s="222">
        <f>ROUND(I570*H570,2)</f>
        <v>0</v>
      </c>
      <c r="BL570" s="18" t="s">
        <v>195</v>
      </c>
      <c r="BM570" s="221" t="s">
        <v>2078</v>
      </c>
    </row>
    <row r="571" spans="1:65" s="15" customFormat="1" ht="11.25">
      <c r="B571" s="246"/>
      <c r="C571" s="247"/>
      <c r="D571" s="225" t="s">
        <v>197</v>
      </c>
      <c r="E571" s="248" t="s">
        <v>1</v>
      </c>
      <c r="F571" s="249" t="s">
        <v>2079</v>
      </c>
      <c r="G571" s="247"/>
      <c r="H571" s="248" t="s">
        <v>1</v>
      </c>
      <c r="I571" s="250"/>
      <c r="J571" s="247"/>
      <c r="K571" s="247"/>
      <c r="L571" s="251"/>
      <c r="M571" s="252"/>
      <c r="N571" s="253"/>
      <c r="O571" s="253"/>
      <c r="P571" s="253"/>
      <c r="Q571" s="253"/>
      <c r="R571" s="253"/>
      <c r="S571" s="253"/>
      <c r="T571" s="254"/>
      <c r="AT571" s="255" t="s">
        <v>197</v>
      </c>
      <c r="AU571" s="255" t="s">
        <v>88</v>
      </c>
      <c r="AV571" s="15" t="s">
        <v>85</v>
      </c>
      <c r="AW571" s="15" t="s">
        <v>32</v>
      </c>
      <c r="AX571" s="15" t="s">
        <v>77</v>
      </c>
      <c r="AY571" s="255" t="s">
        <v>188</v>
      </c>
    </row>
    <row r="572" spans="1:65" s="13" customFormat="1" ht="11.25">
      <c r="B572" s="223"/>
      <c r="C572" s="224"/>
      <c r="D572" s="225" t="s">
        <v>197</v>
      </c>
      <c r="E572" s="226" t="s">
        <v>1</v>
      </c>
      <c r="F572" s="227" t="s">
        <v>2080</v>
      </c>
      <c r="G572" s="224"/>
      <c r="H572" s="228">
        <v>0.8</v>
      </c>
      <c r="I572" s="229"/>
      <c r="J572" s="224"/>
      <c r="K572" s="224"/>
      <c r="L572" s="230"/>
      <c r="M572" s="231"/>
      <c r="N572" s="232"/>
      <c r="O572" s="232"/>
      <c r="P572" s="232"/>
      <c r="Q572" s="232"/>
      <c r="R572" s="232"/>
      <c r="S572" s="232"/>
      <c r="T572" s="233"/>
      <c r="AT572" s="234" t="s">
        <v>197</v>
      </c>
      <c r="AU572" s="234" t="s">
        <v>88</v>
      </c>
      <c r="AV572" s="13" t="s">
        <v>88</v>
      </c>
      <c r="AW572" s="13" t="s">
        <v>32</v>
      </c>
      <c r="AX572" s="13" t="s">
        <v>85</v>
      </c>
      <c r="AY572" s="234" t="s">
        <v>188</v>
      </c>
    </row>
    <row r="573" spans="1:65" s="12" customFormat="1" ht="22.9" customHeight="1">
      <c r="B573" s="194"/>
      <c r="C573" s="195"/>
      <c r="D573" s="196" t="s">
        <v>76</v>
      </c>
      <c r="E573" s="208" t="s">
        <v>229</v>
      </c>
      <c r="F573" s="208" t="s">
        <v>525</v>
      </c>
      <c r="G573" s="195"/>
      <c r="H573" s="195"/>
      <c r="I573" s="198"/>
      <c r="J573" s="209">
        <f>BK573</f>
        <v>0</v>
      </c>
      <c r="K573" s="195"/>
      <c r="L573" s="200"/>
      <c r="M573" s="201"/>
      <c r="N573" s="202"/>
      <c r="O573" s="202"/>
      <c r="P573" s="203">
        <f>SUM(P574:P663)</f>
        <v>0</v>
      </c>
      <c r="Q573" s="202"/>
      <c r="R573" s="203">
        <f>SUM(R574:R663)</f>
        <v>8.1244438300000006</v>
      </c>
      <c r="S573" s="202"/>
      <c r="T573" s="204">
        <f>SUM(T574:T663)</f>
        <v>0</v>
      </c>
      <c r="AR573" s="205" t="s">
        <v>85</v>
      </c>
      <c r="AT573" s="206" t="s">
        <v>76</v>
      </c>
      <c r="AU573" s="206" t="s">
        <v>85</v>
      </c>
      <c r="AY573" s="205" t="s">
        <v>188</v>
      </c>
      <c r="BK573" s="207">
        <f>SUM(BK574:BK663)</f>
        <v>0</v>
      </c>
    </row>
    <row r="574" spans="1:65" s="2" customFormat="1" ht="16.5" customHeight="1">
      <c r="A574" s="35"/>
      <c r="B574" s="36"/>
      <c r="C574" s="210" t="s">
        <v>579</v>
      </c>
      <c r="D574" s="210" t="s">
        <v>190</v>
      </c>
      <c r="E574" s="211" t="s">
        <v>1233</v>
      </c>
      <c r="F574" s="212" t="s">
        <v>1234</v>
      </c>
      <c r="G574" s="213" t="s">
        <v>193</v>
      </c>
      <c r="H574" s="214">
        <v>8.6999999999999993</v>
      </c>
      <c r="I574" s="215"/>
      <c r="J574" s="216">
        <f>ROUND(I574*H574,2)</f>
        <v>0</v>
      </c>
      <c r="K574" s="212" t="s">
        <v>202</v>
      </c>
      <c r="L574" s="40"/>
      <c r="M574" s="217" t="s">
        <v>1</v>
      </c>
      <c r="N574" s="218" t="s">
        <v>42</v>
      </c>
      <c r="O574" s="72"/>
      <c r="P574" s="219">
        <f>O574*H574</f>
        <v>0</v>
      </c>
      <c r="Q574" s="219">
        <v>1.0000000000000001E-5</v>
      </c>
      <c r="R574" s="219">
        <f>Q574*H574</f>
        <v>8.7000000000000001E-5</v>
      </c>
      <c r="S574" s="219">
        <v>0</v>
      </c>
      <c r="T574" s="220">
        <f>S574*H574</f>
        <v>0</v>
      </c>
      <c r="U574" s="35"/>
      <c r="V574" s="35"/>
      <c r="W574" s="35"/>
      <c r="X574" s="35"/>
      <c r="Y574" s="35"/>
      <c r="Z574" s="35"/>
      <c r="AA574" s="35"/>
      <c r="AB574" s="35"/>
      <c r="AC574" s="35"/>
      <c r="AD574" s="35"/>
      <c r="AE574" s="35"/>
      <c r="AR574" s="221" t="s">
        <v>195</v>
      </c>
      <c r="AT574" s="221" t="s">
        <v>190</v>
      </c>
      <c r="AU574" s="221" t="s">
        <v>88</v>
      </c>
      <c r="AY574" s="18" t="s">
        <v>188</v>
      </c>
      <c r="BE574" s="222">
        <f>IF(N574="základní",J574,0)</f>
        <v>0</v>
      </c>
      <c r="BF574" s="222">
        <f>IF(N574="snížená",J574,0)</f>
        <v>0</v>
      </c>
      <c r="BG574" s="222">
        <f>IF(N574="zákl. přenesená",J574,0)</f>
        <v>0</v>
      </c>
      <c r="BH574" s="222">
        <f>IF(N574="sníž. přenesená",J574,0)</f>
        <v>0</v>
      </c>
      <c r="BI574" s="222">
        <f>IF(N574="nulová",J574,0)</f>
        <v>0</v>
      </c>
      <c r="BJ574" s="18" t="s">
        <v>85</v>
      </c>
      <c r="BK574" s="222">
        <f>ROUND(I574*H574,2)</f>
        <v>0</v>
      </c>
      <c r="BL574" s="18" t="s">
        <v>195</v>
      </c>
      <c r="BM574" s="221" t="s">
        <v>2081</v>
      </c>
    </row>
    <row r="575" spans="1:65" s="13" customFormat="1" ht="11.25">
      <c r="B575" s="223"/>
      <c r="C575" s="224"/>
      <c r="D575" s="225" t="s">
        <v>197</v>
      </c>
      <c r="E575" s="226" t="s">
        <v>1</v>
      </c>
      <c r="F575" s="227" t="s">
        <v>2082</v>
      </c>
      <c r="G575" s="224"/>
      <c r="H575" s="228">
        <v>7.5</v>
      </c>
      <c r="I575" s="229"/>
      <c r="J575" s="224"/>
      <c r="K575" s="224"/>
      <c r="L575" s="230"/>
      <c r="M575" s="231"/>
      <c r="N575" s="232"/>
      <c r="O575" s="232"/>
      <c r="P575" s="232"/>
      <c r="Q575" s="232"/>
      <c r="R575" s="232"/>
      <c r="S575" s="232"/>
      <c r="T575" s="233"/>
      <c r="AT575" s="234" t="s">
        <v>197</v>
      </c>
      <c r="AU575" s="234" t="s">
        <v>88</v>
      </c>
      <c r="AV575" s="13" t="s">
        <v>88</v>
      </c>
      <c r="AW575" s="13" t="s">
        <v>32</v>
      </c>
      <c r="AX575" s="13" t="s">
        <v>77</v>
      </c>
      <c r="AY575" s="234" t="s">
        <v>188</v>
      </c>
    </row>
    <row r="576" spans="1:65" s="13" customFormat="1" ht="11.25">
      <c r="B576" s="223"/>
      <c r="C576" s="224"/>
      <c r="D576" s="225" t="s">
        <v>197</v>
      </c>
      <c r="E576" s="226" t="s">
        <v>1</v>
      </c>
      <c r="F576" s="227" t="s">
        <v>2083</v>
      </c>
      <c r="G576" s="224"/>
      <c r="H576" s="228">
        <v>1.2</v>
      </c>
      <c r="I576" s="229"/>
      <c r="J576" s="224"/>
      <c r="K576" s="224"/>
      <c r="L576" s="230"/>
      <c r="M576" s="231"/>
      <c r="N576" s="232"/>
      <c r="O576" s="232"/>
      <c r="P576" s="232"/>
      <c r="Q576" s="232"/>
      <c r="R576" s="232"/>
      <c r="S576" s="232"/>
      <c r="T576" s="233"/>
      <c r="AT576" s="234" t="s">
        <v>197</v>
      </c>
      <c r="AU576" s="234" t="s">
        <v>88</v>
      </c>
      <c r="AV576" s="13" t="s">
        <v>88</v>
      </c>
      <c r="AW576" s="13" t="s">
        <v>32</v>
      </c>
      <c r="AX576" s="13" t="s">
        <v>77</v>
      </c>
      <c r="AY576" s="234" t="s">
        <v>188</v>
      </c>
    </row>
    <row r="577" spans="1:65" s="14" customFormat="1" ht="11.25">
      <c r="B577" s="235"/>
      <c r="C577" s="236"/>
      <c r="D577" s="225" t="s">
        <v>197</v>
      </c>
      <c r="E577" s="237" t="s">
        <v>727</v>
      </c>
      <c r="F577" s="238" t="s">
        <v>199</v>
      </c>
      <c r="G577" s="236"/>
      <c r="H577" s="239">
        <v>8.6999999999999993</v>
      </c>
      <c r="I577" s="240"/>
      <c r="J577" s="236"/>
      <c r="K577" s="236"/>
      <c r="L577" s="241"/>
      <c r="M577" s="242"/>
      <c r="N577" s="243"/>
      <c r="O577" s="243"/>
      <c r="P577" s="243"/>
      <c r="Q577" s="243"/>
      <c r="R577" s="243"/>
      <c r="S577" s="243"/>
      <c r="T577" s="244"/>
      <c r="AT577" s="245" t="s">
        <v>197</v>
      </c>
      <c r="AU577" s="245" t="s">
        <v>88</v>
      </c>
      <c r="AV577" s="14" t="s">
        <v>195</v>
      </c>
      <c r="AW577" s="14" t="s">
        <v>32</v>
      </c>
      <c r="AX577" s="14" t="s">
        <v>85</v>
      </c>
      <c r="AY577" s="245" t="s">
        <v>188</v>
      </c>
    </row>
    <row r="578" spans="1:65" s="2" customFormat="1" ht="16.5" customHeight="1">
      <c r="A578" s="35"/>
      <c r="B578" s="36"/>
      <c r="C578" s="267" t="s">
        <v>583</v>
      </c>
      <c r="D578" s="267" t="s">
        <v>406</v>
      </c>
      <c r="E578" s="268" t="s">
        <v>1243</v>
      </c>
      <c r="F578" s="269" t="s">
        <v>1244</v>
      </c>
      <c r="G578" s="270" t="s">
        <v>193</v>
      </c>
      <c r="H578" s="271">
        <v>8.8309999999999995</v>
      </c>
      <c r="I578" s="272"/>
      <c r="J578" s="273">
        <f>ROUND(I578*H578,2)</f>
        <v>0</v>
      </c>
      <c r="K578" s="269" t="s">
        <v>1</v>
      </c>
      <c r="L578" s="274"/>
      <c r="M578" s="275" t="s">
        <v>1</v>
      </c>
      <c r="N578" s="276" t="s">
        <v>42</v>
      </c>
      <c r="O578" s="72"/>
      <c r="P578" s="219">
        <f>O578*H578</f>
        <v>0</v>
      </c>
      <c r="Q578" s="219">
        <v>1.5900000000000001E-3</v>
      </c>
      <c r="R578" s="219">
        <f>Q578*H578</f>
        <v>1.404129E-2</v>
      </c>
      <c r="S578" s="219">
        <v>0</v>
      </c>
      <c r="T578" s="220">
        <f>S578*H578</f>
        <v>0</v>
      </c>
      <c r="U578" s="35"/>
      <c r="V578" s="35"/>
      <c r="W578" s="35"/>
      <c r="X578" s="35"/>
      <c r="Y578" s="35"/>
      <c r="Z578" s="35"/>
      <c r="AA578" s="35"/>
      <c r="AB578" s="35"/>
      <c r="AC578" s="35"/>
      <c r="AD578" s="35"/>
      <c r="AE578" s="35"/>
      <c r="AR578" s="221" t="s">
        <v>229</v>
      </c>
      <c r="AT578" s="221" t="s">
        <v>406</v>
      </c>
      <c r="AU578" s="221" t="s">
        <v>88</v>
      </c>
      <c r="AY578" s="18" t="s">
        <v>188</v>
      </c>
      <c r="BE578" s="222">
        <f>IF(N578="základní",J578,0)</f>
        <v>0</v>
      </c>
      <c r="BF578" s="222">
        <f>IF(N578="snížená",J578,0)</f>
        <v>0</v>
      </c>
      <c r="BG578" s="222">
        <f>IF(N578="zákl. přenesená",J578,0)</f>
        <v>0</v>
      </c>
      <c r="BH578" s="222">
        <f>IF(N578="sníž. přenesená",J578,0)</f>
        <v>0</v>
      </c>
      <c r="BI578" s="222">
        <f>IF(N578="nulová",J578,0)</f>
        <v>0</v>
      </c>
      <c r="BJ578" s="18" t="s">
        <v>85</v>
      </c>
      <c r="BK578" s="222">
        <f>ROUND(I578*H578,2)</f>
        <v>0</v>
      </c>
      <c r="BL578" s="18" t="s">
        <v>195</v>
      </c>
      <c r="BM578" s="221" t="s">
        <v>2084</v>
      </c>
    </row>
    <row r="579" spans="1:65" s="13" customFormat="1" ht="11.25">
      <c r="B579" s="223"/>
      <c r="C579" s="224"/>
      <c r="D579" s="225" t="s">
        <v>197</v>
      </c>
      <c r="E579" s="226" t="s">
        <v>1</v>
      </c>
      <c r="F579" s="227" t="s">
        <v>1246</v>
      </c>
      <c r="G579" s="224"/>
      <c r="H579" s="228">
        <v>8.8309999999999995</v>
      </c>
      <c r="I579" s="229"/>
      <c r="J579" s="224"/>
      <c r="K579" s="224"/>
      <c r="L579" s="230"/>
      <c r="M579" s="231"/>
      <c r="N579" s="232"/>
      <c r="O579" s="232"/>
      <c r="P579" s="232"/>
      <c r="Q579" s="232"/>
      <c r="R579" s="232"/>
      <c r="S579" s="232"/>
      <c r="T579" s="233"/>
      <c r="AT579" s="234" t="s">
        <v>197</v>
      </c>
      <c r="AU579" s="234" t="s">
        <v>88</v>
      </c>
      <c r="AV579" s="13" t="s">
        <v>88</v>
      </c>
      <c r="AW579" s="13" t="s">
        <v>32</v>
      </c>
      <c r="AX579" s="13" t="s">
        <v>85</v>
      </c>
      <c r="AY579" s="234" t="s">
        <v>188</v>
      </c>
    </row>
    <row r="580" spans="1:65" s="2" customFormat="1" ht="16.5" customHeight="1">
      <c r="A580" s="35"/>
      <c r="B580" s="36"/>
      <c r="C580" s="210" t="s">
        <v>589</v>
      </c>
      <c r="D580" s="210" t="s">
        <v>190</v>
      </c>
      <c r="E580" s="211" t="s">
        <v>2085</v>
      </c>
      <c r="F580" s="212" t="s">
        <v>2086</v>
      </c>
      <c r="G580" s="213" t="s">
        <v>193</v>
      </c>
      <c r="H580" s="214">
        <v>10.7</v>
      </c>
      <c r="I580" s="215"/>
      <c r="J580" s="216">
        <f>ROUND(I580*H580,2)</f>
        <v>0</v>
      </c>
      <c r="K580" s="212" t="s">
        <v>202</v>
      </c>
      <c r="L580" s="40"/>
      <c r="M580" s="217" t="s">
        <v>1</v>
      </c>
      <c r="N580" s="218" t="s">
        <v>42</v>
      </c>
      <c r="O580" s="72"/>
      <c r="P580" s="219">
        <f>O580*H580</f>
        <v>0</v>
      </c>
      <c r="Q580" s="219">
        <v>1.0000000000000001E-5</v>
      </c>
      <c r="R580" s="219">
        <f>Q580*H580</f>
        <v>1.07E-4</v>
      </c>
      <c r="S580" s="219">
        <v>0</v>
      </c>
      <c r="T580" s="220">
        <f>S580*H580</f>
        <v>0</v>
      </c>
      <c r="U580" s="35"/>
      <c r="V580" s="35"/>
      <c r="W580" s="35"/>
      <c r="X580" s="35"/>
      <c r="Y580" s="35"/>
      <c r="Z580" s="35"/>
      <c r="AA580" s="35"/>
      <c r="AB580" s="35"/>
      <c r="AC580" s="35"/>
      <c r="AD580" s="35"/>
      <c r="AE580" s="35"/>
      <c r="AR580" s="221" t="s">
        <v>195</v>
      </c>
      <c r="AT580" s="221" t="s">
        <v>190</v>
      </c>
      <c r="AU580" s="221" t="s">
        <v>88</v>
      </c>
      <c r="AY580" s="18" t="s">
        <v>188</v>
      </c>
      <c r="BE580" s="222">
        <f>IF(N580="základní",J580,0)</f>
        <v>0</v>
      </c>
      <c r="BF580" s="222">
        <f>IF(N580="snížená",J580,0)</f>
        <v>0</v>
      </c>
      <c r="BG580" s="222">
        <f>IF(N580="zákl. přenesená",J580,0)</f>
        <v>0</v>
      </c>
      <c r="BH580" s="222">
        <f>IF(N580="sníž. přenesená",J580,0)</f>
        <v>0</v>
      </c>
      <c r="BI580" s="222">
        <f>IF(N580="nulová",J580,0)</f>
        <v>0</v>
      </c>
      <c r="BJ580" s="18" t="s">
        <v>85</v>
      </c>
      <c r="BK580" s="222">
        <f>ROUND(I580*H580,2)</f>
        <v>0</v>
      </c>
      <c r="BL580" s="18" t="s">
        <v>195</v>
      </c>
      <c r="BM580" s="221" t="s">
        <v>2087</v>
      </c>
    </row>
    <row r="581" spans="1:65" s="13" customFormat="1" ht="11.25">
      <c r="B581" s="223"/>
      <c r="C581" s="224"/>
      <c r="D581" s="225" t="s">
        <v>197</v>
      </c>
      <c r="E581" s="226" t="s">
        <v>1</v>
      </c>
      <c r="F581" s="227" t="s">
        <v>2088</v>
      </c>
      <c r="G581" s="224"/>
      <c r="H581" s="228">
        <v>10.7</v>
      </c>
      <c r="I581" s="229"/>
      <c r="J581" s="224"/>
      <c r="K581" s="224"/>
      <c r="L581" s="230"/>
      <c r="M581" s="231"/>
      <c r="N581" s="232"/>
      <c r="O581" s="232"/>
      <c r="P581" s="232"/>
      <c r="Q581" s="232"/>
      <c r="R581" s="232"/>
      <c r="S581" s="232"/>
      <c r="T581" s="233"/>
      <c r="AT581" s="234" t="s">
        <v>197</v>
      </c>
      <c r="AU581" s="234" t="s">
        <v>88</v>
      </c>
      <c r="AV581" s="13" t="s">
        <v>88</v>
      </c>
      <c r="AW581" s="13" t="s">
        <v>32</v>
      </c>
      <c r="AX581" s="13" t="s">
        <v>77</v>
      </c>
      <c r="AY581" s="234" t="s">
        <v>188</v>
      </c>
    </row>
    <row r="582" spans="1:65" s="14" customFormat="1" ht="11.25">
      <c r="B582" s="235"/>
      <c r="C582" s="236"/>
      <c r="D582" s="225" t="s">
        <v>197</v>
      </c>
      <c r="E582" s="237" t="s">
        <v>1707</v>
      </c>
      <c r="F582" s="238" t="s">
        <v>199</v>
      </c>
      <c r="G582" s="236"/>
      <c r="H582" s="239">
        <v>10.7</v>
      </c>
      <c r="I582" s="240"/>
      <c r="J582" s="236"/>
      <c r="K582" s="236"/>
      <c r="L582" s="241"/>
      <c r="M582" s="242"/>
      <c r="N582" s="243"/>
      <c r="O582" s="243"/>
      <c r="P582" s="243"/>
      <c r="Q582" s="243"/>
      <c r="R582" s="243"/>
      <c r="S582" s="243"/>
      <c r="T582" s="244"/>
      <c r="AT582" s="245" t="s">
        <v>197</v>
      </c>
      <c r="AU582" s="245" t="s">
        <v>88</v>
      </c>
      <c r="AV582" s="14" t="s">
        <v>195</v>
      </c>
      <c r="AW582" s="14" t="s">
        <v>32</v>
      </c>
      <c r="AX582" s="14" t="s">
        <v>85</v>
      </c>
      <c r="AY582" s="245" t="s">
        <v>188</v>
      </c>
    </row>
    <row r="583" spans="1:65" s="2" customFormat="1" ht="16.5" customHeight="1">
      <c r="A583" s="35"/>
      <c r="B583" s="36"/>
      <c r="C583" s="267" t="s">
        <v>2089</v>
      </c>
      <c r="D583" s="267" t="s">
        <v>406</v>
      </c>
      <c r="E583" s="268" t="s">
        <v>2090</v>
      </c>
      <c r="F583" s="269" t="s">
        <v>2091</v>
      </c>
      <c r="G583" s="270" t="s">
        <v>193</v>
      </c>
      <c r="H583" s="271">
        <v>10.861000000000001</v>
      </c>
      <c r="I583" s="272"/>
      <c r="J583" s="273">
        <f>ROUND(I583*H583,2)</f>
        <v>0</v>
      </c>
      <c r="K583" s="269" t="s">
        <v>1</v>
      </c>
      <c r="L583" s="274"/>
      <c r="M583" s="275" t="s">
        <v>1</v>
      </c>
      <c r="N583" s="276" t="s">
        <v>42</v>
      </c>
      <c r="O583" s="72"/>
      <c r="P583" s="219">
        <f>O583*H583</f>
        <v>0</v>
      </c>
      <c r="Q583" s="219">
        <v>2.0600000000000002E-3</v>
      </c>
      <c r="R583" s="219">
        <f>Q583*H583</f>
        <v>2.2373660000000004E-2</v>
      </c>
      <c r="S583" s="219">
        <v>0</v>
      </c>
      <c r="T583" s="220">
        <f>S583*H583</f>
        <v>0</v>
      </c>
      <c r="U583" s="35"/>
      <c r="V583" s="35"/>
      <c r="W583" s="35"/>
      <c r="X583" s="35"/>
      <c r="Y583" s="35"/>
      <c r="Z583" s="35"/>
      <c r="AA583" s="35"/>
      <c r="AB583" s="35"/>
      <c r="AC583" s="35"/>
      <c r="AD583" s="35"/>
      <c r="AE583" s="35"/>
      <c r="AR583" s="221" t="s">
        <v>229</v>
      </c>
      <c r="AT583" s="221" t="s">
        <v>406</v>
      </c>
      <c r="AU583" s="221" t="s">
        <v>88</v>
      </c>
      <c r="AY583" s="18" t="s">
        <v>188</v>
      </c>
      <c r="BE583" s="222">
        <f>IF(N583="základní",J583,0)</f>
        <v>0</v>
      </c>
      <c r="BF583" s="222">
        <f>IF(N583="snížená",J583,0)</f>
        <v>0</v>
      </c>
      <c r="BG583" s="222">
        <f>IF(N583="zákl. přenesená",J583,0)</f>
        <v>0</v>
      </c>
      <c r="BH583" s="222">
        <f>IF(N583="sníž. přenesená",J583,0)</f>
        <v>0</v>
      </c>
      <c r="BI583" s="222">
        <f>IF(N583="nulová",J583,0)</f>
        <v>0</v>
      </c>
      <c r="BJ583" s="18" t="s">
        <v>85</v>
      </c>
      <c r="BK583" s="222">
        <f>ROUND(I583*H583,2)</f>
        <v>0</v>
      </c>
      <c r="BL583" s="18" t="s">
        <v>195</v>
      </c>
      <c r="BM583" s="221" t="s">
        <v>2092</v>
      </c>
    </row>
    <row r="584" spans="1:65" s="13" customFormat="1" ht="11.25">
      <c r="B584" s="223"/>
      <c r="C584" s="224"/>
      <c r="D584" s="225" t="s">
        <v>197</v>
      </c>
      <c r="E584" s="226" t="s">
        <v>1</v>
      </c>
      <c r="F584" s="227" t="s">
        <v>2093</v>
      </c>
      <c r="G584" s="224"/>
      <c r="H584" s="228">
        <v>10.861000000000001</v>
      </c>
      <c r="I584" s="229"/>
      <c r="J584" s="224"/>
      <c r="K584" s="224"/>
      <c r="L584" s="230"/>
      <c r="M584" s="231"/>
      <c r="N584" s="232"/>
      <c r="O584" s="232"/>
      <c r="P584" s="232"/>
      <c r="Q584" s="232"/>
      <c r="R584" s="232"/>
      <c r="S584" s="232"/>
      <c r="T584" s="233"/>
      <c r="AT584" s="234" t="s">
        <v>197</v>
      </c>
      <c r="AU584" s="234" t="s">
        <v>88</v>
      </c>
      <c r="AV584" s="13" t="s">
        <v>88</v>
      </c>
      <c r="AW584" s="13" t="s">
        <v>32</v>
      </c>
      <c r="AX584" s="13" t="s">
        <v>85</v>
      </c>
      <c r="AY584" s="234" t="s">
        <v>188</v>
      </c>
    </row>
    <row r="585" spans="1:65" s="2" customFormat="1" ht="16.5" customHeight="1">
      <c r="A585" s="35"/>
      <c r="B585" s="36"/>
      <c r="C585" s="210" t="s">
        <v>2094</v>
      </c>
      <c r="D585" s="210" t="s">
        <v>190</v>
      </c>
      <c r="E585" s="211" t="s">
        <v>2095</v>
      </c>
      <c r="F585" s="212" t="s">
        <v>2096</v>
      </c>
      <c r="G585" s="213" t="s">
        <v>193</v>
      </c>
      <c r="H585" s="214">
        <v>20.7</v>
      </c>
      <c r="I585" s="215"/>
      <c r="J585" s="216">
        <f>ROUND(I585*H585,2)</f>
        <v>0</v>
      </c>
      <c r="K585" s="212" t="s">
        <v>202</v>
      </c>
      <c r="L585" s="40"/>
      <c r="M585" s="217" t="s">
        <v>1</v>
      </c>
      <c r="N585" s="218" t="s">
        <v>42</v>
      </c>
      <c r="O585" s="72"/>
      <c r="P585" s="219">
        <f>O585*H585</f>
        <v>0</v>
      </c>
      <c r="Q585" s="219">
        <v>1.0000000000000001E-5</v>
      </c>
      <c r="R585" s="219">
        <f>Q585*H585</f>
        <v>2.0700000000000002E-4</v>
      </c>
      <c r="S585" s="219">
        <v>0</v>
      </c>
      <c r="T585" s="220">
        <f>S585*H585</f>
        <v>0</v>
      </c>
      <c r="U585" s="35"/>
      <c r="V585" s="35"/>
      <c r="W585" s="35"/>
      <c r="X585" s="35"/>
      <c r="Y585" s="35"/>
      <c r="Z585" s="35"/>
      <c r="AA585" s="35"/>
      <c r="AB585" s="35"/>
      <c r="AC585" s="35"/>
      <c r="AD585" s="35"/>
      <c r="AE585" s="35"/>
      <c r="AR585" s="221" t="s">
        <v>195</v>
      </c>
      <c r="AT585" s="221" t="s">
        <v>190</v>
      </c>
      <c r="AU585" s="221" t="s">
        <v>88</v>
      </c>
      <c r="AY585" s="18" t="s">
        <v>188</v>
      </c>
      <c r="BE585" s="222">
        <f>IF(N585="základní",J585,0)</f>
        <v>0</v>
      </c>
      <c r="BF585" s="222">
        <f>IF(N585="snížená",J585,0)</f>
        <v>0</v>
      </c>
      <c r="BG585" s="222">
        <f>IF(N585="zákl. přenesená",J585,0)</f>
        <v>0</v>
      </c>
      <c r="BH585" s="222">
        <f>IF(N585="sníž. přenesená",J585,0)</f>
        <v>0</v>
      </c>
      <c r="BI585" s="222">
        <f>IF(N585="nulová",J585,0)</f>
        <v>0</v>
      </c>
      <c r="BJ585" s="18" t="s">
        <v>85</v>
      </c>
      <c r="BK585" s="222">
        <f>ROUND(I585*H585,2)</f>
        <v>0</v>
      </c>
      <c r="BL585" s="18" t="s">
        <v>195</v>
      </c>
      <c r="BM585" s="221" t="s">
        <v>2097</v>
      </c>
    </row>
    <row r="586" spans="1:65" s="13" customFormat="1" ht="11.25">
      <c r="B586" s="223"/>
      <c r="C586" s="224"/>
      <c r="D586" s="225" t="s">
        <v>197</v>
      </c>
      <c r="E586" s="226" t="s">
        <v>1</v>
      </c>
      <c r="F586" s="227" t="s">
        <v>2098</v>
      </c>
      <c r="G586" s="224"/>
      <c r="H586" s="228">
        <v>2.2999999999999998</v>
      </c>
      <c r="I586" s="229"/>
      <c r="J586" s="224"/>
      <c r="K586" s="224"/>
      <c r="L586" s="230"/>
      <c r="M586" s="231"/>
      <c r="N586" s="232"/>
      <c r="O586" s="232"/>
      <c r="P586" s="232"/>
      <c r="Q586" s="232"/>
      <c r="R586" s="232"/>
      <c r="S586" s="232"/>
      <c r="T586" s="233"/>
      <c r="AT586" s="234" t="s">
        <v>197</v>
      </c>
      <c r="AU586" s="234" t="s">
        <v>88</v>
      </c>
      <c r="AV586" s="13" t="s">
        <v>88</v>
      </c>
      <c r="AW586" s="13" t="s">
        <v>32</v>
      </c>
      <c r="AX586" s="13" t="s">
        <v>77</v>
      </c>
      <c r="AY586" s="234" t="s">
        <v>188</v>
      </c>
    </row>
    <row r="587" spans="1:65" s="13" customFormat="1" ht="11.25">
      <c r="B587" s="223"/>
      <c r="C587" s="224"/>
      <c r="D587" s="225" t="s">
        <v>197</v>
      </c>
      <c r="E587" s="226" t="s">
        <v>1</v>
      </c>
      <c r="F587" s="227" t="s">
        <v>2099</v>
      </c>
      <c r="G587" s="224"/>
      <c r="H587" s="228">
        <v>1.6</v>
      </c>
      <c r="I587" s="229"/>
      <c r="J587" s="224"/>
      <c r="K587" s="224"/>
      <c r="L587" s="230"/>
      <c r="M587" s="231"/>
      <c r="N587" s="232"/>
      <c r="O587" s="232"/>
      <c r="P587" s="232"/>
      <c r="Q587" s="232"/>
      <c r="R587" s="232"/>
      <c r="S587" s="232"/>
      <c r="T587" s="233"/>
      <c r="AT587" s="234" t="s">
        <v>197</v>
      </c>
      <c r="AU587" s="234" t="s">
        <v>88</v>
      </c>
      <c r="AV587" s="13" t="s">
        <v>88</v>
      </c>
      <c r="AW587" s="13" t="s">
        <v>32</v>
      </c>
      <c r="AX587" s="13" t="s">
        <v>77</v>
      </c>
      <c r="AY587" s="234" t="s">
        <v>188</v>
      </c>
    </row>
    <row r="588" spans="1:65" s="13" customFormat="1" ht="11.25">
      <c r="B588" s="223"/>
      <c r="C588" s="224"/>
      <c r="D588" s="225" t="s">
        <v>197</v>
      </c>
      <c r="E588" s="226" t="s">
        <v>1</v>
      </c>
      <c r="F588" s="227" t="s">
        <v>2100</v>
      </c>
      <c r="G588" s="224"/>
      <c r="H588" s="228">
        <v>2.5</v>
      </c>
      <c r="I588" s="229"/>
      <c r="J588" s="224"/>
      <c r="K588" s="224"/>
      <c r="L588" s="230"/>
      <c r="M588" s="231"/>
      <c r="N588" s="232"/>
      <c r="O588" s="232"/>
      <c r="P588" s="232"/>
      <c r="Q588" s="232"/>
      <c r="R588" s="232"/>
      <c r="S588" s="232"/>
      <c r="T588" s="233"/>
      <c r="AT588" s="234" t="s">
        <v>197</v>
      </c>
      <c r="AU588" s="234" t="s">
        <v>88</v>
      </c>
      <c r="AV588" s="13" t="s">
        <v>88</v>
      </c>
      <c r="AW588" s="13" t="s">
        <v>32</v>
      </c>
      <c r="AX588" s="13" t="s">
        <v>77</v>
      </c>
      <c r="AY588" s="234" t="s">
        <v>188</v>
      </c>
    </row>
    <row r="589" spans="1:65" s="13" customFormat="1" ht="11.25">
      <c r="B589" s="223"/>
      <c r="C589" s="224"/>
      <c r="D589" s="225" t="s">
        <v>197</v>
      </c>
      <c r="E589" s="226" t="s">
        <v>1</v>
      </c>
      <c r="F589" s="227" t="s">
        <v>2101</v>
      </c>
      <c r="G589" s="224"/>
      <c r="H589" s="228">
        <v>12.1</v>
      </c>
      <c r="I589" s="229"/>
      <c r="J589" s="224"/>
      <c r="K589" s="224"/>
      <c r="L589" s="230"/>
      <c r="M589" s="231"/>
      <c r="N589" s="232"/>
      <c r="O589" s="232"/>
      <c r="P589" s="232"/>
      <c r="Q589" s="232"/>
      <c r="R589" s="232"/>
      <c r="S589" s="232"/>
      <c r="T589" s="233"/>
      <c r="AT589" s="234" t="s">
        <v>197</v>
      </c>
      <c r="AU589" s="234" t="s">
        <v>88</v>
      </c>
      <c r="AV589" s="13" t="s">
        <v>88</v>
      </c>
      <c r="AW589" s="13" t="s">
        <v>32</v>
      </c>
      <c r="AX589" s="13" t="s">
        <v>77</v>
      </c>
      <c r="AY589" s="234" t="s">
        <v>188</v>
      </c>
    </row>
    <row r="590" spans="1:65" s="13" customFormat="1" ht="11.25">
      <c r="B590" s="223"/>
      <c r="C590" s="224"/>
      <c r="D590" s="225" t="s">
        <v>197</v>
      </c>
      <c r="E590" s="226" t="s">
        <v>1</v>
      </c>
      <c r="F590" s="227" t="s">
        <v>2102</v>
      </c>
      <c r="G590" s="224"/>
      <c r="H590" s="228">
        <v>2.2000000000000002</v>
      </c>
      <c r="I590" s="229"/>
      <c r="J590" s="224"/>
      <c r="K590" s="224"/>
      <c r="L590" s="230"/>
      <c r="M590" s="231"/>
      <c r="N590" s="232"/>
      <c r="O590" s="232"/>
      <c r="P590" s="232"/>
      <c r="Q590" s="232"/>
      <c r="R590" s="232"/>
      <c r="S590" s="232"/>
      <c r="T590" s="233"/>
      <c r="AT590" s="234" t="s">
        <v>197</v>
      </c>
      <c r="AU590" s="234" t="s">
        <v>88</v>
      </c>
      <c r="AV590" s="13" t="s">
        <v>88</v>
      </c>
      <c r="AW590" s="13" t="s">
        <v>32</v>
      </c>
      <c r="AX590" s="13" t="s">
        <v>77</v>
      </c>
      <c r="AY590" s="234" t="s">
        <v>188</v>
      </c>
    </row>
    <row r="591" spans="1:65" s="14" customFormat="1" ht="11.25">
      <c r="B591" s="235"/>
      <c r="C591" s="236"/>
      <c r="D591" s="225" t="s">
        <v>197</v>
      </c>
      <c r="E591" s="237" t="s">
        <v>1708</v>
      </c>
      <c r="F591" s="238" t="s">
        <v>199</v>
      </c>
      <c r="G591" s="236"/>
      <c r="H591" s="239">
        <v>20.7</v>
      </c>
      <c r="I591" s="240"/>
      <c r="J591" s="236"/>
      <c r="K591" s="236"/>
      <c r="L591" s="241"/>
      <c r="M591" s="242"/>
      <c r="N591" s="243"/>
      <c r="O591" s="243"/>
      <c r="P591" s="243"/>
      <c r="Q591" s="243"/>
      <c r="R591" s="243"/>
      <c r="S591" s="243"/>
      <c r="T591" s="244"/>
      <c r="AT591" s="245" t="s">
        <v>197</v>
      </c>
      <c r="AU591" s="245" t="s">
        <v>88</v>
      </c>
      <c r="AV591" s="14" t="s">
        <v>195</v>
      </c>
      <c r="AW591" s="14" t="s">
        <v>32</v>
      </c>
      <c r="AX591" s="14" t="s">
        <v>85</v>
      </c>
      <c r="AY591" s="245" t="s">
        <v>188</v>
      </c>
    </row>
    <row r="592" spans="1:65" s="2" customFormat="1" ht="16.5" customHeight="1">
      <c r="A592" s="35"/>
      <c r="B592" s="36"/>
      <c r="C592" s="267" t="s">
        <v>2103</v>
      </c>
      <c r="D592" s="267" t="s">
        <v>406</v>
      </c>
      <c r="E592" s="268" t="s">
        <v>2104</v>
      </c>
      <c r="F592" s="269" t="s">
        <v>2105</v>
      </c>
      <c r="G592" s="270" t="s">
        <v>193</v>
      </c>
      <c r="H592" s="271">
        <v>21.010999999999999</v>
      </c>
      <c r="I592" s="272"/>
      <c r="J592" s="273">
        <f>ROUND(I592*H592,2)</f>
        <v>0</v>
      </c>
      <c r="K592" s="269" t="s">
        <v>1</v>
      </c>
      <c r="L592" s="274"/>
      <c r="M592" s="275" t="s">
        <v>1</v>
      </c>
      <c r="N592" s="276" t="s">
        <v>42</v>
      </c>
      <c r="O592" s="72"/>
      <c r="P592" s="219">
        <f>O592*H592</f>
        <v>0</v>
      </c>
      <c r="Q592" s="219">
        <v>3.3E-3</v>
      </c>
      <c r="R592" s="219">
        <f>Q592*H592</f>
        <v>6.9336300000000003E-2</v>
      </c>
      <c r="S592" s="219">
        <v>0</v>
      </c>
      <c r="T592" s="220">
        <f>S592*H592</f>
        <v>0</v>
      </c>
      <c r="U592" s="35"/>
      <c r="V592" s="35"/>
      <c r="W592" s="35"/>
      <c r="X592" s="35"/>
      <c r="Y592" s="35"/>
      <c r="Z592" s="35"/>
      <c r="AA592" s="35"/>
      <c r="AB592" s="35"/>
      <c r="AC592" s="35"/>
      <c r="AD592" s="35"/>
      <c r="AE592" s="35"/>
      <c r="AR592" s="221" t="s">
        <v>229</v>
      </c>
      <c r="AT592" s="221" t="s">
        <v>406</v>
      </c>
      <c r="AU592" s="221" t="s">
        <v>88</v>
      </c>
      <c r="AY592" s="18" t="s">
        <v>188</v>
      </c>
      <c r="BE592" s="222">
        <f>IF(N592="základní",J592,0)</f>
        <v>0</v>
      </c>
      <c r="BF592" s="222">
        <f>IF(N592="snížená",J592,0)</f>
        <v>0</v>
      </c>
      <c r="BG592" s="222">
        <f>IF(N592="zákl. přenesená",J592,0)</f>
        <v>0</v>
      </c>
      <c r="BH592" s="222">
        <f>IF(N592="sníž. přenesená",J592,0)</f>
        <v>0</v>
      </c>
      <c r="BI592" s="222">
        <f>IF(N592="nulová",J592,0)</f>
        <v>0</v>
      </c>
      <c r="BJ592" s="18" t="s">
        <v>85</v>
      </c>
      <c r="BK592" s="222">
        <f>ROUND(I592*H592,2)</f>
        <v>0</v>
      </c>
      <c r="BL592" s="18" t="s">
        <v>195</v>
      </c>
      <c r="BM592" s="221" t="s">
        <v>2106</v>
      </c>
    </row>
    <row r="593" spans="1:65" s="13" customFormat="1" ht="11.25">
      <c r="B593" s="223"/>
      <c r="C593" s="224"/>
      <c r="D593" s="225" t="s">
        <v>197</v>
      </c>
      <c r="E593" s="226" t="s">
        <v>1</v>
      </c>
      <c r="F593" s="227" t="s">
        <v>2107</v>
      </c>
      <c r="G593" s="224"/>
      <c r="H593" s="228">
        <v>21.010999999999999</v>
      </c>
      <c r="I593" s="229"/>
      <c r="J593" s="224"/>
      <c r="K593" s="224"/>
      <c r="L593" s="230"/>
      <c r="M593" s="231"/>
      <c r="N593" s="232"/>
      <c r="O593" s="232"/>
      <c r="P593" s="232"/>
      <c r="Q593" s="232"/>
      <c r="R593" s="232"/>
      <c r="S593" s="232"/>
      <c r="T593" s="233"/>
      <c r="AT593" s="234" t="s">
        <v>197</v>
      </c>
      <c r="AU593" s="234" t="s">
        <v>88</v>
      </c>
      <c r="AV593" s="13" t="s">
        <v>88</v>
      </c>
      <c r="AW593" s="13" t="s">
        <v>32</v>
      </c>
      <c r="AX593" s="13" t="s">
        <v>85</v>
      </c>
      <c r="AY593" s="234" t="s">
        <v>188</v>
      </c>
    </row>
    <row r="594" spans="1:65" s="2" customFormat="1" ht="16.5" customHeight="1">
      <c r="A594" s="35"/>
      <c r="B594" s="36"/>
      <c r="C594" s="210" t="s">
        <v>2108</v>
      </c>
      <c r="D594" s="210" t="s">
        <v>190</v>
      </c>
      <c r="E594" s="211" t="s">
        <v>2109</v>
      </c>
      <c r="F594" s="212" t="s">
        <v>2110</v>
      </c>
      <c r="G594" s="213" t="s">
        <v>193</v>
      </c>
      <c r="H594" s="214">
        <v>58.26</v>
      </c>
      <c r="I594" s="215"/>
      <c r="J594" s="216">
        <f>ROUND(I594*H594,2)</f>
        <v>0</v>
      </c>
      <c r="K594" s="212" t="s">
        <v>202</v>
      </c>
      <c r="L594" s="40"/>
      <c r="M594" s="217" t="s">
        <v>1</v>
      </c>
      <c r="N594" s="218" t="s">
        <v>42</v>
      </c>
      <c r="O594" s="72"/>
      <c r="P594" s="219">
        <f>O594*H594</f>
        <v>0</v>
      </c>
      <c r="Q594" s="219">
        <v>1.0000000000000001E-5</v>
      </c>
      <c r="R594" s="219">
        <f>Q594*H594</f>
        <v>5.8260000000000007E-4</v>
      </c>
      <c r="S594" s="219">
        <v>0</v>
      </c>
      <c r="T594" s="220">
        <f>S594*H594</f>
        <v>0</v>
      </c>
      <c r="U594" s="35"/>
      <c r="V594" s="35"/>
      <c r="W594" s="35"/>
      <c r="X594" s="35"/>
      <c r="Y594" s="35"/>
      <c r="Z594" s="35"/>
      <c r="AA594" s="35"/>
      <c r="AB594" s="35"/>
      <c r="AC594" s="35"/>
      <c r="AD594" s="35"/>
      <c r="AE594" s="35"/>
      <c r="AR594" s="221" t="s">
        <v>195</v>
      </c>
      <c r="AT594" s="221" t="s">
        <v>190</v>
      </c>
      <c r="AU594" s="221" t="s">
        <v>88</v>
      </c>
      <c r="AY594" s="18" t="s">
        <v>188</v>
      </c>
      <c r="BE594" s="222">
        <f>IF(N594="základní",J594,0)</f>
        <v>0</v>
      </c>
      <c r="BF594" s="222">
        <f>IF(N594="snížená",J594,0)</f>
        <v>0</v>
      </c>
      <c r="BG594" s="222">
        <f>IF(N594="zákl. přenesená",J594,0)</f>
        <v>0</v>
      </c>
      <c r="BH594" s="222">
        <f>IF(N594="sníž. přenesená",J594,0)</f>
        <v>0</v>
      </c>
      <c r="BI594" s="222">
        <f>IF(N594="nulová",J594,0)</f>
        <v>0</v>
      </c>
      <c r="BJ594" s="18" t="s">
        <v>85</v>
      </c>
      <c r="BK594" s="222">
        <f>ROUND(I594*H594,2)</f>
        <v>0</v>
      </c>
      <c r="BL594" s="18" t="s">
        <v>195</v>
      </c>
      <c r="BM594" s="221" t="s">
        <v>2111</v>
      </c>
    </row>
    <row r="595" spans="1:65" s="13" customFormat="1" ht="11.25">
      <c r="B595" s="223"/>
      <c r="C595" s="224"/>
      <c r="D595" s="225" t="s">
        <v>197</v>
      </c>
      <c r="E595" s="226" t="s">
        <v>1</v>
      </c>
      <c r="F595" s="227" t="s">
        <v>2112</v>
      </c>
      <c r="G595" s="224"/>
      <c r="H595" s="228">
        <v>51.6</v>
      </c>
      <c r="I595" s="229"/>
      <c r="J595" s="224"/>
      <c r="K595" s="224"/>
      <c r="L595" s="230"/>
      <c r="M595" s="231"/>
      <c r="N595" s="232"/>
      <c r="O595" s="232"/>
      <c r="P595" s="232"/>
      <c r="Q595" s="232"/>
      <c r="R595" s="232"/>
      <c r="S595" s="232"/>
      <c r="T595" s="233"/>
      <c r="AT595" s="234" t="s">
        <v>197</v>
      </c>
      <c r="AU595" s="234" t="s">
        <v>88</v>
      </c>
      <c r="AV595" s="13" t="s">
        <v>88</v>
      </c>
      <c r="AW595" s="13" t="s">
        <v>32</v>
      </c>
      <c r="AX595" s="13" t="s">
        <v>77</v>
      </c>
      <c r="AY595" s="234" t="s">
        <v>188</v>
      </c>
    </row>
    <row r="596" spans="1:65" s="13" customFormat="1" ht="11.25">
      <c r="B596" s="223"/>
      <c r="C596" s="224"/>
      <c r="D596" s="225" t="s">
        <v>197</v>
      </c>
      <c r="E596" s="226" t="s">
        <v>1</v>
      </c>
      <c r="F596" s="227" t="s">
        <v>2113</v>
      </c>
      <c r="G596" s="224"/>
      <c r="H596" s="228">
        <v>1.26</v>
      </c>
      <c r="I596" s="229"/>
      <c r="J596" s="224"/>
      <c r="K596" s="224"/>
      <c r="L596" s="230"/>
      <c r="M596" s="231"/>
      <c r="N596" s="232"/>
      <c r="O596" s="232"/>
      <c r="P596" s="232"/>
      <c r="Q596" s="232"/>
      <c r="R596" s="232"/>
      <c r="S596" s="232"/>
      <c r="T596" s="233"/>
      <c r="AT596" s="234" t="s">
        <v>197</v>
      </c>
      <c r="AU596" s="234" t="s">
        <v>88</v>
      </c>
      <c r="AV596" s="13" t="s">
        <v>88</v>
      </c>
      <c r="AW596" s="13" t="s">
        <v>32</v>
      </c>
      <c r="AX596" s="13" t="s">
        <v>77</v>
      </c>
      <c r="AY596" s="234" t="s">
        <v>188</v>
      </c>
    </row>
    <row r="597" spans="1:65" s="13" customFormat="1" ht="11.25">
      <c r="B597" s="223"/>
      <c r="C597" s="224"/>
      <c r="D597" s="225" t="s">
        <v>197</v>
      </c>
      <c r="E597" s="226" t="s">
        <v>1</v>
      </c>
      <c r="F597" s="227" t="s">
        <v>2114</v>
      </c>
      <c r="G597" s="224"/>
      <c r="H597" s="228">
        <v>5.4</v>
      </c>
      <c r="I597" s="229"/>
      <c r="J597" s="224"/>
      <c r="K597" s="224"/>
      <c r="L597" s="230"/>
      <c r="M597" s="231"/>
      <c r="N597" s="232"/>
      <c r="O597" s="232"/>
      <c r="P597" s="232"/>
      <c r="Q597" s="232"/>
      <c r="R597" s="232"/>
      <c r="S597" s="232"/>
      <c r="T597" s="233"/>
      <c r="AT597" s="234" t="s">
        <v>197</v>
      </c>
      <c r="AU597" s="234" t="s">
        <v>88</v>
      </c>
      <c r="AV597" s="13" t="s">
        <v>88</v>
      </c>
      <c r="AW597" s="13" t="s">
        <v>32</v>
      </c>
      <c r="AX597" s="13" t="s">
        <v>77</v>
      </c>
      <c r="AY597" s="234" t="s">
        <v>188</v>
      </c>
    </row>
    <row r="598" spans="1:65" s="14" customFormat="1" ht="11.25">
      <c r="B598" s="235"/>
      <c r="C598" s="236"/>
      <c r="D598" s="225" t="s">
        <v>197</v>
      </c>
      <c r="E598" s="237" t="s">
        <v>1710</v>
      </c>
      <c r="F598" s="238" t="s">
        <v>199</v>
      </c>
      <c r="G598" s="236"/>
      <c r="H598" s="239">
        <v>58.26</v>
      </c>
      <c r="I598" s="240"/>
      <c r="J598" s="236"/>
      <c r="K598" s="236"/>
      <c r="L598" s="241"/>
      <c r="M598" s="242"/>
      <c r="N598" s="243"/>
      <c r="O598" s="243"/>
      <c r="P598" s="243"/>
      <c r="Q598" s="243"/>
      <c r="R598" s="243"/>
      <c r="S598" s="243"/>
      <c r="T598" s="244"/>
      <c r="AT598" s="245" t="s">
        <v>197</v>
      </c>
      <c r="AU598" s="245" t="s">
        <v>88</v>
      </c>
      <c r="AV598" s="14" t="s">
        <v>195</v>
      </c>
      <c r="AW598" s="14" t="s">
        <v>32</v>
      </c>
      <c r="AX598" s="14" t="s">
        <v>85</v>
      </c>
      <c r="AY598" s="245" t="s">
        <v>188</v>
      </c>
    </row>
    <row r="599" spans="1:65" s="2" customFormat="1" ht="16.5" customHeight="1">
      <c r="A599" s="35"/>
      <c r="B599" s="36"/>
      <c r="C599" s="267" t="s">
        <v>2115</v>
      </c>
      <c r="D599" s="267" t="s">
        <v>406</v>
      </c>
      <c r="E599" s="268" t="s">
        <v>2116</v>
      </c>
      <c r="F599" s="269" t="s">
        <v>2117</v>
      </c>
      <c r="G599" s="270" t="s">
        <v>193</v>
      </c>
      <c r="H599" s="271">
        <v>59.134</v>
      </c>
      <c r="I599" s="272"/>
      <c r="J599" s="273">
        <f>ROUND(I599*H599,2)</f>
        <v>0</v>
      </c>
      <c r="K599" s="269" t="s">
        <v>1</v>
      </c>
      <c r="L599" s="274"/>
      <c r="M599" s="275" t="s">
        <v>1</v>
      </c>
      <c r="N599" s="276" t="s">
        <v>42</v>
      </c>
      <c r="O599" s="72"/>
      <c r="P599" s="219">
        <f>O599*H599</f>
        <v>0</v>
      </c>
      <c r="Q599" s="219">
        <v>4.8199999999999996E-3</v>
      </c>
      <c r="R599" s="219">
        <f>Q599*H599</f>
        <v>0.28502587999999995</v>
      </c>
      <c r="S599" s="219">
        <v>0</v>
      </c>
      <c r="T599" s="220">
        <f>S599*H599</f>
        <v>0</v>
      </c>
      <c r="U599" s="35"/>
      <c r="V599" s="35"/>
      <c r="W599" s="35"/>
      <c r="X599" s="35"/>
      <c r="Y599" s="35"/>
      <c r="Z599" s="35"/>
      <c r="AA599" s="35"/>
      <c r="AB599" s="35"/>
      <c r="AC599" s="35"/>
      <c r="AD599" s="35"/>
      <c r="AE599" s="35"/>
      <c r="AR599" s="221" t="s">
        <v>229</v>
      </c>
      <c r="AT599" s="221" t="s">
        <v>406</v>
      </c>
      <c r="AU599" s="221" t="s">
        <v>88</v>
      </c>
      <c r="AY599" s="18" t="s">
        <v>188</v>
      </c>
      <c r="BE599" s="222">
        <f>IF(N599="základní",J599,0)</f>
        <v>0</v>
      </c>
      <c r="BF599" s="222">
        <f>IF(N599="snížená",J599,0)</f>
        <v>0</v>
      </c>
      <c r="BG599" s="222">
        <f>IF(N599="zákl. přenesená",J599,0)</f>
        <v>0</v>
      </c>
      <c r="BH599" s="222">
        <f>IF(N599="sníž. přenesená",J599,0)</f>
        <v>0</v>
      </c>
      <c r="BI599" s="222">
        <f>IF(N599="nulová",J599,0)</f>
        <v>0</v>
      </c>
      <c r="BJ599" s="18" t="s">
        <v>85</v>
      </c>
      <c r="BK599" s="222">
        <f>ROUND(I599*H599,2)</f>
        <v>0</v>
      </c>
      <c r="BL599" s="18" t="s">
        <v>195</v>
      </c>
      <c r="BM599" s="221" t="s">
        <v>2118</v>
      </c>
    </row>
    <row r="600" spans="1:65" s="13" customFormat="1" ht="11.25">
      <c r="B600" s="223"/>
      <c r="C600" s="224"/>
      <c r="D600" s="225" t="s">
        <v>197</v>
      </c>
      <c r="E600" s="226" t="s">
        <v>1</v>
      </c>
      <c r="F600" s="227" t="s">
        <v>2119</v>
      </c>
      <c r="G600" s="224"/>
      <c r="H600" s="228">
        <v>59.134</v>
      </c>
      <c r="I600" s="229"/>
      <c r="J600" s="224"/>
      <c r="K600" s="224"/>
      <c r="L600" s="230"/>
      <c r="M600" s="231"/>
      <c r="N600" s="232"/>
      <c r="O600" s="232"/>
      <c r="P600" s="232"/>
      <c r="Q600" s="232"/>
      <c r="R600" s="232"/>
      <c r="S600" s="232"/>
      <c r="T600" s="233"/>
      <c r="AT600" s="234" t="s">
        <v>197</v>
      </c>
      <c r="AU600" s="234" t="s">
        <v>88</v>
      </c>
      <c r="AV600" s="13" t="s">
        <v>88</v>
      </c>
      <c r="AW600" s="13" t="s">
        <v>32</v>
      </c>
      <c r="AX600" s="13" t="s">
        <v>85</v>
      </c>
      <c r="AY600" s="234" t="s">
        <v>188</v>
      </c>
    </row>
    <row r="601" spans="1:65" s="2" customFormat="1" ht="16.5" customHeight="1">
      <c r="A601" s="35"/>
      <c r="B601" s="36"/>
      <c r="C601" s="210" t="s">
        <v>2120</v>
      </c>
      <c r="D601" s="210" t="s">
        <v>190</v>
      </c>
      <c r="E601" s="211" t="s">
        <v>698</v>
      </c>
      <c r="F601" s="212" t="s">
        <v>699</v>
      </c>
      <c r="G601" s="213" t="s">
        <v>193</v>
      </c>
      <c r="H601" s="214">
        <v>260.3</v>
      </c>
      <c r="I601" s="215"/>
      <c r="J601" s="216">
        <f>ROUND(I601*H601,2)</f>
        <v>0</v>
      </c>
      <c r="K601" s="212" t="s">
        <v>202</v>
      </c>
      <c r="L601" s="40"/>
      <c r="M601" s="217" t="s">
        <v>1</v>
      </c>
      <c r="N601" s="218" t="s">
        <v>42</v>
      </c>
      <c r="O601" s="72"/>
      <c r="P601" s="219">
        <f>O601*H601</f>
        <v>0</v>
      </c>
      <c r="Q601" s="219">
        <v>2.0000000000000002E-5</v>
      </c>
      <c r="R601" s="219">
        <f>Q601*H601</f>
        <v>5.2060000000000006E-3</v>
      </c>
      <c r="S601" s="219">
        <v>0</v>
      </c>
      <c r="T601" s="220">
        <f>S601*H601</f>
        <v>0</v>
      </c>
      <c r="U601" s="35"/>
      <c r="V601" s="35"/>
      <c r="W601" s="35"/>
      <c r="X601" s="35"/>
      <c r="Y601" s="35"/>
      <c r="Z601" s="35"/>
      <c r="AA601" s="35"/>
      <c r="AB601" s="35"/>
      <c r="AC601" s="35"/>
      <c r="AD601" s="35"/>
      <c r="AE601" s="35"/>
      <c r="AR601" s="221" t="s">
        <v>195</v>
      </c>
      <c r="AT601" s="221" t="s">
        <v>190</v>
      </c>
      <c r="AU601" s="221" t="s">
        <v>88</v>
      </c>
      <c r="AY601" s="18" t="s">
        <v>188</v>
      </c>
      <c r="BE601" s="222">
        <f>IF(N601="základní",J601,0)</f>
        <v>0</v>
      </c>
      <c r="BF601" s="222">
        <f>IF(N601="snížená",J601,0)</f>
        <v>0</v>
      </c>
      <c r="BG601" s="222">
        <f>IF(N601="zákl. přenesená",J601,0)</f>
        <v>0</v>
      </c>
      <c r="BH601" s="222">
        <f>IF(N601="sníž. přenesená",J601,0)</f>
        <v>0</v>
      </c>
      <c r="BI601" s="222">
        <f>IF(N601="nulová",J601,0)</f>
        <v>0</v>
      </c>
      <c r="BJ601" s="18" t="s">
        <v>85</v>
      </c>
      <c r="BK601" s="222">
        <f>ROUND(I601*H601,2)</f>
        <v>0</v>
      </c>
      <c r="BL601" s="18" t="s">
        <v>195</v>
      </c>
      <c r="BM601" s="221" t="s">
        <v>2121</v>
      </c>
    </row>
    <row r="602" spans="1:65" s="13" customFormat="1" ht="11.25">
      <c r="B602" s="223"/>
      <c r="C602" s="224"/>
      <c r="D602" s="225" t="s">
        <v>197</v>
      </c>
      <c r="E602" s="226" t="s">
        <v>1</v>
      </c>
      <c r="F602" s="227" t="s">
        <v>2122</v>
      </c>
      <c r="G602" s="224"/>
      <c r="H602" s="228">
        <v>72.2</v>
      </c>
      <c r="I602" s="229"/>
      <c r="J602" s="224"/>
      <c r="K602" s="224"/>
      <c r="L602" s="230"/>
      <c r="M602" s="231"/>
      <c r="N602" s="232"/>
      <c r="O602" s="232"/>
      <c r="P602" s="232"/>
      <c r="Q602" s="232"/>
      <c r="R602" s="232"/>
      <c r="S602" s="232"/>
      <c r="T602" s="233"/>
      <c r="AT602" s="234" t="s">
        <v>197</v>
      </c>
      <c r="AU602" s="234" t="s">
        <v>88</v>
      </c>
      <c r="AV602" s="13" t="s">
        <v>88</v>
      </c>
      <c r="AW602" s="13" t="s">
        <v>32</v>
      </c>
      <c r="AX602" s="13" t="s">
        <v>77</v>
      </c>
      <c r="AY602" s="234" t="s">
        <v>188</v>
      </c>
    </row>
    <row r="603" spans="1:65" s="13" customFormat="1" ht="11.25">
      <c r="B603" s="223"/>
      <c r="C603" s="224"/>
      <c r="D603" s="225" t="s">
        <v>197</v>
      </c>
      <c r="E603" s="226" t="s">
        <v>1</v>
      </c>
      <c r="F603" s="227" t="s">
        <v>2123</v>
      </c>
      <c r="G603" s="224"/>
      <c r="H603" s="228">
        <v>164.9</v>
      </c>
      <c r="I603" s="229"/>
      <c r="J603" s="224"/>
      <c r="K603" s="224"/>
      <c r="L603" s="230"/>
      <c r="M603" s="231"/>
      <c r="N603" s="232"/>
      <c r="O603" s="232"/>
      <c r="P603" s="232"/>
      <c r="Q603" s="232"/>
      <c r="R603" s="232"/>
      <c r="S603" s="232"/>
      <c r="T603" s="233"/>
      <c r="AT603" s="234" t="s">
        <v>197</v>
      </c>
      <c r="AU603" s="234" t="s">
        <v>88</v>
      </c>
      <c r="AV603" s="13" t="s">
        <v>88</v>
      </c>
      <c r="AW603" s="13" t="s">
        <v>32</v>
      </c>
      <c r="AX603" s="13" t="s">
        <v>77</v>
      </c>
      <c r="AY603" s="234" t="s">
        <v>188</v>
      </c>
    </row>
    <row r="604" spans="1:65" s="13" customFormat="1" ht="11.25">
      <c r="B604" s="223"/>
      <c r="C604" s="224"/>
      <c r="D604" s="225" t="s">
        <v>197</v>
      </c>
      <c r="E604" s="226" t="s">
        <v>1</v>
      </c>
      <c r="F604" s="227" t="s">
        <v>2124</v>
      </c>
      <c r="G604" s="224"/>
      <c r="H604" s="228">
        <v>12.1</v>
      </c>
      <c r="I604" s="229"/>
      <c r="J604" s="224"/>
      <c r="K604" s="224"/>
      <c r="L604" s="230"/>
      <c r="M604" s="231"/>
      <c r="N604" s="232"/>
      <c r="O604" s="232"/>
      <c r="P604" s="232"/>
      <c r="Q604" s="232"/>
      <c r="R604" s="232"/>
      <c r="S604" s="232"/>
      <c r="T604" s="233"/>
      <c r="AT604" s="234" t="s">
        <v>197</v>
      </c>
      <c r="AU604" s="234" t="s">
        <v>88</v>
      </c>
      <c r="AV604" s="13" t="s">
        <v>88</v>
      </c>
      <c r="AW604" s="13" t="s">
        <v>32</v>
      </c>
      <c r="AX604" s="13" t="s">
        <v>77</v>
      </c>
      <c r="AY604" s="234" t="s">
        <v>188</v>
      </c>
    </row>
    <row r="605" spans="1:65" s="13" customFormat="1" ht="11.25">
      <c r="B605" s="223"/>
      <c r="C605" s="224"/>
      <c r="D605" s="225" t="s">
        <v>197</v>
      </c>
      <c r="E605" s="226" t="s">
        <v>1</v>
      </c>
      <c r="F605" s="227" t="s">
        <v>2125</v>
      </c>
      <c r="G605" s="224"/>
      <c r="H605" s="228">
        <v>11.1</v>
      </c>
      <c r="I605" s="229"/>
      <c r="J605" s="224"/>
      <c r="K605" s="224"/>
      <c r="L605" s="230"/>
      <c r="M605" s="231"/>
      <c r="N605" s="232"/>
      <c r="O605" s="232"/>
      <c r="P605" s="232"/>
      <c r="Q605" s="232"/>
      <c r="R605" s="232"/>
      <c r="S605" s="232"/>
      <c r="T605" s="233"/>
      <c r="AT605" s="234" t="s">
        <v>197</v>
      </c>
      <c r="AU605" s="234" t="s">
        <v>88</v>
      </c>
      <c r="AV605" s="13" t="s">
        <v>88</v>
      </c>
      <c r="AW605" s="13" t="s">
        <v>32</v>
      </c>
      <c r="AX605" s="13" t="s">
        <v>77</v>
      </c>
      <c r="AY605" s="234" t="s">
        <v>188</v>
      </c>
    </row>
    <row r="606" spans="1:65" s="14" customFormat="1" ht="11.25">
      <c r="B606" s="235"/>
      <c r="C606" s="236"/>
      <c r="D606" s="225" t="s">
        <v>197</v>
      </c>
      <c r="E606" s="237" t="s">
        <v>608</v>
      </c>
      <c r="F606" s="238" t="s">
        <v>199</v>
      </c>
      <c r="G606" s="236"/>
      <c r="H606" s="239">
        <v>260.3</v>
      </c>
      <c r="I606" s="240"/>
      <c r="J606" s="236"/>
      <c r="K606" s="236"/>
      <c r="L606" s="241"/>
      <c r="M606" s="242"/>
      <c r="N606" s="243"/>
      <c r="O606" s="243"/>
      <c r="P606" s="243"/>
      <c r="Q606" s="243"/>
      <c r="R606" s="243"/>
      <c r="S606" s="243"/>
      <c r="T606" s="244"/>
      <c r="AT606" s="245" t="s">
        <v>197</v>
      </c>
      <c r="AU606" s="245" t="s">
        <v>88</v>
      </c>
      <c r="AV606" s="14" t="s">
        <v>195</v>
      </c>
      <c r="AW606" s="14" t="s">
        <v>32</v>
      </c>
      <c r="AX606" s="14" t="s">
        <v>85</v>
      </c>
      <c r="AY606" s="245" t="s">
        <v>188</v>
      </c>
    </row>
    <row r="607" spans="1:65" s="2" customFormat="1" ht="16.5" customHeight="1">
      <c r="A607" s="35"/>
      <c r="B607" s="36"/>
      <c r="C607" s="267" t="s">
        <v>2126</v>
      </c>
      <c r="D607" s="267" t="s">
        <v>406</v>
      </c>
      <c r="E607" s="268" t="s">
        <v>703</v>
      </c>
      <c r="F607" s="269" t="s">
        <v>704</v>
      </c>
      <c r="G607" s="270" t="s">
        <v>193</v>
      </c>
      <c r="H607" s="271">
        <v>264.20499999999998</v>
      </c>
      <c r="I607" s="272"/>
      <c r="J607" s="273">
        <f>ROUND(I607*H607,2)</f>
        <v>0</v>
      </c>
      <c r="K607" s="269" t="s">
        <v>1</v>
      </c>
      <c r="L607" s="274"/>
      <c r="M607" s="275" t="s">
        <v>1</v>
      </c>
      <c r="N607" s="276" t="s">
        <v>42</v>
      </c>
      <c r="O607" s="72"/>
      <c r="P607" s="219">
        <f>O607*H607</f>
        <v>0</v>
      </c>
      <c r="Q607" s="219">
        <v>7.5199999999999998E-3</v>
      </c>
      <c r="R607" s="219">
        <f>Q607*H607</f>
        <v>1.9868215999999999</v>
      </c>
      <c r="S607" s="219">
        <v>0</v>
      </c>
      <c r="T607" s="220">
        <f>S607*H607</f>
        <v>0</v>
      </c>
      <c r="U607" s="35"/>
      <c r="V607" s="35"/>
      <c r="W607" s="35"/>
      <c r="X607" s="35"/>
      <c r="Y607" s="35"/>
      <c r="Z607" s="35"/>
      <c r="AA607" s="35"/>
      <c r="AB607" s="35"/>
      <c r="AC607" s="35"/>
      <c r="AD607" s="35"/>
      <c r="AE607" s="35"/>
      <c r="AR607" s="221" t="s">
        <v>229</v>
      </c>
      <c r="AT607" s="221" t="s">
        <v>406</v>
      </c>
      <c r="AU607" s="221" t="s">
        <v>88</v>
      </c>
      <c r="AY607" s="18" t="s">
        <v>188</v>
      </c>
      <c r="BE607" s="222">
        <f>IF(N607="základní",J607,0)</f>
        <v>0</v>
      </c>
      <c r="BF607" s="222">
        <f>IF(N607="snížená",J607,0)</f>
        <v>0</v>
      </c>
      <c r="BG607" s="222">
        <f>IF(N607="zákl. přenesená",J607,0)</f>
        <v>0</v>
      </c>
      <c r="BH607" s="222">
        <f>IF(N607="sníž. přenesená",J607,0)</f>
        <v>0</v>
      </c>
      <c r="BI607" s="222">
        <f>IF(N607="nulová",J607,0)</f>
        <v>0</v>
      </c>
      <c r="BJ607" s="18" t="s">
        <v>85</v>
      </c>
      <c r="BK607" s="222">
        <f>ROUND(I607*H607,2)</f>
        <v>0</v>
      </c>
      <c r="BL607" s="18" t="s">
        <v>195</v>
      </c>
      <c r="BM607" s="221" t="s">
        <v>2127</v>
      </c>
    </row>
    <row r="608" spans="1:65" s="13" customFormat="1" ht="11.25">
      <c r="B608" s="223"/>
      <c r="C608" s="224"/>
      <c r="D608" s="225" t="s">
        <v>197</v>
      </c>
      <c r="E608" s="226" t="s">
        <v>1</v>
      </c>
      <c r="F608" s="227" t="s">
        <v>2128</v>
      </c>
      <c r="G608" s="224"/>
      <c r="H608" s="228">
        <v>264.20499999999998</v>
      </c>
      <c r="I608" s="229"/>
      <c r="J608" s="224"/>
      <c r="K608" s="224"/>
      <c r="L608" s="230"/>
      <c r="M608" s="231"/>
      <c r="N608" s="232"/>
      <c r="O608" s="232"/>
      <c r="P608" s="232"/>
      <c r="Q608" s="232"/>
      <c r="R608" s="232"/>
      <c r="S608" s="232"/>
      <c r="T608" s="233"/>
      <c r="AT608" s="234" t="s">
        <v>197</v>
      </c>
      <c r="AU608" s="234" t="s">
        <v>88</v>
      </c>
      <c r="AV608" s="13" t="s">
        <v>88</v>
      </c>
      <c r="AW608" s="13" t="s">
        <v>32</v>
      </c>
      <c r="AX608" s="13" t="s">
        <v>85</v>
      </c>
      <c r="AY608" s="234" t="s">
        <v>188</v>
      </c>
    </row>
    <row r="609" spans="1:65" s="2" customFormat="1" ht="16.5" customHeight="1">
      <c r="A609" s="35"/>
      <c r="B609" s="36"/>
      <c r="C609" s="210" t="s">
        <v>2129</v>
      </c>
      <c r="D609" s="210" t="s">
        <v>190</v>
      </c>
      <c r="E609" s="211" t="s">
        <v>2130</v>
      </c>
      <c r="F609" s="212" t="s">
        <v>2131</v>
      </c>
      <c r="G609" s="213" t="s">
        <v>454</v>
      </c>
      <c r="H609" s="214">
        <v>1</v>
      </c>
      <c r="I609" s="215"/>
      <c r="J609" s="216">
        <f>ROUND(I609*H609,2)</f>
        <v>0</v>
      </c>
      <c r="K609" s="212" t="s">
        <v>202</v>
      </c>
      <c r="L609" s="40"/>
      <c r="M609" s="217" t="s">
        <v>1</v>
      </c>
      <c r="N609" s="218" t="s">
        <v>42</v>
      </c>
      <c r="O609" s="72"/>
      <c r="P609" s="219">
        <f>O609*H609</f>
        <v>0</v>
      </c>
      <c r="Q609" s="219">
        <v>0</v>
      </c>
      <c r="R609" s="219">
        <f>Q609*H609</f>
        <v>0</v>
      </c>
      <c r="S609" s="219">
        <v>0</v>
      </c>
      <c r="T609" s="220">
        <f>S609*H609</f>
        <v>0</v>
      </c>
      <c r="U609" s="35"/>
      <c r="V609" s="35"/>
      <c r="W609" s="35"/>
      <c r="X609" s="35"/>
      <c r="Y609" s="35"/>
      <c r="Z609" s="35"/>
      <c r="AA609" s="35"/>
      <c r="AB609" s="35"/>
      <c r="AC609" s="35"/>
      <c r="AD609" s="35"/>
      <c r="AE609" s="35"/>
      <c r="AR609" s="221" t="s">
        <v>195</v>
      </c>
      <c r="AT609" s="221" t="s">
        <v>190</v>
      </c>
      <c r="AU609" s="221" t="s">
        <v>88</v>
      </c>
      <c r="AY609" s="18" t="s">
        <v>188</v>
      </c>
      <c r="BE609" s="222">
        <f>IF(N609="základní",J609,0)</f>
        <v>0</v>
      </c>
      <c r="BF609" s="222">
        <f>IF(N609="snížená",J609,0)</f>
        <v>0</v>
      </c>
      <c r="BG609" s="222">
        <f>IF(N609="zákl. přenesená",J609,0)</f>
        <v>0</v>
      </c>
      <c r="BH609" s="222">
        <f>IF(N609="sníž. přenesená",J609,0)</f>
        <v>0</v>
      </c>
      <c r="BI609" s="222">
        <f>IF(N609="nulová",J609,0)</f>
        <v>0</v>
      </c>
      <c r="BJ609" s="18" t="s">
        <v>85</v>
      </c>
      <c r="BK609" s="222">
        <f>ROUND(I609*H609,2)</f>
        <v>0</v>
      </c>
      <c r="BL609" s="18" t="s">
        <v>195</v>
      </c>
      <c r="BM609" s="221" t="s">
        <v>2132</v>
      </c>
    </row>
    <row r="610" spans="1:65" s="13" customFormat="1" ht="11.25">
      <c r="B610" s="223"/>
      <c r="C610" s="224"/>
      <c r="D610" s="225" t="s">
        <v>197</v>
      </c>
      <c r="E610" s="226" t="s">
        <v>1</v>
      </c>
      <c r="F610" s="227" t="s">
        <v>2133</v>
      </c>
      <c r="G610" s="224"/>
      <c r="H610" s="228">
        <v>1</v>
      </c>
      <c r="I610" s="229"/>
      <c r="J610" s="224"/>
      <c r="K610" s="224"/>
      <c r="L610" s="230"/>
      <c r="M610" s="231"/>
      <c r="N610" s="232"/>
      <c r="O610" s="232"/>
      <c r="P610" s="232"/>
      <c r="Q610" s="232"/>
      <c r="R610" s="232"/>
      <c r="S610" s="232"/>
      <c r="T610" s="233"/>
      <c r="AT610" s="234" t="s">
        <v>197</v>
      </c>
      <c r="AU610" s="234" t="s">
        <v>88</v>
      </c>
      <c r="AV610" s="13" t="s">
        <v>88</v>
      </c>
      <c r="AW610" s="13" t="s">
        <v>32</v>
      </c>
      <c r="AX610" s="13" t="s">
        <v>85</v>
      </c>
      <c r="AY610" s="234" t="s">
        <v>188</v>
      </c>
    </row>
    <row r="611" spans="1:65" s="2" customFormat="1" ht="16.5" customHeight="1">
      <c r="A611" s="35"/>
      <c r="B611" s="36"/>
      <c r="C611" s="267" t="s">
        <v>2134</v>
      </c>
      <c r="D611" s="267" t="s">
        <v>406</v>
      </c>
      <c r="E611" s="268" t="s">
        <v>2135</v>
      </c>
      <c r="F611" s="269" t="s">
        <v>2136</v>
      </c>
      <c r="G611" s="270" t="s">
        <v>454</v>
      </c>
      <c r="H611" s="271">
        <v>1.0149999999999999</v>
      </c>
      <c r="I611" s="272"/>
      <c r="J611" s="273">
        <f>ROUND(I611*H611,2)</f>
        <v>0</v>
      </c>
      <c r="K611" s="269" t="s">
        <v>194</v>
      </c>
      <c r="L611" s="274"/>
      <c r="M611" s="275" t="s">
        <v>1</v>
      </c>
      <c r="N611" s="276" t="s">
        <v>42</v>
      </c>
      <c r="O611" s="72"/>
      <c r="P611" s="219">
        <f>O611*H611</f>
        <v>0</v>
      </c>
      <c r="Q611" s="219">
        <v>6.9999999999999999E-4</v>
      </c>
      <c r="R611" s="219">
        <f>Q611*H611</f>
        <v>7.1049999999999998E-4</v>
      </c>
      <c r="S611" s="219">
        <v>0</v>
      </c>
      <c r="T611" s="220">
        <f>S611*H611</f>
        <v>0</v>
      </c>
      <c r="U611" s="35"/>
      <c r="V611" s="35"/>
      <c r="W611" s="35"/>
      <c r="X611" s="35"/>
      <c r="Y611" s="35"/>
      <c r="Z611" s="35"/>
      <c r="AA611" s="35"/>
      <c r="AB611" s="35"/>
      <c r="AC611" s="35"/>
      <c r="AD611" s="35"/>
      <c r="AE611" s="35"/>
      <c r="AR611" s="221" t="s">
        <v>229</v>
      </c>
      <c r="AT611" s="221" t="s">
        <v>406</v>
      </c>
      <c r="AU611" s="221" t="s">
        <v>88</v>
      </c>
      <c r="AY611" s="18" t="s">
        <v>188</v>
      </c>
      <c r="BE611" s="222">
        <f>IF(N611="základní",J611,0)</f>
        <v>0</v>
      </c>
      <c r="BF611" s="222">
        <f>IF(N611="snížená",J611,0)</f>
        <v>0</v>
      </c>
      <c r="BG611" s="222">
        <f>IF(N611="zákl. přenesená",J611,0)</f>
        <v>0</v>
      </c>
      <c r="BH611" s="222">
        <f>IF(N611="sníž. přenesená",J611,0)</f>
        <v>0</v>
      </c>
      <c r="BI611" s="222">
        <f>IF(N611="nulová",J611,0)</f>
        <v>0</v>
      </c>
      <c r="BJ611" s="18" t="s">
        <v>85</v>
      </c>
      <c r="BK611" s="222">
        <f>ROUND(I611*H611,2)</f>
        <v>0</v>
      </c>
      <c r="BL611" s="18" t="s">
        <v>195</v>
      </c>
      <c r="BM611" s="221" t="s">
        <v>2137</v>
      </c>
    </row>
    <row r="612" spans="1:65" s="13" customFormat="1" ht="11.25">
      <c r="B612" s="223"/>
      <c r="C612" s="224"/>
      <c r="D612" s="225" t="s">
        <v>197</v>
      </c>
      <c r="E612" s="224"/>
      <c r="F612" s="227" t="s">
        <v>1421</v>
      </c>
      <c r="G612" s="224"/>
      <c r="H612" s="228">
        <v>1.0149999999999999</v>
      </c>
      <c r="I612" s="229"/>
      <c r="J612" s="224"/>
      <c r="K612" s="224"/>
      <c r="L612" s="230"/>
      <c r="M612" s="231"/>
      <c r="N612" s="232"/>
      <c r="O612" s="232"/>
      <c r="P612" s="232"/>
      <c r="Q612" s="232"/>
      <c r="R612" s="232"/>
      <c r="S612" s="232"/>
      <c r="T612" s="233"/>
      <c r="AT612" s="234" t="s">
        <v>197</v>
      </c>
      <c r="AU612" s="234" t="s">
        <v>88</v>
      </c>
      <c r="AV612" s="13" t="s">
        <v>88</v>
      </c>
      <c r="AW612" s="13" t="s">
        <v>4</v>
      </c>
      <c r="AX612" s="13" t="s">
        <v>85</v>
      </c>
      <c r="AY612" s="234" t="s">
        <v>188</v>
      </c>
    </row>
    <row r="613" spans="1:65" s="2" customFormat="1" ht="16.5" customHeight="1">
      <c r="A613" s="35"/>
      <c r="B613" s="36"/>
      <c r="C613" s="210" t="s">
        <v>127</v>
      </c>
      <c r="D613" s="210" t="s">
        <v>190</v>
      </c>
      <c r="E613" s="211" t="s">
        <v>2138</v>
      </c>
      <c r="F613" s="212" t="s">
        <v>2139</v>
      </c>
      <c r="G613" s="213" t="s">
        <v>454</v>
      </c>
      <c r="H613" s="214">
        <v>1</v>
      </c>
      <c r="I613" s="215"/>
      <c r="J613" s="216">
        <f>ROUND(I613*H613,2)</f>
        <v>0</v>
      </c>
      <c r="K613" s="212" t="s">
        <v>202</v>
      </c>
      <c r="L613" s="40"/>
      <c r="M613" s="217" t="s">
        <v>1</v>
      </c>
      <c r="N613" s="218" t="s">
        <v>42</v>
      </c>
      <c r="O613" s="72"/>
      <c r="P613" s="219">
        <f>O613*H613</f>
        <v>0</v>
      </c>
      <c r="Q613" s="219">
        <v>0</v>
      </c>
      <c r="R613" s="219">
        <f>Q613*H613</f>
        <v>0</v>
      </c>
      <c r="S613" s="219">
        <v>0</v>
      </c>
      <c r="T613" s="220">
        <f>S613*H613</f>
        <v>0</v>
      </c>
      <c r="U613" s="35"/>
      <c r="V613" s="35"/>
      <c r="W613" s="35"/>
      <c r="X613" s="35"/>
      <c r="Y613" s="35"/>
      <c r="Z613" s="35"/>
      <c r="AA613" s="35"/>
      <c r="AB613" s="35"/>
      <c r="AC613" s="35"/>
      <c r="AD613" s="35"/>
      <c r="AE613" s="35"/>
      <c r="AR613" s="221" t="s">
        <v>195</v>
      </c>
      <c r="AT613" s="221" t="s">
        <v>190</v>
      </c>
      <c r="AU613" s="221" t="s">
        <v>88</v>
      </c>
      <c r="AY613" s="18" t="s">
        <v>188</v>
      </c>
      <c r="BE613" s="222">
        <f>IF(N613="základní",J613,0)</f>
        <v>0</v>
      </c>
      <c r="BF613" s="222">
        <f>IF(N613="snížená",J613,0)</f>
        <v>0</v>
      </c>
      <c r="BG613" s="222">
        <f>IF(N613="zákl. přenesená",J613,0)</f>
        <v>0</v>
      </c>
      <c r="BH613" s="222">
        <f>IF(N613="sníž. přenesená",J613,0)</f>
        <v>0</v>
      </c>
      <c r="BI613" s="222">
        <f>IF(N613="nulová",J613,0)</f>
        <v>0</v>
      </c>
      <c r="BJ613" s="18" t="s">
        <v>85</v>
      </c>
      <c r="BK613" s="222">
        <f>ROUND(I613*H613,2)</f>
        <v>0</v>
      </c>
      <c r="BL613" s="18" t="s">
        <v>195</v>
      </c>
      <c r="BM613" s="221" t="s">
        <v>2140</v>
      </c>
    </row>
    <row r="614" spans="1:65" s="13" customFormat="1" ht="11.25">
      <c r="B614" s="223"/>
      <c r="C614" s="224"/>
      <c r="D614" s="225" t="s">
        <v>197</v>
      </c>
      <c r="E614" s="226" t="s">
        <v>1</v>
      </c>
      <c r="F614" s="227" t="s">
        <v>2133</v>
      </c>
      <c r="G614" s="224"/>
      <c r="H614" s="228">
        <v>1</v>
      </c>
      <c r="I614" s="229"/>
      <c r="J614" s="224"/>
      <c r="K614" s="224"/>
      <c r="L614" s="230"/>
      <c r="M614" s="231"/>
      <c r="N614" s="232"/>
      <c r="O614" s="232"/>
      <c r="P614" s="232"/>
      <c r="Q614" s="232"/>
      <c r="R614" s="232"/>
      <c r="S614" s="232"/>
      <c r="T614" s="233"/>
      <c r="AT614" s="234" t="s">
        <v>197</v>
      </c>
      <c r="AU614" s="234" t="s">
        <v>88</v>
      </c>
      <c r="AV614" s="13" t="s">
        <v>88</v>
      </c>
      <c r="AW614" s="13" t="s">
        <v>32</v>
      </c>
      <c r="AX614" s="13" t="s">
        <v>85</v>
      </c>
      <c r="AY614" s="234" t="s">
        <v>188</v>
      </c>
    </row>
    <row r="615" spans="1:65" s="2" customFormat="1" ht="16.5" customHeight="1">
      <c r="A615" s="35"/>
      <c r="B615" s="36"/>
      <c r="C615" s="267" t="s">
        <v>2141</v>
      </c>
      <c r="D615" s="267" t="s">
        <v>406</v>
      </c>
      <c r="E615" s="268" t="s">
        <v>2142</v>
      </c>
      <c r="F615" s="269" t="s">
        <v>2143</v>
      </c>
      <c r="G615" s="270" t="s">
        <v>454</v>
      </c>
      <c r="H615" s="271">
        <v>1.0149999999999999</v>
      </c>
      <c r="I615" s="272"/>
      <c r="J615" s="273">
        <f>ROUND(I615*H615,2)</f>
        <v>0</v>
      </c>
      <c r="K615" s="269" t="s">
        <v>194</v>
      </c>
      <c r="L615" s="274"/>
      <c r="M615" s="275" t="s">
        <v>1</v>
      </c>
      <c r="N615" s="276" t="s">
        <v>42</v>
      </c>
      <c r="O615" s="72"/>
      <c r="P615" s="219">
        <f>O615*H615</f>
        <v>0</v>
      </c>
      <c r="Q615" s="219">
        <v>1E-3</v>
      </c>
      <c r="R615" s="219">
        <f>Q615*H615</f>
        <v>1.0149999999999998E-3</v>
      </c>
      <c r="S615" s="219">
        <v>0</v>
      </c>
      <c r="T615" s="220">
        <f>S615*H615</f>
        <v>0</v>
      </c>
      <c r="U615" s="35"/>
      <c r="V615" s="35"/>
      <c r="W615" s="35"/>
      <c r="X615" s="35"/>
      <c r="Y615" s="35"/>
      <c r="Z615" s="35"/>
      <c r="AA615" s="35"/>
      <c r="AB615" s="35"/>
      <c r="AC615" s="35"/>
      <c r="AD615" s="35"/>
      <c r="AE615" s="35"/>
      <c r="AR615" s="221" t="s">
        <v>229</v>
      </c>
      <c r="AT615" s="221" t="s">
        <v>406</v>
      </c>
      <c r="AU615" s="221" t="s">
        <v>88</v>
      </c>
      <c r="AY615" s="18" t="s">
        <v>188</v>
      </c>
      <c r="BE615" s="222">
        <f>IF(N615="základní",J615,0)</f>
        <v>0</v>
      </c>
      <c r="BF615" s="222">
        <f>IF(N615="snížená",J615,0)</f>
        <v>0</v>
      </c>
      <c r="BG615" s="222">
        <f>IF(N615="zákl. přenesená",J615,0)</f>
        <v>0</v>
      </c>
      <c r="BH615" s="222">
        <f>IF(N615="sníž. přenesená",J615,0)</f>
        <v>0</v>
      </c>
      <c r="BI615" s="222">
        <f>IF(N615="nulová",J615,0)</f>
        <v>0</v>
      </c>
      <c r="BJ615" s="18" t="s">
        <v>85</v>
      </c>
      <c r="BK615" s="222">
        <f>ROUND(I615*H615,2)</f>
        <v>0</v>
      </c>
      <c r="BL615" s="18" t="s">
        <v>195</v>
      </c>
      <c r="BM615" s="221" t="s">
        <v>2144</v>
      </c>
    </row>
    <row r="616" spans="1:65" s="13" customFormat="1" ht="11.25">
      <c r="B616" s="223"/>
      <c r="C616" s="224"/>
      <c r="D616" s="225" t="s">
        <v>197</v>
      </c>
      <c r="E616" s="224"/>
      <c r="F616" s="227" t="s">
        <v>1421</v>
      </c>
      <c r="G616" s="224"/>
      <c r="H616" s="228">
        <v>1.0149999999999999</v>
      </c>
      <c r="I616" s="229"/>
      <c r="J616" s="224"/>
      <c r="K616" s="224"/>
      <c r="L616" s="230"/>
      <c r="M616" s="231"/>
      <c r="N616" s="232"/>
      <c r="O616" s="232"/>
      <c r="P616" s="232"/>
      <c r="Q616" s="232"/>
      <c r="R616" s="232"/>
      <c r="S616" s="232"/>
      <c r="T616" s="233"/>
      <c r="AT616" s="234" t="s">
        <v>197</v>
      </c>
      <c r="AU616" s="234" t="s">
        <v>88</v>
      </c>
      <c r="AV616" s="13" t="s">
        <v>88</v>
      </c>
      <c r="AW616" s="13" t="s">
        <v>4</v>
      </c>
      <c r="AX616" s="13" t="s">
        <v>85</v>
      </c>
      <c r="AY616" s="234" t="s">
        <v>188</v>
      </c>
    </row>
    <row r="617" spans="1:65" s="2" customFormat="1" ht="16.5" customHeight="1">
      <c r="A617" s="35"/>
      <c r="B617" s="36"/>
      <c r="C617" s="210" t="s">
        <v>2145</v>
      </c>
      <c r="D617" s="210" t="s">
        <v>190</v>
      </c>
      <c r="E617" s="211" t="s">
        <v>2146</v>
      </c>
      <c r="F617" s="212" t="s">
        <v>541</v>
      </c>
      <c r="G617" s="213" t="s">
        <v>454</v>
      </c>
      <c r="H617" s="214">
        <v>27</v>
      </c>
      <c r="I617" s="215"/>
      <c r="J617" s="216">
        <f>ROUND(I617*H617,2)</f>
        <v>0</v>
      </c>
      <c r="K617" s="212" t="s">
        <v>194</v>
      </c>
      <c r="L617" s="40"/>
      <c r="M617" s="217" t="s">
        <v>1</v>
      </c>
      <c r="N617" s="218" t="s">
        <v>42</v>
      </c>
      <c r="O617" s="72"/>
      <c r="P617" s="219">
        <f>O617*H617</f>
        <v>0</v>
      </c>
      <c r="Q617" s="219">
        <v>0</v>
      </c>
      <c r="R617" s="219">
        <f>Q617*H617</f>
        <v>0</v>
      </c>
      <c r="S617" s="219">
        <v>0</v>
      </c>
      <c r="T617" s="220">
        <f>S617*H617</f>
        <v>0</v>
      </c>
      <c r="U617" s="35"/>
      <c r="V617" s="35"/>
      <c r="W617" s="35"/>
      <c r="X617" s="35"/>
      <c r="Y617" s="35"/>
      <c r="Z617" s="35"/>
      <c r="AA617" s="35"/>
      <c r="AB617" s="35"/>
      <c r="AC617" s="35"/>
      <c r="AD617" s="35"/>
      <c r="AE617" s="35"/>
      <c r="AR617" s="221" t="s">
        <v>195</v>
      </c>
      <c r="AT617" s="221" t="s">
        <v>190</v>
      </c>
      <c r="AU617" s="221" t="s">
        <v>88</v>
      </c>
      <c r="AY617" s="18" t="s">
        <v>188</v>
      </c>
      <c r="BE617" s="222">
        <f>IF(N617="základní",J617,0)</f>
        <v>0</v>
      </c>
      <c r="BF617" s="222">
        <f>IF(N617="snížená",J617,0)</f>
        <v>0</v>
      </c>
      <c r="BG617" s="222">
        <f>IF(N617="zákl. přenesená",J617,0)</f>
        <v>0</v>
      </c>
      <c r="BH617" s="222">
        <f>IF(N617="sníž. přenesená",J617,0)</f>
        <v>0</v>
      </c>
      <c r="BI617" s="222">
        <f>IF(N617="nulová",J617,0)</f>
        <v>0</v>
      </c>
      <c r="BJ617" s="18" t="s">
        <v>85</v>
      </c>
      <c r="BK617" s="222">
        <f>ROUND(I617*H617,2)</f>
        <v>0</v>
      </c>
      <c r="BL617" s="18" t="s">
        <v>195</v>
      </c>
      <c r="BM617" s="221" t="s">
        <v>542</v>
      </c>
    </row>
    <row r="618" spans="1:65" s="13" customFormat="1" ht="11.25">
      <c r="B618" s="223"/>
      <c r="C618" s="224"/>
      <c r="D618" s="225" t="s">
        <v>197</v>
      </c>
      <c r="E618" s="226" t="s">
        <v>1</v>
      </c>
      <c r="F618" s="227" t="s">
        <v>2147</v>
      </c>
      <c r="G618" s="224"/>
      <c r="H618" s="228">
        <v>7</v>
      </c>
      <c r="I618" s="229"/>
      <c r="J618" s="224"/>
      <c r="K618" s="224"/>
      <c r="L618" s="230"/>
      <c r="M618" s="231"/>
      <c r="N618" s="232"/>
      <c r="O618" s="232"/>
      <c r="P618" s="232"/>
      <c r="Q618" s="232"/>
      <c r="R618" s="232"/>
      <c r="S618" s="232"/>
      <c r="T618" s="233"/>
      <c r="AT618" s="234" t="s">
        <v>197</v>
      </c>
      <c r="AU618" s="234" t="s">
        <v>88</v>
      </c>
      <c r="AV618" s="13" t="s">
        <v>88</v>
      </c>
      <c r="AW618" s="13" t="s">
        <v>32</v>
      </c>
      <c r="AX618" s="13" t="s">
        <v>77</v>
      </c>
      <c r="AY618" s="234" t="s">
        <v>188</v>
      </c>
    </row>
    <row r="619" spans="1:65" s="13" customFormat="1" ht="11.25">
      <c r="B619" s="223"/>
      <c r="C619" s="224"/>
      <c r="D619" s="225" t="s">
        <v>197</v>
      </c>
      <c r="E619" s="226" t="s">
        <v>1</v>
      </c>
      <c r="F619" s="227" t="s">
        <v>2148</v>
      </c>
      <c r="G619" s="224"/>
      <c r="H619" s="228">
        <v>11</v>
      </c>
      <c r="I619" s="229"/>
      <c r="J619" s="224"/>
      <c r="K619" s="224"/>
      <c r="L619" s="230"/>
      <c r="M619" s="231"/>
      <c r="N619" s="232"/>
      <c r="O619" s="232"/>
      <c r="P619" s="232"/>
      <c r="Q619" s="232"/>
      <c r="R619" s="232"/>
      <c r="S619" s="232"/>
      <c r="T619" s="233"/>
      <c r="AT619" s="234" t="s">
        <v>197</v>
      </c>
      <c r="AU619" s="234" t="s">
        <v>88</v>
      </c>
      <c r="AV619" s="13" t="s">
        <v>88</v>
      </c>
      <c r="AW619" s="13" t="s">
        <v>32</v>
      </c>
      <c r="AX619" s="13" t="s">
        <v>77</v>
      </c>
      <c r="AY619" s="234" t="s">
        <v>188</v>
      </c>
    </row>
    <row r="620" spans="1:65" s="13" customFormat="1" ht="11.25">
      <c r="B620" s="223"/>
      <c r="C620" s="224"/>
      <c r="D620" s="225" t="s">
        <v>197</v>
      </c>
      <c r="E620" s="226" t="s">
        <v>1</v>
      </c>
      <c r="F620" s="227" t="s">
        <v>2149</v>
      </c>
      <c r="G620" s="224"/>
      <c r="H620" s="228">
        <v>1</v>
      </c>
      <c r="I620" s="229"/>
      <c r="J620" s="224"/>
      <c r="K620" s="224"/>
      <c r="L620" s="230"/>
      <c r="M620" s="231"/>
      <c r="N620" s="232"/>
      <c r="O620" s="232"/>
      <c r="P620" s="232"/>
      <c r="Q620" s="232"/>
      <c r="R620" s="232"/>
      <c r="S620" s="232"/>
      <c r="T620" s="233"/>
      <c r="AT620" s="234" t="s">
        <v>197</v>
      </c>
      <c r="AU620" s="234" t="s">
        <v>88</v>
      </c>
      <c r="AV620" s="13" t="s">
        <v>88</v>
      </c>
      <c r="AW620" s="13" t="s">
        <v>32</v>
      </c>
      <c r="AX620" s="13" t="s">
        <v>77</v>
      </c>
      <c r="AY620" s="234" t="s">
        <v>188</v>
      </c>
    </row>
    <row r="621" spans="1:65" s="13" customFormat="1" ht="11.25">
      <c r="B621" s="223"/>
      <c r="C621" s="224"/>
      <c r="D621" s="225" t="s">
        <v>197</v>
      </c>
      <c r="E621" s="226" t="s">
        <v>1</v>
      </c>
      <c r="F621" s="227" t="s">
        <v>2150</v>
      </c>
      <c r="G621" s="224"/>
      <c r="H621" s="228">
        <v>8</v>
      </c>
      <c r="I621" s="229"/>
      <c r="J621" s="224"/>
      <c r="K621" s="224"/>
      <c r="L621" s="230"/>
      <c r="M621" s="231"/>
      <c r="N621" s="232"/>
      <c r="O621" s="232"/>
      <c r="P621" s="232"/>
      <c r="Q621" s="232"/>
      <c r="R621" s="232"/>
      <c r="S621" s="232"/>
      <c r="T621" s="233"/>
      <c r="AT621" s="234" t="s">
        <v>197</v>
      </c>
      <c r="AU621" s="234" t="s">
        <v>88</v>
      </c>
      <c r="AV621" s="13" t="s">
        <v>88</v>
      </c>
      <c r="AW621" s="13" t="s">
        <v>32</v>
      </c>
      <c r="AX621" s="13" t="s">
        <v>77</v>
      </c>
      <c r="AY621" s="234" t="s">
        <v>188</v>
      </c>
    </row>
    <row r="622" spans="1:65" s="14" customFormat="1" ht="11.25">
      <c r="B622" s="235"/>
      <c r="C622" s="236"/>
      <c r="D622" s="225" t="s">
        <v>197</v>
      </c>
      <c r="E622" s="237" t="s">
        <v>1</v>
      </c>
      <c r="F622" s="238" t="s">
        <v>199</v>
      </c>
      <c r="G622" s="236"/>
      <c r="H622" s="239">
        <v>27</v>
      </c>
      <c r="I622" s="240"/>
      <c r="J622" s="236"/>
      <c r="K622" s="236"/>
      <c r="L622" s="241"/>
      <c r="M622" s="242"/>
      <c r="N622" s="243"/>
      <c r="O622" s="243"/>
      <c r="P622" s="243"/>
      <c r="Q622" s="243"/>
      <c r="R622" s="243"/>
      <c r="S622" s="243"/>
      <c r="T622" s="244"/>
      <c r="AT622" s="245" t="s">
        <v>197</v>
      </c>
      <c r="AU622" s="245" t="s">
        <v>88</v>
      </c>
      <c r="AV622" s="14" t="s">
        <v>195</v>
      </c>
      <c r="AW622" s="14" t="s">
        <v>32</v>
      </c>
      <c r="AX622" s="14" t="s">
        <v>85</v>
      </c>
      <c r="AY622" s="245" t="s">
        <v>188</v>
      </c>
    </row>
    <row r="623" spans="1:65" s="2" customFormat="1" ht="16.5" customHeight="1">
      <c r="A623" s="35"/>
      <c r="B623" s="36"/>
      <c r="C623" s="210" t="s">
        <v>2151</v>
      </c>
      <c r="D623" s="210" t="s">
        <v>190</v>
      </c>
      <c r="E623" s="211" t="s">
        <v>2152</v>
      </c>
      <c r="F623" s="212" t="s">
        <v>2153</v>
      </c>
      <c r="G623" s="213" t="s">
        <v>454</v>
      </c>
      <c r="H623" s="214">
        <v>5</v>
      </c>
      <c r="I623" s="215"/>
      <c r="J623" s="216">
        <f>ROUND(I623*H623,2)</f>
        <v>0</v>
      </c>
      <c r="K623" s="212" t="s">
        <v>194</v>
      </c>
      <c r="L623" s="40"/>
      <c r="M623" s="217" t="s">
        <v>1</v>
      </c>
      <c r="N623" s="218" t="s">
        <v>42</v>
      </c>
      <c r="O623" s="72"/>
      <c r="P623" s="219">
        <f>O623*H623</f>
        <v>0</v>
      </c>
      <c r="Q623" s="219">
        <v>0</v>
      </c>
      <c r="R623" s="219">
        <f>Q623*H623</f>
        <v>0</v>
      </c>
      <c r="S623" s="219">
        <v>0</v>
      </c>
      <c r="T623" s="220">
        <f>S623*H623</f>
        <v>0</v>
      </c>
      <c r="U623" s="35"/>
      <c r="V623" s="35"/>
      <c r="W623" s="35"/>
      <c r="X623" s="35"/>
      <c r="Y623" s="35"/>
      <c r="Z623" s="35"/>
      <c r="AA623" s="35"/>
      <c r="AB623" s="35"/>
      <c r="AC623" s="35"/>
      <c r="AD623" s="35"/>
      <c r="AE623" s="35"/>
      <c r="AR623" s="221" t="s">
        <v>195</v>
      </c>
      <c r="AT623" s="221" t="s">
        <v>190</v>
      </c>
      <c r="AU623" s="221" t="s">
        <v>88</v>
      </c>
      <c r="AY623" s="18" t="s">
        <v>188</v>
      </c>
      <c r="BE623" s="222">
        <f>IF(N623="základní",J623,0)</f>
        <v>0</v>
      </c>
      <c r="BF623" s="222">
        <f>IF(N623="snížená",J623,0)</f>
        <v>0</v>
      </c>
      <c r="BG623" s="222">
        <f>IF(N623="zákl. přenesená",J623,0)</f>
        <v>0</v>
      </c>
      <c r="BH623" s="222">
        <f>IF(N623="sníž. přenesená",J623,0)</f>
        <v>0</v>
      </c>
      <c r="BI623" s="222">
        <f>IF(N623="nulová",J623,0)</f>
        <v>0</v>
      </c>
      <c r="BJ623" s="18" t="s">
        <v>85</v>
      </c>
      <c r="BK623" s="222">
        <f>ROUND(I623*H623,2)</f>
        <v>0</v>
      </c>
      <c r="BL623" s="18" t="s">
        <v>195</v>
      </c>
      <c r="BM623" s="221" t="s">
        <v>2154</v>
      </c>
    </row>
    <row r="624" spans="1:65" s="13" customFormat="1" ht="11.25">
      <c r="B624" s="223"/>
      <c r="C624" s="224"/>
      <c r="D624" s="225" t="s">
        <v>197</v>
      </c>
      <c r="E624" s="226" t="s">
        <v>1</v>
      </c>
      <c r="F624" s="227" t="s">
        <v>2155</v>
      </c>
      <c r="G624" s="224"/>
      <c r="H624" s="228">
        <v>5</v>
      </c>
      <c r="I624" s="229"/>
      <c r="J624" s="224"/>
      <c r="K624" s="224"/>
      <c r="L624" s="230"/>
      <c r="M624" s="231"/>
      <c r="N624" s="232"/>
      <c r="O624" s="232"/>
      <c r="P624" s="232"/>
      <c r="Q624" s="232"/>
      <c r="R624" s="232"/>
      <c r="S624" s="232"/>
      <c r="T624" s="233"/>
      <c r="AT624" s="234" t="s">
        <v>197</v>
      </c>
      <c r="AU624" s="234" t="s">
        <v>88</v>
      </c>
      <c r="AV624" s="13" t="s">
        <v>88</v>
      </c>
      <c r="AW624" s="13" t="s">
        <v>32</v>
      </c>
      <c r="AX624" s="13" t="s">
        <v>85</v>
      </c>
      <c r="AY624" s="234" t="s">
        <v>188</v>
      </c>
    </row>
    <row r="625" spans="1:65" s="2" customFormat="1" ht="16.5" customHeight="1">
      <c r="A625" s="35"/>
      <c r="B625" s="36"/>
      <c r="C625" s="210" t="s">
        <v>2156</v>
      </c>
      <c r="D625" s="210" t="s">
        <v>190</v>
      </c>
      <c r="E625" s="211" t="s">
        <v>2157</v>
      </c>
      <c r="F625" s="212" t="s">
        <v>2158</v>
      </c>
      <c r="G625" s="213" t="s">
        <v>454</v>
      </c>
      <c r="H625" s="214">
        <v>2</v>
      </c>
      <c r="I625" s="215"/>
      <c r="J625" s="216">
        <f>ROUND(I625*H625,2)</f>
        <v>0</v>
      </c>
      <c r="K625" s="212" t="s">
        <v>202</v>
      </c>
      <c r="L625" s="40"/>
      <c r="M625" s="217" t="s">
        <v>1</v>
      </c>
      <c r="N625" s="218" t="s">
        <v>42</v>
      </c>
      <c r="O625" s="72"/>
      <c r="P625" s="219">
        <f>O625*H625</f>
        <v>0</v>
      </c>
      <c r="Q625" s="219">
        <v>0.10833</v>
      </c>
      <c r="R625" s="219">
        <f>Q625*H625</f>
        <v>0.21665999999999999</v>
      </c>
      <c r="S625" s="219">
        <v>0</v>
      </c>
      <c r="T625" s="220">
        <f>S625*H625</f>
        <v>0</v>
      </c>
      <c r="U625" s="35"/>
      <c r="V625" s="35"/>
      <c r="W625" s="35"/>
      <c r="X625" s="35"/>
      <c r="Y625" s="35"/>
      <c r="Z625" s="35"/>
      <c r="AA625" s="35"/>
      <c r="AB625" s="35"/>
      <c r="AC625" s="35"/>
      <c r="AD625" s="35"/>
      <c r="AE625" s="35"/>
      <c r="AR625" s="221" t="s">
        <v>195</v>
      </c>
      <c r="AT625" s="221" t="s">
        <v>190</v>
      </c>
      <c r="AU625" s="221" t="s">
        <v>88</v>
      </c>
      <c r="AY625" s="18" t="s">
        <v>188</v>
      </c>
      <c r="BE625" s="222">
        <f>IF(N625="základní",J625,0)</f>
        <v>0</v>
      </c>
      <c r="BF625" s="222">
        <f>IF(N625="snížená",J625,0)</f>
        <v>0</v>
      </c>
      <c r="BG625" s="222">
        <f>IF(N625="zákl. přenesená",J625,0)</f>
        <v>0</v>
      </c>
      <c r="BH625" s="222">
        <f>IF(N625="sníž. přenesená",J625,0)</f>
        <v>0</v>
      </c>
      <c r="BI625" s="222">
        <f>IF(N625="nulová",J625,0)</f>
        <v>0</v>
      </c>
      <c r="BJ625" s="18" t="s">
        <v>85</v>
      </c>
      <c r="BK625" s="222">
        <f>ROUND(I625*H625,2)</f>
        <v>0</v>
      </c>
      <c r="BL625" s="18" t="s">
        <v>195</v>
      </c>
      <c r="BM625" s="221" t="s">
        <v>2159</v>
      </c>
    </row>
    <row r="626" spans="1:65" s="13" customFormat="1" ht="11.25">
      <c r="B626" s="223"/>
      <c r="C626" s="224"/>
      <c r="D626" s="225" t="s">
        <v>197</v>
      </c>
      <c r="E626" s="226" t="s">
        <v>1</v>
      </c>
      <c r="F626" s="227" t="s">
        <v>2160</v>
      </c>
      <c r="G626" s="224"/>
      <c r="H626" s="228">
        <v>1</v>
      </c>
      <c r="I626" s="229"/>
      <c r="J626" s="224"/>
      <c r="K626" s="224"/>
      <c r="L626" s="230"/>
      <c r="M626" s="231"/>
      <c r="N626" s="232"/>
      <c r="O626" s="232"/>
      <c r="P626" s="232"/>
      <c r="Q626" s="232"/>
      <c r="R626" s="232"/>
      <c r="S626" s="232"/>
      <c r="T626" s="233"/>
      <c r="AT626" s="234" t="s">
        <v>197</v>
      </c>
      <c r="AU626" s="234" t="s">
        <v>88</v>
      </c>
      <c r="AV626" s="13" t="s">
        <v>88</v>
      </c>
      <c r="AW626" s="13" t="s">
        <v>32</v>
      </c>
      <c r="AX626" s="13" t="s">
        <v>77</v>
      </c>
      <c r="AY626" s="234" t="s">
        <v>188</v>
      </c>
    </row>
    <row r="627" spans="1:65" s="13" customFormat="1" ht="11.25">
      <c r="B627" s="223"/>
      <c r="C627" s="224"/>
      <c r="D627" s="225" t="s">
        <v>197</v>
      </c>
      <c r="E627" s="226" t="s">
        <v>1</v>
      </c>
      <c r="F627" s="227" t="s">
        <v>2161</v>
      </c>
      <c r="G627" s="224"/>
      <c r="H627" s="228">
        <v>1</v>
      </c>
      <c r="I627" s="229"/>
      <c r="J627" s="224"/>
      <c r="K627" s="224"/>
      <c r="L627" s="230"/>
      <c r="M627" s="231"/>
      <c r="N627" s="232"/>
      <c r="O627" s="232"/>
      <c r="P627" s="232"/>
      <c r="Q627" s="232"/>
      <c r="R627" s="232"/>
      <c r="S627" s="232"/>
      <c r="T627" s="233"/>
      <c r="AT627" s="234" t="s">
        <v>197</v>
      </c>
      <c r="AU627" s="234" t="s">
        <v>88</v>
      </c>
      <c r="AV627" s="13" t="s">
        <v>88</v>
      </c>
      <c r="AW627" s="13" t="s">
        <v>32</v>
      </c>
      <c r="AX627" s="13" t="s">
        <v>77</v>
      </c>
      <c r="AY627" s="234" t="s">
        <v>188</v>
      </c>
    </row>
    <row r="628" spans="1:65" s="14" customFormat="1" ht="11.25">
      <c r="B628" s="235"/>
      <c r="C628" s="236"/>
      <c r="D628" s="225" t="s">
        <v>197</v>
      </c>
      <c r="E628" s="237" t="s">
        <v>1</v>
      </c>
      <c r="F628" s="238" t="s">
        <v>199</v>
      </c>
      <c r="G628" s="236"/>
      <c r="H628" s="239">
        <v>2</v>
      </c>
      <c r="I628" s="240"/>
      <c r="J628" s="236"/>
      <c r="K628" s="236"/>
      <c r="L628" s="241"/>
      <c r="M628" s="242"/>
      <c r="N628" s="243"/>
      <c r="O628" s="243"/>
      <c r="P628" s="243"/>
      <c r="Q628" s="243"/>
      <c r="R628" s="243"/>
      <c r="S628" s="243"/>
      <c r="T628" s="244"/>
      <c r="AT628" s="245" t="s">
        <v>197</v>
      </c>
      <c r="AU628" s="245" t="s">
        <v>88</v>
      </c>
      <c r="AV628" s="14" t="s">
        <v>195</v>
      </c>
      <c r="AW628" s="14" t="s">
        <v>32</v>
      </c>
      <c r="AX628" s="14" t="s">
        <v>85</v>
      </c>
      <c r="AY628" s="245" t="s">
        <v>188</v>
      </c>
    </row>
    <row r="629" spans="1:65" s="2" customFormat="1" ht="16.5" customHeight="1">
      <c r="A629" s="35"/>
      <c r="B629" s="36"/>
      <c r="C629" s="210" t="s">
        <v>2162</v>
      </c>
      <c r="D629" s="210" t="s">
        <v>190</v>
      </c>
      <c r="E629" s="211" t="s">
        <v>2163</v>
      </c>
      <c r="F629" s="212" t="s">
        <v>2164</v>
      </c>
      <c r="G629" s="213" t="s">
        <v>454</v>
      </c>
      <c r="H629" s="214">
        <v>10</v>
      </c>
      <c r="I629" s="215"/>
      <c r="J629" s="216">
        <f>ROUND(I629*H629,2)</f>
        <v>0</v>
      </c>
      <c r="K629" s="212" t="s">
        <v>202</v>
      </c>
      <c r="L629" s="40"/>
      <c r="M629" s="217" t="s">
        <v>1</v>
      </c>
      <c r="N629" s="218" t="s">
        <v>42</v>
      </c>
      <c r="O629" s="72"/>
      <c r="P629" s="219">
        <f>O629*H629</f>
        <v>0</v>
      </c>
      <c r="Q629" s="219">
        <v>0.10833</v>
      </c>
      <c r="R629" s="219">
        <f>Q629*H629</f>
        <v>1.0832999999999999</v>
      </c>
      <c r="S629" s="219">
        <v>0</v>
      </c>
      <c r="T629" s="220">
        <f>S629*H629</f>
        <v>0</v>
      </c>
      <c r="U629" s="35"/>
      <c r="V629" s="35"/>
      <c r="W629" s="35"/>
      <c r="X629" s="35"/>
      <c r="Y629" s="35"/>
      <c r="Z629" s="35"/>
      <c r="AA629" s="35"/>
      <c r="AB629" s="35"/>
      <c r="AC629" s="35"/>
      <c r="AD629" s="35"/>
      <c r="AE629" s="35"/>
      <c r="AR629" s="221" t="s">
        <v>195</v>
      </c>
      <c r="AT629" s="221" t="s">
        <v>190</v>
      </c>
      <c r="AU629" s="221" t="s">
        <v>88</v>
      </c>
      <c r="AY629" s="18" t="s">
        <v>188</v>
      </c>
      <c r="BE629" s="222">
        <f>IF(N629="základní",J629,0)</f>
        <v>0</v>
      </c>
      <c r="BF629" s="222">
        <f>IF(N629="snížená",J629,0)</f>
        <v>0</v>
      </c>
      <c r="BG629" s="222">
        <f>IF(N629="zákl. přenesená",J629,0)</f>
        <v>0</v>
      </c>
      <c r="BH629" s="222">
        <f>IF(N629="sníž. přenesená",J629,0)</f>
        <v>0</v>
      </c>
      <c r="BI629" s="222">
        <f>IF(N629="nulová",J629,0)</f>
        <v>0</v>
      </c>
      <c r="BJ629" s="18" t="s">
        <v>85</v>
      </c>
      <c r="BK629" s="222">
        <f>ROUND(I629*H629,2)</f>
        <v>0</v>
      </c>
      <c r="BL629" s="18" t="s">
        <v>195</v>
      </c>
      <c r="BM629" s="221" t="s">
        <v>2165</v>
      </c>
    </row>
    <row r="630" spans="1:65" s="13" customFormat="1" ht="11.25">
      <c r="B630" s="223"/>
      <c r="C630" s="224"/>
      <c r="D630" s="225" t="s">
        <v>197</v>
      </c>
      <c r="E630" s="226" t="s">
        <v>1</v>
      </c>
      <c r="F630" s="227" t="s">
        <v>2166</v>
      </c>
      <c r="G630" s="224"/>
      <c r="H630" s="228">
        <v>1</v>
      </c>
      <c r="I630" s="229"/>
      <c r="J630" s="224"/>
      <c r="K630" s="224"/>
      <c r="L630" s="230"/>
      <c r="M630" s="231"/>
      <c r="N630" s="232"/>
      <c r="O630" s="232"/>
      <c r="P630" s="232"/>
      <c r="Q630" s="232"/>
      <c r="R630" s="232"/>
      <c r="S630" s="232"/>
      <c r="T630" s="233"/>
      <c r="AT630" s="234" t="s">
        <v>197</v>
      </c>
      <c r="AU630" s="234" t="s">
        <v>88</v>
      </c>
      <c r="AV630" s="13" t="s">
        <v>88</v>
      </c>
      <c r="AW630" s="13" t="s">
        <v>32</v>
      </c>
      <c r="AX630" s="13" t="s">
        <v>77</v>
      </c>
      <c r="AY630" s="234" t="s">
        <v>188</v>
      </c>
    </row>
    <row r="631" spans="1:65" s="13" customFormat="1" ht="11.25">
      <c r="B631" s="223"/>
      <c r="C631" s="224"/>
      <c r="D631" s="225" t="s">
        <v>197</v>
      </c>
      <c r="E631" s="226" t="s">
        <v>1</v>
      </c>
      <c r="F631" s="227" t="s">
        <v>2167</v>
      </c>
      <c r="G631" s="224"/>
      <c r="H631" s="228">
        <v>1</v>
      </c>
      <c r="I631" s="229"/>
      <c r="J631" s="224"/>
      <c r="K631" s="224"/>
      <c r="L631" s="230"/>
      <c r="M631" s="231"/>
      <c r="N631" s="232"/>
      <c r="O631" s="232"/>
      <c r="P631" s="232"/>
      <c r="Q631" s="232"/>
      <c r="R631" s="232"/>
      <c r="S631" s="232"/>
      <c r="T631" s="233"/>
      <c r="AT631" s="234" t="s">
        <v>197</v>
      </c>
      <c r="AU631" s="234" t="s">
        <v>88</v>
      </c>
      <c r="AV631" s="13" t="s">
        <v>88</v>
      </c>
      <c r="AW631" s="13" t="s">
        <v>32</v>
      </c>
      <c r="AX631" s="13" t="s">
        <v>77</v>
      </c>
      <c r="AY631" s="234" t="s">
        <v>188</v>
      </c>
    </row>
    <row r="632" spans="1:65" s="13" customFormat="1" ht="11.25">
      <c r="B632" s="223"/>
      <c r="C632" s="224"/>
      <c r="D632" s="225" t="s">
        <v>197</v>
      </c>
      <c r="E632" s="226" t="s">
        <v>1</v>
      </c>
      <c r="F632" s="227" t="s">
        <v>2168</v>
      </c>
      <c r="G632" s="224"/>
      <c r="H632" s="228">
        <v>1</v>
      </c>
      <c r="I632" s="229"/>
      <c r="J632" s="224"/>
      <c r="K632" s="224"/>
      <c r="L632" s="230"/>
      <c r="M632" s="231"/>
      <c r="N632" s="232"/>
      <c r="O632" s="232"/>
      <c r="P632" s="232"/>
      <c r="Q632" s="232"/>
      <c r="R632" s="232"/>
      <c r="S632" s="232"/>
      <c r="T632" s="233"/>
      <c r="AT632" s="234" t="s">
        <v>197</v>
      </c>
      <c r="AU632" s="234" t="s">
        <v>88</v>
      </c>
      <c r="AV632" s="13" t="s">
        <v>88</v>
      </c>
      <c r="AW632" s="13" t="s">
        <v>32</v>
      </c>
      <c r="AX632" s="13" t="s">
        <v>77</v>
      </c>
      <c r="AY632" s="234" t="s">
        <v>188</v>
      </c>
    </row>
    <row r="633" spans="1:65" s="13" customFormat="1" ht="11.25">
      <c r="B633" s="223"/>
      <c r="C633" s="224"/>
      <c r="D633" s="225" t="s">
        <v>197</v>
      </c>
      <c r="E633" s="226" t="s">
        <v>1</v>
      </c>
      <c r="F633" s="227" t="s">
        <v>2169</v>
      </c>
      <c r="G633" s="224"/>
      <c r="H633" s="228">
        <v>1</v>
      </c>
      <c r="I633" s="229"/>
      <c r="J633" s="224"/>
      <c r="K633" s="224"/>
      <c r="L633" s="230"/>
      <c r="M633" s="231"/>
      <c r="N633" s="232"/>
      <c r="O633" s="232"/>
      <c r="P633" s="232"/>
      <c r="Q633" s="232"/>
      <c r="R633" s="232"/>
      <c r="S633" s="232"/>
      <c r="T633" s="233"/>
      <c r="AT633" s="234" t="s">
        <v>197</v>
      </c>
      <c r="AU633" s="234" t="s">
        <v>88</v>
      </c>
      <c r="AV633" s="13" t="s">
        <v>88</v>
      </c>
      <c r="AW633" s="13" t="s">
        <v>32</v>
      </c>
      <c r="AX633" s="13" t="s">
        <v>77</v>
      </c>
      <c r="AY633" s="234" t="s">
        <v>188</v>
      </c>
    </row>
    <row r="634" spans="1:65" s="13" customFormat="1" ht="11.25">
      <c r="B634" s="223"/>
      <c r="C634" s="224"/>
      <c r="D634" s="225" t="s">
        <v>197</v>
      </c>
      <c r="E634" s="226" t="s">
        <v>1</v>
      </c>
      <c r="F634" s="227" t="s">
        <v>2170</v>
      </c>
      <c r="G634" s="224"/>
      <c r="H634" s="228">
        <v>1</v>
      </c>
      <c r="I634" s="229"/>
      <c r="J634" s="224"/>
      <c r="K634" s="224"/>
      <c r="L634" s="230"/>
      <c r="M634" s="231"/>
      <c r="N634" s="232"/>
      <c r="O634" s="232"/>
      <c r="P634" s="232"/>
      <c r="Q634" s="232"/>
      <c r="R634" s="232"/>
      <c r="S634" s="232"/>
      <c r="T634" s="233"/>
      <c r="AT634" s="234" t="s">
        <v>197</v>
      </c>
      <c r="AU634" s="234" t="s">
        <v>88</v>
      </c>
      <c r="AV634" s="13" t="s">
        <v>88</v>
      </c>
      <c r="AW634" s="13" t="s">
        <v>32</v>
      </c>
      <c r="AX634" s="13" t="s">
        <v>77</v>
      </c>
      <c r="AY634" s="234" t="s">
        <v>188</v>
      </c>
    </row>
    <row r="635" spans="1:65" s="13" customFormat="1" ht="11.25">
      <c r="B635" s="223"/>
      <c r="C635" s="224"/>
      <c r="D635" s="225" t="s">
        <v>197</v>
      </c>
      <c r="E635" s="226" t="s">
        <v>1</v>
      </c>
      <c r="F635" s="227" t="s">
        <v>2171</v>
      </c>
      <c r="G635" s="224"/>
      <c r="H635" s="228">
        <v>1</v>
      </c>
      <c r="I635" s="229"/>
      <c r="J635" s="224"/>
      <c r="K635" s="224"/>
      <c r="L635" s="230"/>
      <c r="M635" s="231"/>
      <c r="N635" s="232"/>
      <c r="O635" s="232"/>
      <c r="P635" s="232"/>
      <c r="Q635" s="232"/>
      <c r="R635" s="232"/>
      <c r="S635" s="232"/>
      <c r="T635" s="233"/>
      <c r="AT635" s="234" t="s">
        <v>197</v>
      </c>
      <c r="AU635" s="234" t="s">
        <v>88</v>
      </c>
      <c r="AV635" s="13" t="s">
        <v>88</v>
      </c>
      <c r="AW635" s="13" t="s">
        <v>32</v>
      </c>
      <c r="AX635" s="13" t="s">
        <v>77</v>
      </c>
      <c r="AY635" s="234" t="s">
        <v>188</v>
      </c>
    </row>
    <row r="636" spans="1:65" s="13" customFormat="1" ht="11.25">
      <c r="B636" s="223"/>
      <c r="C636" s="224"/>
      <c r="D636" s="225" t="s">
        <v>197</v>
      </c>
      <c r="E636" s="226" t="s">
        <v>1</v>
      </c>
      <c r="F636" s="227" t="s">
        <v>2172</v>
      </c>
      <c r="G636" s="224"/>
      <c r="H636" s="228">
        <v>1</v>
      </c>
      <c r="I636" s="229"/>
      <c r="J636" s="224"/>
      <c r="K636" s="224"/>
      <c r="L636" s="230"/>
      <c r="M636" s="231"/>
      <c r="N636" s="232"/>
      <c r="O636" s="232"/>
      <c r="P636" s="232"/>
      <c r="Q636" s="232"/>
      <c r="R636" s="232"/>
      <c r="S636" s="232"/>
      <c r="T636" s="233"/>
      <c r="AT636" s="234" t="s">
        <v>197</v>
      </c>
      <c r="AU636" s="234" t="s">
        <v>88</v>
      </c>
      <c r="AV636" s="13" t="s">
        <v>88</v>
      </c>
      <c r="AW636" s="13" t="s">
        <v>32</v>
      </c>
      <c r="AX636" s="13" t="s">
        <v>77</v>
      </c>
      <c r="AY636" s="234" t="s">
        <v>188</v>
      </c>
    </row>
    <row r="637" spans="1:65" s="13" customFormat="1" ht="11.25">
      <c r="B637" s="223"/>
      <c r="C637" s="224"/>
      <c r="D637" s="225" t="s">
        <v>197</v>
      </c>
      <c r="E637" s="226" t="s">
        <v>1</v>
      </c>
      <c r="F637" s="227" t="s">
        <v>2173</v>
      </c>
      <c r="G637" s="224"/>
      <c r="H637" s="228">
        <v>1</v>
      </c>
      <c r="I637" s="229"/>
      <c r="J637" s="224"/>
      <c r="K637" s="224"/>
      <c r="L637" s="230"/>
      <c r="M637" s="231"/>
      <c r="N637" s="232"/>
      <c r="O637" s="232"/>
      <c r="P637" s="232"/>
      <c r="Q637" s="232"/>
      <c r="R637" s="232"/>
      <c r="S637" s="232"/>
      <c r="T637" s="233"/>
      <c r="AT637" s="234" t="s">
        <v>197</v>
      </c>
      <c r="AU637" s="234" t="s">
        <v>88</v>
      </c>
      <c r="AV637" s="13" t="s">
        <v>88</v>
      </c>
      <c r="AW637" s="13" t="s">
        <v>32</v>
      </c>
      <c r="AX637" s="13" t="s">
        <v>77</v>
      </c>
      <c r="AY637" s="234" t="s">
        <v>188</v>
      </c>
    </row>
    <row r="638" spans="1:65" s="13" customFormat="1" ht="11.25">
      <c r="B638" s="223"/>
      <c r="C638" s="224"/>
      <c r="D638" s="225" t="s">
        <v>197</v>
      </c>
      <c r="E638" s="226" t="s">
        <v>1</v>
      </c>
      <c r="F638" s="227" t="s">
        <v>2174</v>
      </c>
      <c r="G638" s="224"/>
      <c r="H638" s="228">
        <v>1</v>
      </c>
      <c r="I638" s="229"/>
      <c r="J638" s="224"/>
      <c r="K638" s="224"/>
      <c r="L638" s="230"/>
      <c r="M638" s="231"/>
      <c r="N638" s="232"/>
      <c r="O638" s="232"/>
      <c r="P638" s="232"/>
      <c r="Q638" s="232"/>
      <c r="R638" s="232"/>
      <c r="S638" s="232"/>
      <c r="T638" s="233"/>
      <c r="AT638" s="234" t="s">
        <v>197</v>
      </c>
      <c r="AU638" s="234" t="s">
        <v>88</v>
      </c>
      <c r="AV638" s="13" t="s">
        <v>88</v>
      </c>
      <c r="AW638" s="13" t="s">
        <v>32</v>
      </c>
      <c r="AX638" s="13" t="s">
        <v>77</v>
      </c>
      <c r="AY638" s="234" t="s">
        <v>188</v>
      </c>
    </row>
    <row r="639" spans="1:65" s="13" customFormat="1" ht="11.25">
      <c r="B639" s="223"/>
      <c r="C639" s="224"/>
      <c r="D639" s="225" t="s">
        <v>197</v>
      </c>
      <c r="E639" s="226" t="s">
        <v>1</v>
      </c>
      <c r="F639" s="227" t="s">
        <v>2175</v>
      </c>
      <c r="G639" s="224"/>
      <c r="H639" s="228">
        <v>1</v>
      </c>
      <c r="I639" s="229"/>
      <c r="J639" s="224"/>
      <c r="K639" s="224"/>
      <c r="L639" s="230"/>
      <c r="M639" s="231"/>
      <c r="N639" s="232"/>
      <c r="O639" s="232"/>
      <c r="P639" s="232"/>
      <c r="Q639" s="232"/>
      <c r="R639" s="232"/>
      <c r="S639" s="232"/>
      <c r="T639" s="233"/>
      <c r="AT639" s="234" t="s">
        <v>197</v>
      </c>
      <c r="AU639" s="234" t="s">
        <v>88</v>
      </c>
      <c r="AV639" s="13" t="s">
        <v>88</v>
      </c>
      <c r="AW639" s="13" t="s">
        <v>32</v>
      </c>
      <c r="AX639" s="13" t="s">
        <v>77</v>
      </c>
      <c r="AY639" s="234" t="s">
        <v>188</v>
      </c>
    </row>
    <row r="640" spans="1:65" s="14" customFormat="1" ht="11.25">
      <c r="B640" s="235"/>
      <c r="C640" s="236"/>
      <c r="D640" s="225" t="s">
        <v>197</v>
      </c>
      <c r="E640" s="237" t="s">
        <v>1</v>
      </c>
      <c r="F640" s="238" t="s">
        <v>199</v>
      </c>
      <c r="G640" s="236"/>
      <c r="H640" s="239">
        <v>10</v>
      </c>
      <c r="I640" s="240"/>
      <c r="J640" s="236"/>
      <c r="K640" s="236"/>
      <c r="L640" s="241"/>
      <c r="M640" s="242"/>
      <c r="N640" s="243"/>
      <c r="O640" s="243"/>
      <c r="P640" s="243"/>
      <c r="Q640" s="243"/>
      <c r="R640" s="243"/>
      <c r="S640" s="243"/>
      <c r="T640" s="244"/>
      <c r="AT640" s="245" t="s">
        <v>197</v>
      </c>
      <c r="AU640" s="245" t="s">
        <v>88</v>
      </c>
      <c r="AV640" s="14" t="s">
        <v>195</v>
      </c>
      <c r="AW640" s="14" t="s">
        <v>32</v>
      </c>
      <c r="AX640" s="14" t="s">
        <v>85</v>
      </c>
      <c r="AY640" s="245" t="s">
        <v>188</v>
      </c>
    </row>
    <row r="641" spans="1:65" s="2" customFormat="1" ht="16.5" customHeight="1">
      <c r="A641" s="35"/>
      <c r="B641" s="36"/>
      <c r="C641" s="210" t="s">
        <v>2176</v>
      </c>
      <c r="D641" s="210" t="s">
        <v>190</v>
      </c>
      <c r="E641" s="211" t="s">
        <v>2177</v>
      </c>
      <c r="F641" s="212" t="s">
        <v>2178</v>
      </c>
      <c r="G641" s="213" t="s">
        <v>454</v>
      </c>
      <c r="H641" s="214">
        <v>2</v>
      </c>
      <c r="I641" s="215"/>
      <c r="J641" s="216">
        <f>ROUND(I641*H641,2)</f>
        <v>0</v>
      </c>
      <c r="K641" s="212" t="s">
        <v>202</v>
      </c>
      <c r="L641" s="40"/>
      <c r="M641" s="217" t="s">
        <v>1</v>
      </c>
      <c r="N641" s="218" t="s">
        <v>42</v>
      </c>
      <c r="O641" s="72"/>
      <c r="P641" s="219">
        <f>O641*H641</f>
        <v>0</v>
      </c>
      <c r="Q641" s="219">
        <v>0.11217000000000001</v>
      </c>
      <c r="R641" s="219">
        <f>Q641*H641</f>
        <v>0.22434000000000001</v>
      </c>
      <c r="S641" s="219">
        <v>0</v>
      </c>
      <c r="T641" s="220">
        <f>S641*H641</f>
        <v>0</v>
      </c>
      <c r="U641" s="35"/>
      <c r="V641" s="35"/>
      <c r="W641" s="35"/>
      <c r="X641" s="35"/>
      <c r="Y641" s="35"/>
      <c r="Z641" s="35"/>
      <c r="AA641" s="35"/>
      <c r="AB641" s="35"/>
      <c r="AC641" s="35"/>
      <c r="AD641" s="35"/>
      <c r="AE641" s="35"/>
      <c r="AR641" s="221" t="s">
        <v>195</v>
      </c>
      <c r="AT641" s="221" t="s">
        <v>190</v>
      </c>
      <c r="AU641" s="221" t="s">
        <v>88</v>
      </c>
      <c r="AY641" s="18" t="s">
        <v>188</v>
      </c>
      <c r="BE641" s="222">
        <f>IF(N641="základní",J641,0)</f>
        <v>0</v>
      </c>
      <c r="BF641" s="222">
        <f>IF(N641="snížená",J641,0)</f>
        <v>0</v>
      </c>
      <c r="BG641" s="222">
        <f>IF(N641="zákl. přenesená",J641,0)</f>
        <v>0</v>
      </c>
      <c r="BH641" s="222">
        <f>IF(N641="sníž. přenesená",J641,0)</f>
        <v>0</v>
      </c>
      <c r="BI641" s="222">
        <f>IF(N641="nulová",J641,0)</f>
        <v>0</v>
      </c>
      <c r="BJ641" s="18" t="s">
        <v>85</v>
      </c>
      <c r="BK641" s="222">
        <f>ROUND(I641*H641,2)</f>
        <v>0</v>
      </c>
      <c r="BL641" s="18" t="s">
        <v>195</v>
      </c>
      <c r="BM641" s="221" t="s">
        <v>2179</v>
      </c>
    </row>
    <row r="642" spans="1:65" s="13" customFormat="1" ht="11.25">
      <c r="B642" s="223"/>
      <c r="C642" s="224"/>
      <c r="D642" s="225" t="s">
        <v>197</v>
      </c>
      <c r="E642" s="226" t="s">
        <v>1</v>
      </c>
      <c r="F642" s="227" t="s">
        <v>2180</v>
      </c>
      <c r="G642" s="224"/>
      <c r="H642" s="228">
        <v>1</v>
      </c>
      <c r="I642" s="229"/>
      <c r="J642" s="224"/>
      <c r="K642" s="224"/>
      <c r="L642" s="230"/>
      <c r="M642" s="231"/>
      <c r="N642" s="232"/>
      <c r="O642" s="232"/>
      <c r="P642" s="232"/>
      <c r="Q642" s="232"/>
      <c r="R642" s="232"/>
      <c r="S642" s="232"/>
      <c r="T642" s="233"/>
      <c r="AT642" s="234" t="s">
        <v>197</v>
      </c>
      <c r="AU642" s="234" t="s">
        <v>88</v>
      </c>
      <c r="AV642" s="13" t="s">
        <v>88</v>
      </c>
      <c r="AW642" s="13" t="s">
        <v>32</v>
      </c>
      <c r="AX642" s="13" t="s">
        <v>77</v>
      </c>
      <c r="AY642" s="234" t="s">
        <v>188</v>
      </c>
    </row>
    <row r="643" spans="1:65" s="13" customFormat="1" ht="11.25">
      <c r="B643" s="223"/>
      <c r="C643" s="224"/>
      <c r="D643" s="225" t="s">
        <v>197</v>
      </c>
      <c r="E643" s="226" t="s">
        <v>1</v>
      </c>
      <c r="F643" s="227" t="s">
        <v>2181</v>
      </c>
      <c r="G643" s="224"/>
      <c r="H643" s="228">
        <v>1</v>
      </c>
      <c r="I643" s="229"/>
      <c r="J643" s="224"/>
      <c r="K643" s="224"/>
      <c r="L643" s="230"/>
      <c r="M643" s="231"/>
      <c r="N643" s="232"/>
      <c r="O643" s="232"/>
      <c r="P643" s="232"/>
      <c r="Q643" s="232"/>
      <c r="R643" s="232"/>
      <c r="S643" s="232"/>
      <c r="T643" s="233"/>
      <c r="AT643" s="234" t="s">
        <v>197</v>
      </c>
      <c r="AU643" s="234" t="s">
        <v>88</v>
      </c>
      <c r="AV643" s="13" t="s">
        <v>88</v>
      </c>
      <c r="AW643" s="13" t="s">
        <v>32</v>
      </c>
      <c r="AX643" s="13" t="s">
        <v>77</v>
      </c>
      <c r="AY643" s="234" t="s">
        <v>188</v>
      </c>
    </row>
    <row r="644" spans="1:65" s="14" customFormat="1" ht="11.25">
      <c r="B644" s="235"/>
      <c r="C644" s="236"/>
      <c r="D644" s="225" t="s">
        <v>197</v>
      </c>
      <c r="E644" s="237" t="s">
        <v>1</v>
      </c>
      <c r="F644" s="238" t="s">
        <v>199</v>
      </c>
      <c r="G644" s="236"/>
      <c r="H644" s="239">
        <v>2</v>
      </c>
      <c r="I644" s="240"/>
      <c r="J644" s="236"/>
      <c r="K644" s="236"/>
      <c r="L644" s="241"/>
      <c r="M644" s="242"/>
      <c r="N644" s="243"/>
      <c r="O644" s="243"/>
      <c r="P644" s="243"/>
      <c r="Q644" s="243"/>
      <c r="R644" s="243"/>
      <c r="S644" s="243"/>
      <c r="T644" s="244"/>
      <c r="AT644" s="245" t="s">
        <v>197</v>
      </c>
      <c r="AU644" s="245" t="s">
        <v>88</v>
      </c>
      <c r="AV644" s="14" t="s">
        <v>195</v>
      </c>
      <c r="AW644" s="14" t="s">
        <v>32</v>
      </c>
      <c r="AX644" s="14" t="s">
        <v>85</v>
      </c>
      <c r="AY644" s="245" t="s">
        <v>188</v>
      </c>
    </row>
    <row r="645" spans="1:65" s="2" customFormat="1" ht="16.5" customHeight="1">
      <c r="A645" s="35"/>
      <c r="B645" s="36"/>
      <c r="C645" s="210" t="s">
        <v>2182</v>
      </c>
      <c r="D645" s="210" t="s">
        <v>190</v>
      </c>
      <c r="E645" s="211" t="s">
        <v>2183</v>
      </c>
      <c r="F645" s="212" t="s">
        <v>2184</v>
      </c>
      <c r="G645" s="213" t="s">
        <v>454</v>
      </c>
      <c r="H645" s="214">
        <v>3</v>
      </c>
      <c r="I645" s="215"/>
      <c r="J645" s="216">
        <f>ROUND(I645*H645,2)</f>
        <v>0</v>
      </c>
      <c r="K645" s="212" t="s">
        <v>202</v>
      </c>
      <c r="L645" s="40"/>
      <c r="M645" s="217" t="s">
        <v>1</v>
      </c>
      <c r="N645" s="218" t="s">
        <v>42</v>
      </c>
      <c r="O645" s="72"/>
      <c r="P645" s="219">
        <f>O645*H645</f>
        <v>0</v>
      </c>
      <c r="Q645" s="219">
        <v>0.11217000000000001</v>
      </c>
      <c r="R645" s="219">
        <f>Q645*H645</f>
        <v>0.33651000000000003</v>
      </c>
      <c r="S645" s="219">
        <v>0</v>
      </c>
      <c r="T645" s="220">
        <f>S645*H645</f>
        <v>0</v>
      </c>
      <c r="U645" s="35"/>
      <c r="V645" s="35"/>
      <c r="W645" s="35"/>
      <c r="X645" s="35"/>
      <c r="Y645" s="35"/>
      <c r="Z645" s="35"/>
      <c r="AA645" s="35"/>
      <c r="AB645" s="35"/>
      <c r="AC645" s="35"/>
      <c r="AD645" s="35"/>
      <c r="AE645" s="35"/>
      <c r="AR645" s="221" t="s">
        <v>195</v>
      </c>
      <c r="AT645" s="221" t="s">
        <v>190</v>
      </c>
      <c r="AU645" s="221" t="s">
        <v>88</v>
      </c>
      <c r="AY645" s="18" t="s">
        <v>188</v>
      </c>
      <c r="BE645" s="222">
        <f>IF(N645="základní",J645,0)</f>
        <v>0</v>
      </c>
      <c r="BF645" s="222">
        <f>IF(N645="snížená",J645,0)</f>
        <v>0</v>
      </c>
      <c r="BG645" s="222">
        <f>IF(N645="zákl. přenesená",J645,0)</f>
        <v>0</v>
      </c>
      <c r="BH645" s="222">
        <f>IF(N645="sníž. přenesená",J645,0)</f>
        <v>0</v>
      </c>
      <c r="BI645" s="222">
        <f>IF(N645="nulová",J645,0)</f>
        <v>0</v>
      </c>
      <c r="BJ645" s="18" t="s">
        <v>85</v>
      </c>
      <c r="BK645" s="222">
        <f>ROUND(I645*H645,2)</f>
        <v>0</v>
      </c>
      <c r="BL645" s="18" t="s">
        <v>195</v>
      </c>
      <c r="BM645" s="221" t="s">
        <v>2185</v>
      </c>
    </row>
    <row r="646" spans="1:65" s="13" customFormat="1" ht="11.25">
      <c r="B646" s="223"/>
      <c r="C646" s="224"/>
      <c r="D646" s="225" t="s">
        <v>197</v>
      </c>
      <c r="E646" s="226" t="s">
        <v>1</v>
      </c>
      <c r="F646" s="227" t="s">
        <v>2186</v>
      </c>
      <c r="G646" s="224"/>
      <c r="H646" s="228">
        <v>1</v>
      </c>
      <c r="I646" s="229"/>
      <c r="J646" s="224"/>
      <c r="K646" s="224"/>
      <c r="L646" s="230"/>
      <c r="M646" s="231"/>
      <c r="N646" s="232"/>
      <c r="O646" s="232"/>
      <c r="P646" s="232"/>
      <c r="Q646" s="232"/>
      <c r="R646" s="232"/>
      <c r="S646" s="232"/>
      <c r="T646" s="233"/>
      <c r="AT646" s="234" t="s">
        <v>197</v>
      </c>
      <c r="AU646" s="234" t="s">
        <v>88</v>
      </c>
      <c r="AV646" s="13" t="s">
        <v>88</v>
      </c>
      <c r="AW646" s="13" t="s">
        <v>32</v>
      </c>
      <c r="AX646" s="13" t="s">
        <v>77</v>
      </c>
      <c r="AY646" s="234" t="s">
        <v>188</v>
      </c>
    </row>
    <row r="647" spans="1:65" s="13" customFormat="1" ht="11.25">
      <c r="B647" s="223"/>
      <c r="C647" s="224"/>
      <c r="D647" s="225" t="s">
        <v>197</v>
      </c>
      <c r="E647" s="226" t="s">
        <v>1</v>
      </c>
      <c r="F647" s="227" t="s">
        <v>2187</v>
      </c>
      <c r="G647" s="224"/>
      <c r="H647" s="228">
        <v>1</v>
      </c>
      <c r="I647" s="229"/>
      <c r="J647" s="224"/>
      <c r="K647" s="224"/>
      <c r="L647" s="230"/>
      <c r="M647" s="231"/>
      <c r="N647" s="232"/>
      <c r="O647" s="232"/>
      <c r="P647" s="232"/>
      <c r="Q647" s="232"/>
      <c r="R647" s="232"/>
      <c r="S647" s="232"/>
      <c r="T647" s="233"/>
      <c r="AT647" s="234" t="s">
        <v>197</v>
      </c>
      <c r="AU647" s="234" t="s">
        <v>88</v>
      </c>
      <c r="AV647" s="13" t="s">
        <v>88</v>
      </c>
      <c r="AW647" s="13" t="s">
        <v>32</v>
      </c>
      <c r="AX647" s="13" t="s">
        <v>77</v>
      </c>
      <c r="AY647" s="234" t="s">
        <v>188</v>
      </c>
    </row>
    <row r="648" spans="1:65" s="13" customFormat="1" ht="11.25">
      <c r="B648" s="223"/>
      <c r="C648" s="224"/>
      <c r="D648" s="225" t="s">
        <v>197</v>
      </c>
      <c r="E648" s="226" t="s">
        <v>1</v>
      </c>
      <c r="F648" s="227" t="s">
        <v>2188</v>
      </c>
      <c r="G648" s="224"/>
      <c r="H648" s="228">
        <v>1</v>
      </c>
      <c r="I648" s="229"/>
      <c r="J648" s="224"/>
      <c r="K648" s="224"/>
      <c r="L648" s="230"/>
      <c r="M648" s="231"/>
      <c r="N648" s="232"/>
      <c r="O648" s="232"/>
      <c r="P648" s="232"/>
      <c r="Q648" s="232"/>
      <c r="R648" s="232"/>
      <c r="S648" s="232"/>
      <c r="T648" s="233"/>
      <c r="AT648" s="234" t="s">
        <v>197</v>
      </c>
      <c r="AU648" s="234" t="s">
        <v>88</v>
      </c>
      <c r="AV648" s="13" t="s">
        <v>88</v>
      </c>
      <c r="AW648" s="13" t="s">
        <v>32</v>
      </c>
      <c r="AX648" s="13" t="s">
        <v>77</v>
      </c>
      <c r="AY648" s="234" t="s">
        <v>188</v>
      </c>
    </row>
    <row r="649" spans="1:65" s="14" customFormat="1" ht="11.25">
      <c r="B649" s="235"/>
      <c r="C649" s="236"/>
      <c r="D649" s="225" t="s">
        <v>197</v>
      </c>
      <c r="E649" s="237" t="s">
        <v>1</v>
      </c>
      <c r="F649" s="238" t="s">
        <v>199</v>
      </c>
      <c r="G649" s="236"/>
      <c r="H649" s="239">
        <v>3</v>
      </c>
      <c r="I649" s="240"/>
      <c r="J649" s="236"/>
      <c r="K649" s="236"/>
      <c r="L649" s="241"/>
      <c r="M649" s="242"/>
      <c r="N649" s="243"/>
      <c r="O649" s="243"/>
      <c r="P649" s="243"/>
      <c r="Q649" s="243"/>
      <c r="R649" s="243"/>
      <c r="S649" s="243"/>
      <c r="T649" s="244"/>
      <c r="AT649" s="245" t="s">
        <v>197</v>
      </c>
      <c r="AU649" s="245" t="s">
        <v>88</v>
      </c>
      <c r="AV649" s="14" t="s">
        <v>195</v>
      </c>
      <c r="AW649" s="14" t="s">
        <v>32</v>
      </c>
      <c r="AX649" s="14" t="s">
        <v>85</v>
      </c>
      <c r="AY649" s="245" t="s">
        <v>188</v>
      </c>
    </row>
    <row r="650" spans="1:65" s="2" customFormat="1" ht="16.5" customHeight="1">
      <c r="A650" s="35"/>
      <c r="B650" s="36"/>
      <c r="C650" s="210" t="s">
        <v>2189</v>
      </c>
      <c r="D650" s="210" t="s">
        <v>190</v>
      </c>
      <c r="E650" s="211" t="s">
        <v>2190</v>
      </c>
      <c r="F650" s="212" t="s">
        <v>2191</v>
      </c>
      <c r="G650" s="213" t="s">
        <v>454</v>
      </c>
      <c r="H650" s="214">
        <v>10</v>
      </c>
      <c r="I650" s="215"/>
      <c r="J650" s="216">
        <f>ROUND(I650*H650,2)</f>
        <v>0</v>
      </c>
      <c r="K650" s="212" t="s">
        <v>202</v>
      </c>
      <c r="L650" s="40"/>
      <c r="M650" s="217" t="s">
        <v>1</v>
      </c>
      <c r="N650" s="218" t="s">
        <v>42</v>
      </c>
      <c r="O650" s="72"/>
      <c r="P650" s="219">
        <f>O650*H650</f>
        <v>0</v>
      </c>
      <c r="Q650" s="219">
        <v>1.2120000000000001E-2</v>
      </c>
      <c r="R650" s="219">
        <f>Q650*H650</f>
        <v>0.1212</v>
      </c>
      <c r="S650" s="219">
        <v>0</v>
      </c>
      <c r="T650" s="220">
        <f>S650*H650</f>
        <v>0</v>
      </c>
      <c r="U650" s="35"/>
      <c r="V650" s="35"/>
      <c r="W650" s="35"/>
      <c r="X650" s="35"/>
      <c r="Y650" s="35"/>
      <c r="Z650" s="35"/>
      <c r="AA650" s="35"/>
      <c r="AB650" s="35"/>
      <c r="AC650" s="35"/>
      <c r="AD650" s="35"/>
      <c r="AE650" s="35"/>
      <c r="AR650" s="221" t="s">
        <v>195</v>
      </c>
      <c r="AT650" s="221" t="s">
        <v>190</v>
      </c>
      <c r="AU650" s="221" t="s">
        <v>88</v>
      </c>
      <c r="AY650" s="18" t="s">
        <v>188</v>
      </c>
      <c r="BE650" s="222">
        <f>IF(N650="základní",J650,0)</f>
        <v>0</v>
      </c>
      <c r="BF650" s="222">
        <f>IF(N650="snížená",J650,0)</f>
        <v>0</v>
      </c>
      <c r="BG650" s="222">
        <f>IF(N650="zákl. přenesená",J650,0)</f>
        <v>0</v>
      </c>
      <c r="BH650" s="222">
        <f>IF(N650="sníž. přenesená",J650,0)</f>
        <v>0</v>
      </c>
      <c r="BI650" s="222">
        <f>IF(N650="nulová",J650,0)</f>
        <v>0</v>
      </c>
      <c r="BJ650" s="18" t="s">
        <v>85</v>
      </c>
      <c r="BK650" s="222">
        <f>ROUND(I650*H650,2)</f>
        <v>0</v>
      </c>
      <c r="BL650" s="18" t="s">
        <v>195</v>
      </c>
      <c r="BM650" s="221" t="s">
        <v>2192</v>
      </c>
    </row>
    <row r="651" spans="1:65" s="2" customFormat="1" ht="16.5" customHeight="1">
      <c r="A651" s="35"/>
      <c r="B651" s="36"/>
      <c r="C651" s="210" t="s">
        <v>2193</v>
      </c>
      <c r="D651" s="210" t="s">
        <v>190</v>
      </c>
      <c r="E651" s="211" t="s">
        <v>2194</v>
      </c>
      <c r="F651" s="212" t="s">
        <v>2195</v>
      </c>
      <c r="G651" s="213" t="s">
        <v>454</v>
      </c>
      <c r="H651" s="214">
        <v>6</v>
      </c>
      <c r="I651" s="215"/>
      <c r="J651" s="216">
        <f>ROUND(I651*H651,2)</f>
        <v>0</v>
      </c>
      <c r="K651" s="212" t="s">
        <v>202</v>
      </c>
      <c r="L651" s="40"/>
      <c r="M651" s="217" t="s">
        <v>1</v>
      </c>
      <c r="N651" s="218" t="s">
        <v>42</v>
      </c>
      <c r="O651" s="72"/>
      <c r="P651" s="219">
        <f>O651*H651</f>
        <v>0</v>
      </c>
      <c r="Q651" s="219">
        <v>2.4240000000000001E-2</v>
      </c>
      <c r="R651" s="219">
        <f>Q651*H651</f>
        <v>0.14544000000000001</v>
      </c>
      <c r="S651" s="219">
        <v>0</v>
      </c>
      <c r="T651" s="220">
        <f>S651*H651</f>
        <v>0</v>
      </c>
      <c r="U651" s="35"/>
      <c r="V651" s="35"/>
      <c r="W651" s="35"/>
      <c r="X651" s="35"/>
      <c r="Y651" s="35"/>
      <c r="Z651" s="35"/>
      <c r="AA651" s="35"/>
      <c r="AB651" s="35"/>
      <c r="AC651" s="35"/>
      <c r="AD651" s="35"/>
      <c r="AE651" s="35"/>
      <c r="AR651" s="221" t="s">
        <v>195</v>
      </c>
      <c r="AT651" s="221" t="s">
        <v>190</v>
      </c>
      <c r="AU651" s="221" t="s">
        <v>88</v>
      </c>
      <c r="AY651" s="18" t="s">
        <v>188</v>
      </c>
      <c r="BE651" s="222">
        <f>IF(N651="základní",J651,0)</f>
        <v>0</v>
      </c>
      <c r="BF651" s="222">
        <f>IF(N651="snížená",J651,0)</f>
        <v>0</v>
      </c>
      <c r="BG651" s="222">
        <f>IF(N651="zákl. přenesená",J651,0)</f>
        <v>0</v>
      </c>
      <c r="BH651" s="222">
        <f>IF(N651="sníž. přenesená",J651,0)</f>
        <v>0</v>
      </c>
      <c r="BI651" s="222">
        <f>IF(N651="nulová",J651,0)</f>
        <v>0</v>
      </c>
      <c r="BJ651" s="18" t="s">
        <v>85</v>
      </c>
      <c r="BK651" s="222">
        <f>ROUND(I651*H651,2)</f>
        <v>0</v>
      </c>
      <c r="BL651" s="18" t="s">
        <v>195</v>
      </c>
      <c r="BM651" s="221" t="s">
        <v>2196</v>
      </c>
    </row>
    <row r="652" spans="1:65" s="2" customFormat="1" ht="16.5" customHeight="1">
      <c r="A652" s="35"/>
      <c r="B652" s="36"/>
      <c r="C652" s="210" t="s">
        <v>2197</v>
      </c>
      <c r="D652" s="210" t="s">
        <v>190</v>
      </c>
      <c r="E652" s="211" t="s">
        <v>2198</v>
      </c>
      <c r="F652" s="212" t="s">
        <v>2199</v>
      </c>
      <c r="G652" s="213" t="s">
        <v>454</v>
      </c>
      <c r="H652" s="214">
        <v>1</v>
      </c>
      <c r="I652" s="215"/>
      <c r="J652" s="216">
        <f>ROUND(I652*H652,2)</f>
        <v>0</v>
      </c>
      <c r="K652" s="212" t="s">
        <v>202</v>
      </c>
      <c r="L652" s="40"/>
      <c r="M652" s="217" t="s">
        <v>1</v>
      </c>
      <c r="N652" s="218" t="s">
        <v>42</v>
      </c>
      <c r="O652" s="72"/>
      <c r="P652" s="219">
        <f>O652*H652</f>
        <v>0</v>
      </c>
      <c r="Q652" s="219">
        <v>4.8480000000000002E-2</v>
      </c>
      <c r="R652" s="219">
        <f>Q652*H652</f>
        <v>4.8480000000000002E-2</v>
      </c>
      <c r="S652" s="219">
        <v>0</v>
      </c>
      <c r="T652" s="220">
        <f>S652*H652</f>
        <v>0</v>
      </c>
      <c r="U652" s="35"/>
      <c r="V652" s="35"/>
      <c r="W652" s="35"/>
      <c r="X652" s="35"/>
      <c r="Y652" s="35"/>
      <c r="Z652" s="35"/>
      <c r="AA652" s="35"/>
      <c r="AB652" s="35"/>
      <c r="AC652" s="35"/>
      <c r="AD652" s="35"/>
      <c r="AE652" s="35"/>
      <c r="AR652" s="221" t="s">
        <v>195</v>
      </c>
      <c r="AT652" s="221" t="s">
        <v>190</v>
      </c>
      <c r="AU652" s="221" t="s">
        <v>88</v>
      </c>
      <c r="AY652" s="18" t="s">
        <v>188</v>
      </c>
      <c r="BE652" s="222">
        <f>IF(N652="základní",J652,0)</f>
        <v>0</v>
      </c>
      <c r="BF652" s="222">
        <f>IF(N652="snížená",J652,0)</f>
        <v>0</v>
      </c>
      <c r="BG652" s="222">
        <f>IF(N652="zákl. přenesená",J652,0)</f>
        <v>0</v>
      </c>
      <c r="BH652" s="222">
        <f>IF(N652="sníž. přenesená",J652,0)</f>
        <v>0</v>
      </c>
      <c r="BI652" s="222">
        <f>IF(N652="nulová",J652,0)</f>
        <v>0</v>
      </c>
      <c r="BJ652" s="18" t="s">
        <v>85</v>
      </c>
      <c r="BK652" s="222">
        <f>ROUND(I652*H652,2)</f>
        <v>0</v>
      </c>
      <c r="BL652" s="18" t="s">
        <v>195</v>
      </c>
      <c r="BM652" s="221" t="s">
        <v>2200</v>
      </c>
    </row>
    <row r="653" spans="1:65" s="2" customFormat="1" ht="16.5" customHeight="1">
      <c r="A653" s="35"/>
      <c r="B653" s="36"/>
      <c r="C653" s="210" t="s">
        <v>2201</v>
      </c>
      <c r="D653" s="210" t="s">
        <v>190</v>
      </c>
      <c r="E653" s="211" t="s">
        <v>2202</v>
      </c>
      <c r="F653" s="212" t="s">
        <v>2203</v>
      </c>
      <c r="G653" s="213" t="s">
        <v>454</v>
      </c>
      <c r="H653" s="214">
        <v>17</v>
      </c>
      <c r="I653" s="215"/>
      <c r="J653" s="216">
        <f>ROUND(I653*H653,2)</f>
        <v>0</v>
      </c>
      <c r="K653" s="212" t="s">
        <v>202</v>
      </c>
      <c r="L653" s="40"/>
      <c r="M653" s="217" t="s">
        <v>1</v>
      </c>
      <c r="N653" s="218" t="s">
        <v>42</v>
      </c>
      <c r="O653" s="72"/>
      <c r="P653" s="219">
        <f>O653*H653</f>
        <v>0</v>
      </c>
      <c r="Q653" s="219">
        <v>0</v>
      </c>
      <c r="R653" s="219">
        <f>Q653*H653</f>
        <v>0</v>
      </c>
      <c r="S653" s="219">
        <v>0</v>
      </c>
      <c r="T653" s="220">
        <f>S653*H653</f>
        <v>0</v>
      </c>
      <c r="U653" s="35"/>
      <c r="V653" s="35"/>
      <c r="W653" s="35"/>
      <c r="X653" s="35"/>
      <c r="Y653" s="35"/>
      <c r="Z653" s="35"/>
      <c r="AA653" s="35"/>
      <c r="AB653" s="35"/>
      <c r="AC653" s="35"/>
      <c r="AD653" s="35"/>
      <c r="AE653" s="35"/>
      <c r="AR653" s="221" t="s">
        <v>195</v>
      </c>
      <c r="AT653" s="221" t="s">
        <v>190</v>
      </c>
      <c r="AU653" s="221" t="s">
        <v>88</v>
      </c>
      <c r="AY653" s="18" t="s">
        <v>188</v>
      </c>
      <c r="BE653" s="222">
        <f>IF(N653="základní",J653,0)</f>
        <v>0</v>
      </c>
      <c r="BF653" s="222">
        <f>IF(N653="snížená",J653,0)</f>
        <v>0</v>
      </c>
      <c r="BG653" s="222">
        <f>IF(N653="zákl. přenesená",J653,0)</f>
        <v>0</v>
      </c>
      <c r="BH653" s="222">
        <f>IF(N653="sníž. přenesená",J653,0)</f>
        <v>0</v>
      </c>
      <c r="BI653" s="222">
        <f>IF(N653="nulová",J653,0)</f>
        <v>0</v>
      </c>
      <c r="BJ653" s="18" t="s">
        <v>85</v>
      </c>
      <c r="BK653" s="222">
        <f>ROUND(I653*H653,2)</f>
        <v>0</v>
      </c>
      <c r="BL653" s="18" t="s">
        <v>195</v>
      </c>
      <c r="BM653" s="221" t="s">
        <v>2204</v>
      </c>
    </row>
    <row r="654" spans="1:65" s="2" customFormat="1" ht="16.5" customHeight="1">
      <c r="A654" s="35"/>
      <c r="B654" s="36"/>
      <c r="C654" s="210" t="s">
        <v>2205</v>
      </c>
      <c r="D654" s="210" t="s">
        <v>190</v>
      </c>
      <c r="E654" s="211" t="s">
        <v>2206</v>
      </c>
      <c r="F654" s="212" t="s">
        <v>2207</v>
      </c>
      <c r="G654" s="213" t="s">
        <v>454</v>
      </c>
      <c r="H654" s="214">
        <v>1</v>
      </c>
      <c r="I654" s="215"/>
      <c r="J654" s="216">
        <f>ROUND(I654*H654,2)</f>
        <v>0</v>
      </c>
      <c r="K654" s="212" t="s">
        <v>194</v>
      </c>
      <c r="L654" s="40"/>
      <c r="M654" s="217" t="s">
        <v>1</v>
      </c>
      <c r="N654" s="218" t="s">
        <v>42</v>
      </c>
      <c r="O654" s="72"/>
      <c r="P654" s="219">
        <f>O654*H654</f>
        <v>0</v>
      </c>
      <c r="Q654" s="219">
        <v>0</v>
      </c>
      <c r="R654" s="219">
        <f>Q654*H654</f>
        <v>0</v>
      </c>
      <c r="S654" s="219">
        <v>0</v>
      </c>
      <c r="T654" s="220">
        <f>S654*H654</f>
        <v>0</v>
      </c>
      <c r="U654" s="35"/>
      <c r="V654" s="35"/>
      <c r="W654" s="35"/>
      <c r="X654" s="35"/>
      <c r="Y654" s="35"/>
      <c r="Z654" s="35"/>
      <c r="AA654" s="35"/>
      <c r="AB654" s="35"/>
      <c r="AC654" s="35"/>
      <c r="AD654" s="35"/>
      <c r="AE654" s="35"/>
      <c r="AR654" s="221" t="s">
        <v>195</v>
      </c>
      <c r="AT654" s="221" t="s">
        <v>190</v>
      </c>
      <c r="AU654" s="221" t="s">
        <v>88</v>
      </c>
      <c r="AY654" s="18" t="s">
        <v>188</v>
      </c>
      <c r="BE654" s="222">
        <f>IF(N654="základní",J654,0)</f>
        <v>0</v>
      </c>
      <c r="BF654" s="222">
        <f>IF(N654="snížená",J654,0)</f>
        <v>0</v>
      </c>
      <c r="BG654" s="222">
        <f>IF(N654="zákl. přenesená",J654,0)</f>
        <v>0</v>
      </c>
      <c r="BH654" s="222">
        <f>IF(N654="sníž. přenesená",J654,0)</f>
        <v>0</v>
      </c>
      <c r="BI654" s="222">
        <f>IF(N654="nulová",J654,0)</f>
        <v>0</v>
      </c>
      <c r="BJ654" s="18" t="s">
        <v>85</v>
      </c>
      <c r="BK654" s="222">
        <f>ROUND(I654*H654,2)</f>
        <v>0</v>
      </c>
      <c r="BL654" s="18" t="s">
        <v>195</v>
      </c>
      <c r="BM654" s="221" t="s">
        <v>2208</v>
      </c>
    </row>
    <row r="655" spans="1:65" s="13" customFormat="1" ht="11.25">
      <c r="B655" s="223"/>
      <c r="C655" s="224"/>
      <c r="D655" s="225" t="s">
        <v>197</v>
      </c>
      <c r="E655" s="226" t="s">
        <v>1</v>
      </c>
      <c r="F655" s="227" t="s">
        <v>2160</v>
      </c>
      <c r="G655" s="224"/>
      <c r="H655" s="228">
        <v>1</v>
      </c>
      <c r="I655" s="229"/>
      <c r="J655" s="224"/>
      <c r="K655" s="224"/>
      <c r="L655" s="230"/>
      <c r="M655" s="231"/>
      <c r="N655" s="232"/>
      <c r="O655" s="232"/>
      <c r="P655" s="232"/>
      <c r="Q655" s="232"/>
      <c r="R655" s="232"/>
      <c r="S655" s="232"/>
      <c r="T655" s="233"/>
      <c r="AT655" s="234" t="s">
        <v>197</v>
      </c>
      <c r="AU655" s="234" t="s">
        <v>88</v>
      </c>
      <c r="AV655" s="13" t="s">
        <v>88</v>
      </c>
      <c r="AW655" s="13" t="s">
        <v>32</v>
      </c>
      <c r="AX655" s="13" t="s">
        <v>85</v>
      </c>
      <c r="AY655" s="234" t="s">
        <v>188</v>
      </c>
    </row>
    <row r="656" spans="1:65" s="2" customFormat="1" ht="16.5" customHeight="1">
      <c r="A656" s="35"/>
      <c r="B656" s="36"/>
      <c r="C656" s="210" t="s">
        <v>2209</v>
      </c>
      <c r="D656" s="210" t="s">
        <v>190</v>
      </c>
      <c r="E656" s="211" t="s">
        <v>2210</v>
      </c>
      <c r="F656" s="212" t="s">
        <v>2211</v>
      </c>
      <c r="G656" s="213" t="s">
        <v>454</v>
      </c>
      <c r="H656" s="214">
        <v>14</v>
      </c>
      <c r="I656" s="215"/>
      <c r="J656" s="216">
        <f>ROUND(I656*H656,2)</f>
        <v>0</v>
      </c>
      <c r="K656" s="212" t="s">
        <v>202</v>
      </c>
      <c r="L656" s="40"/>
      <c r="M656" s="217" t="s">
        <v>1</v>
      </c>
      <c r="N656" s="218" t="s">
        <v>42</v>
      </c>
      <c r="O656" s="72"/>
      <c r="P656" s="219">
        <f>O656*H656</f>
        <v>0</v>
      </c>
      <c r="Q656" s="219">
        <v>0.19885</v>
      </c>
      <c r="R656" s="219">
        <f>Q656*H656</f>
        <v>2.7839</v>
      </c>
      <c r="S656" s="219">
        <v>0</v>
      </c>
      <c r="T656" s="220">
        <f>S656*H656</f>
        <v>0</v>
      </c>
      <c r="U656" s="35"/>
      <c r="V656" s="35"/>
      <c r="W656" s="35"/>
      <c r="X656" s="35"/>
      <c r="Y656" s="35"/>
      <c r="Z656" s="35"/>
      <c r="AA656" s="35"/>
      <c r="AB656" s="35"/>
      <c r="AC656" s="35"/>
      <c r="AD656" s="35"/>
      <c r="AE656" s="35"/>
      <c r="AR656" s="221" t="s">
        <v>195</v>
      </c>
      <c r="AT656" s="221" t="s">
        <v>190</v>
      </c>
      <c r="AU656" s="221" t="s">
        <v>88</v>
      </c>
      <c r="AY656" s="18" t="s">
        <v>188</v>
      </c>
      <c r="BE656" s="222">
        <f>IF(N656="základní",J656,0)</f>
        <v>0</v>
      </c>
      <c r="BF656" s="222">
        <f>IF(N656="snížená",J656,0)</f>
        <v>0</v>
      </c>
      <c r="BG656" s="222">
        <f>IF(N656="zákl. přenesená",J656,0)</f>
        <v>0</v>
      </c>
      <c r="BH656" s="222">
        <f>IF(N656="sníž. přenesená",J656,0)</f>
        <v>0</v>
      </c>
      <c r="BI656" s="222">
        <f>IF(N656="nulová",J656,0)</f>
        <v>0</v>
      </c>
      <c r="BJ656" s="18" t="s">
        <v>85</v>
      </c>
      <c r="BK656" s="222">
        <f>ROUND(I656*H656,2)</f>
        <v>0</v>
      </c>
      <c r="BL656" s="18" t="s">
        <v>195</v>
      </c>
      <c r="BM656" s="221" t="s">
        <v>2212</v>
      </c>
    </row>
    <row r="657" spans="1:65" s="2" customFormat="1" ht="16.5" customHeight="1">
      <c r="A657" s="35"/>
      <c r="B657" s="36"/>
      <c r="C657" s="210" t="s">
        <v>2213</v>
      </c>
      <c r="D657" s="210" t="s">
        <v>190</v>
      </c>
      <c r="E657" s="211" t="s">
        <v>2214</v>
      </c>
      <c r="F657" s="212" t="s">
        <v>2215</v>
      </c>
      <c r="G657" s="213" t="s">
        <v>454</v>
      </c>
      <c r="H657" s="214">
        <v>3</v>
      </c>
      <c r="I657" s="215"/>
      <c r="J657" s="216">
        <f>ROUND(I657*H657,2)</f>
        <v>0</v>
      </c>
      <c r="K657" s="212" t="s">
        <v>202</v>
      </c>
      <c r="L657" s="40"/>
      <c r="M657" s="217" t="s">
        <v>1</v>
      </c>
      <c r="N657" s="218" t="s">
        <v>42</v>
      </c>
      <c r="O657" s="72"/>
      <c r="P657" s="219">
        <f>O657*H657</f>
        <v>0</v>
      </c>
      <c r="Q657" s="219">
        <v>0.25652999999999998</v>
      </c>
      <c r="R657" s="219">
        <f>Q657*H657</f>
        <v>0.76959</v>
      </c>
      <c r="S657" s="219">
        <v>0</v>
      </c>
      <c r="T657" s="220">
        <f>S657*H657</f>
        <v>0</v>
      </c>
      <c r="U657" s="35"/>
      <c r="V657" s="35"/>
      <c r="W657" s="35"/>
      <c r="X657" s="35"/>
      <c r="Y657" s="35"/>
      <c r="Z657" s="35"/>
      <c r="AA657" s="35"/>
      <c r="AB657" s="35"/>
      <c r="AC657" s="35"/>
      <c r="AD657" s="35"/>
      <c r="AE657" s="35"/>
      <c r="AR657" s="221" t="s">
        <v>195</v>
      </c>
      <c r="AT657" s="221" t="s">
        <v>190</v>
      </c>
      <c r="AU657" s="221" t="s">
        <v>88</v>
      </c>
      <c r="AY657" s="18" t="s">
        <v>188</v>
      </c>
      <c r="BE657" s="222">
        <f>IF(N657="základní",J657,0)</f>
        <v>0</v>
      </c>
      <c r="BF657" s="222">
        <f>IF(N657="snížená",J657,0)</f>
        <v>0</v>
      </c>
      <c r="BG657" s="222">
        <f>IF(N657="zákl. přenesená",J657,0)</f>
        <v>0</v>
      </c>
      <c r="BH657" s="222">
        <f>IF(N657="sníž. přenesená",J657,0)</f>
        <v>0</v>
      </c>
      <c r="BI657" s="222">
        <f>IF(N657="nulová",J657,0)</f>
        <v>0</v>
      </c>
      <c r="BJ657" s="18" t="s">
        <v>85</v>
      </c>
      <c r="BK657" s="222">
        <f>ROUND(I657*H657,2)</f>
        <v>0</v>
      </c>
      <c r="BL657" s="18" t="s">
        <v>195</v>
      </c>
      <c r="BM657" s="221" t="s">
        <v>2216</v>
      </c>
    </row>
    <row r="658" spans="1:65" s="2" customFormat="1" ht="16.5" customHeight="1">
      <c r="A658" s="35"/>
      <c r="B658" s="36"/>
      <c r="C658" s="210" t="s">
        <v>2217</v>
      </c>
      <c r="D658" s="210" t="s">
        <v>190</v>
      </c>
      <c r="E658" s="211" t="s">
        <v>2218</v>
      </c>
      <c r="F658" s="212" t="s">
        <v>2219</v>
      </c>
      <c r="G658" s="213" t="s">
        <v>454</v>
      </c>
      <c r="H658" s="214">
        <v>1</v>
      </c>
      <c r="I658" s="215"/>
      <c r="J658" s="216">
        <f>ROUND(I658*H658,2)</f>
        <v>0</v>
      </c>
      <c r="K658" s="212" t="s">
        <v>194</v>
      </c>
      <c r="L658" s="40"/>
      <c r="M658" s="217" t="s">
        <v>1</v>
      </c>
      <c r="N658" s="218" t="s">
        <v>42</v>
      </c>
      <c r="O658" s="72"/>
      <c r="P658" s="219">
        <f>O658*H658</f>
        <v>0</v>
      </c>
      <c r="Q658" s="219">
        <v>3.1700000000000001E-3</v>
      </c>
      <c r="R658" s="219">
        <f>Q658*H658</f>
        <v>3.1700000000000001E-3</v>
      </c>
      <c r="S658" s="219">
        <v>0</v>
      </c>
      <c r="T658" s="220">
        <f>S658*H658</f>
        <v>0</v>
      </c>
      <c r="U658" s="35"/>
      <c r="V658" s="35"/>
      <c r="W658" s="35"/>
      <c r="X658" s="35"/>
      <c r="Y658" s="35"/>
      <c r="Z658" s="35"/>
      <c r="AA658" s="35"/>
      <c r="AB658" s="35"/>
      <c r="AC658" s="35"/>
      <c r="AD658" s="35"/>
      <c r="AE658" s="35"/>
      <c r="AR658" s="221" t="s">
        <v>195</v>
      </c>
      <c r="AT658" s="221" t="s">
        <v>190</v>
      </c>
      <c r="AU658" s="221" t="s">
        <v>88</v>
      </c>
      <c r="AY658" s="18" t="s">
        <v>188</v>
      </c>
      <c r="BE658" s="222">
        <f>IF(N658="základní",J658,0)</f>
        <v>0</v>
      </c>
      <c r="BF658" s="222">
        <f>IF(N658="snížená",J658,0)</f>
        <v>0</v>
      </c>
      <c r="BG658" s="222">
        <f>IF(N658="zákl. přenesená",J658,0)</f>
        <v>0</v>
      </c>
      <c r="BH658" s="222">
        <f>IF(N658="sníž. přenesená",J658,0)</f>
        <v>0</v>
      </c>
      <c r="BI658" s="222">
        <f>IF(N658="nulová",J658,0)</f>
        <v>0</v>
      </c>
      <c r="BJ658" s="18" t="s">
        <v>85</v>
      </c>
      <c r="BK658" s="222">
        <f>ROUND(I658*H658,2)</f>
        <v>0</v>
      </c>
      <c r="BL658" s="18" t="s">
        <v>195</v>
      </c>
      <c r="BM658" s="221" t="s">
        <v>2220</v>
      </c>
    </row>
    <row r="659" spans="1:65" s="13" customFormat="1" ht="11.25">
      <c r="B659" s="223"/>
      <c r="C659" s="224"/>
      <c r="D659" s="225" t="s">
        <v>197</v>
      </c>
      <c r="E659" s="226" t="s">
        <v>1</v>
      </c>
      <c r="F659" s="227" t="s">
        <v>2221</v>
      </c>
      <c r="G659" s="224"/>
      <c r="H659" s="228">
        <v>1</v>
      </c>
      <c r="I659" s="229"/>
      <c r="J659" s="224"/>
      <c r="K659" s="224"/>
      <c r="L659" s="230"/>
      <c r="M659" s="231"/>
      <c r="N659" s="232"/>
      <c r="O659" s="232"/>
      <c r="P659" s="232"/>
      <c r="Q659" s="232"/>
      <c r="R659" s="232"/>
      <c r="S659" s="232"/>
      <c r="T659" s="233"/>
      <c r="AT659" s="234" t="s">
        <v>197</v>
      </c>
      <c r="AU659" s="234" t="s">
        <v>88</v>
      </c>
      <c r="AV659" s="13" t="s">
        <v>88</v>
      </c>
      <c r="AW659" s="13" t="s">
        <v>32</v>
      </c>
      <c r="AX659" s="13" t="s">
        <v>85</v>
      </c>
      <c r="AY659" s="234" t="s">
        <v>188</v>
      </c>
    </row>
    <row r="660" spans="1:65" s="2" customFormat="1" ht="16.5" customHeight="1">
      <c r="A660" s="35"/>
      <c r="B660" s="36"/>
      <c r="C660" s="210" t="s">
        <v>2222</v>
      </c>
      <c r="D660" s="210" t="s">
        <v>190</v>
      </c>
      <c r="E660" s="211" t="s">
        <v>2223</v>
      </c>
      <c r="F660" s="212" t="s">
        <v>2224</v>
      </c>
      <c r="G660" s="213" t="s">
        <v>454</v>
      </c>
      <c r="H660" s="214">
        <v>1</v>
      </c>
      <c r="I660" s="215"/>
      <c r="J660" s="216">
        <f>ROUND(I660*H660,2)</f>
        <v>0</v>
      </c>
      <c r="K660" s="212" t="s">
        <v>194</v>
      </c>
      <c r="L660" s="40"/>
      <c r="M660" s="217" t="s">
        <v>1</v>
      </c>
      <c r="N660" s="218" t="s">
        <v>42</v>
      </c>
      <c r="O660" s="72"/>
      <c r="P660" s="219">
        <f>O660*H660</f>
        <v>0</v>
      </c>
      <c r="Q660" s="219">
        <v>3.1700000000000001E-3</v>
      </c>
      <c r="R660" s="219">
        <f>Q660*H660</f>
        <v>3.1700000000000001E-3</v>
      </c>
      <c r="S660" s="219">
        <v>0</v>
      </c>
      <c r="T660" s="220">
        <f>S660*H660</f>
        <v>0</v>
      </c>
      <c r="U660" s="35"/>
      <c r="V660" s="35"/>
      <c r="W660" s="35"/>
      <c r="X660" s="35"/>
      <c r="Y660" s="35"/>
      <c r="Z660" s="35"/>
      <c r="AA660" s="35"/>
      <c r="AB660" s="35"/>
      <c r="AC660" s="35"/>
      <c r="AD660" s="35"/>
      <c r="AE660" s="35"/>
      <c r="AR660" s="221" t="s">
        <v>195</v>
      </c>
      <c r="AT660" s="221" t="s">
        <v>190</v>
      </c>
      <c r="AU660" s="221" t="s">
        <v>88</v>
      </c>
      <c r="AY660" s="18" t="s">
        <v>188</v>
      </c>
      <c r="BE660" s="222">
        <f>IF(N660="základní",J660,0)</f>
        <v>0</v>
      </c>
      <c r="BF660" s="222">
        <f>IF(N660="snížená",J660,0)</f>
        <v>0</v>
      </c>
      <c r="BG660" s="222">
        <f>IF(N660="zákl. přenesená",J660,0)</f>
        <v>0</v>
      </c>
      <c r="BH660" s="222">
        <f>IF(N660="sníž. přenesená",J660,0)</f>
        <v>0</v>
      </c>
      <c r="BI660" s="222">
        <f>IF(N660="nulová",J660,0)</f>
        <v>0</v>
      </c>
      <c r="BJ660" s="18" t="s">
        <v>85</v>
      </c>
      <c r="BK660" s="222">
        <f>ROUND(I660*H660,2)</f>
        <v>0</v>
      </c>
      <c r="BL660" s="18" t="s">
        <v>195</v>
      </c>
      <c r="BM660" s="221" t="s">
        <v>2225</v>
      </c>
    </row>
    <row r="661" spans="1:65" s="13" customFormat="1" ht="11.25">
      <c r="B661" s="223"/>
      <c r="C661" s="224"/>
      <c r="D661" s="225" t="s">
        <v>197</v>
      </c>
      <c r="E661" s="226" t="s">
        <v>1</v>
      </c>
      <c r="F661" s="227" t="s">
        <v>2226</v>
      </c>
      <c r="G661" s="224"/>
      <c r="H661" s="228">
        <v>1</v>
      </c>
      <c r="I661" s="229"/>
      <c r="J661" s="224"/>
      <c r="K661" s="224"/>
      <c r="L661" s="230"/>
      <c r="M661" s="231"/>
      <c r="N661" s="232"/>
      <c r="O661" s="232"/>
      <c r="P661" s="232"/>
      <c r="Q661" s="232"/>
      <c r="R661" s="232"/>
      <c r="S661" s="232"/>
      <c r="T661" s="233"/>
      <c r="AT661" s="234" t="s">
        <v>197</v>
      </c>
      <c r="AU661" s="234" t="s">
        <v>88</v>
      </c>
      <c r="AV661" s="13" t="s">
        <v>88</v>
      </c>
      <c r="AW661" s="13" t="s">
        <v>32</v>
      </c>
      <c r="AX661" s="13" t="s">
        <v>85</v>
      </c>
      <c r="AY661" s="234" t="s">
        <v>188</v>
      </c>
    </row>
    <row r="662" spans="1:65" s="2" customFormat="1" ht="24" customHeight="1">
      <c r="A662" s="35"/>
      <c r="B662" s="36"/>
      <c r="C662" s="210" t="s">
        <v>2227</v>
      </c>
      <c r="D662" s="210" t="s">
        <v>190</v>
      </c>
      <c r="E662" s="211" t="s">
        <v>2228</v>
      </c>
      <c r="F662" s="212" t="s">
        <v>2229</v>
      </c>
      <c r="G662" s="213" t="s">
        <v>454</v>
      </c>
      <c r="H662" s="214">
        <v>1</v>
      </c>
      <c r="I662" s="215"/>
      <c r="J662" s="216">
        <f>ROUND(I662*H662,2)</f>
        <v>0</v>
      </c>
      <c r="K662" s="212" t="s">
        <v>194</v>
      </c>
      <c r="L662" s="40"/>
      <c r="M662" s="217" t="s">
        <v>1</v>
      </c>
      <c r="N662" s="218" t="s">
        <v>42</v>
      </c>
      <c r="O662" s="72"/>
      <c r="P662" s="219">
        <f>O662*H662</f>
        <v>0</v>
      </c>
      <c r="Q662" s="219">
        <v>3.1700000000000001E-3</v>
      </c>
      <c r="R662" s="219">
        <f>Q662*H662</f>
        <v>3.1700000000000001E-3</v>
      </c>
      <c r="S662" s="219">
        <v>0</v>
      </c>
      <c r="T662" s="220">
        <f>S662*H662</f>
        <v>0</v>
      </c>
      <c r="U662" s="35"/>
      <c r="V662" s="35"/>
      <c r="W662" s="35"/>
      <c r="X662" s="35"/>
      <c r="Y662" s="35"/>
      <c r="Z662" s="35"/>
      <c r="AA662" s="35"/>
      <c r="AB662" s="35"/>
      <c r="AC662" s="35"/>
      <c r="AD662" s="35"/>
      <c r="AE662" s="35"/>
      <c r="AR662" s="221" t="s">
        <v>195</v>
      </c>
      <c r="AT662" s="221" t="s">
        <v>190</v>
      </c>
      <c r="AU662" s="221" t="s">
        <v>88</v>
      </c>
      <c r="AY662" s="18" t="s">
        <v>188</v>
      </c>
      <c r="BE662" s="222">
        <f>IF(N662="základní",J662,0)</f>
        <v>0</v>
      </c>
      <c r="BF662" s="222">
        <f>IF(N662="snížená",J662,0)</f>
        <v>0</v>
      </c>
      <c r="BG662" s="222">
        <f>IF(N662="zákl. přenesená",J662,0)</f>
        <v>0</v>
      </c>
      <c r="BH662" s="222">
        <f>IF(N662="sníž. přenesená",J662,0)</f>
        <v>0</v>
      </c>
      <c r="BI662" s="222">
        <f>IF(N662="nulová",J662,0)</f>
        <v>0</v>
      </c>
      <c r="BJ662" s="18" t="s">
        <v>85</v>
      </c>
      <c r="BK662" s="222">
        <f>ROUND(I662*H662,2)</f>
        <v>0</v>
      </c>
      <c r="BL662" s="18" t="s">
        <v>195</v>
      </c>
      <c r="BM662" s="221" t="s">
        <v>2230</v>
      </c>
    </row>
    <row r="663" spans="1:65" s="13" customFormat="1" ht="11.25">
      <c r="B663" s="223"/>
      <c r="C663" s="224"/>
      <c r="D663" s="225" t="s">
        <v>197</v>
      </c>
      <c r="E663" s="226" t="s">
        <v>1</v>
      </c>
      <c r="F663" s="227" t="s">
        <v>2226</v>
      </c>
      <c r="G663" s="224"/>
      <c r="H663" s="228">
        <v>1</v>
      </c>
      <c r="I663" s="229"/>
      <c r="J663" s="224"/>
      <c r="K663" s="224"/>
      <c r="L663" s="230"/>
      <c r="M663" s="231"/>
      <c r="N663" s="232"/>
      <c r="O663" s="232"/>
      <c r="P663" s="232"/>
      <c r="Q663" s="232"/>
      <c r="R663" s="232"/>
      <c r="S663" s="232"/>
      <c r="T663" s="233"/>
      <c r="AT663" s="234" t="s">
        <v>197</v>
      </c>
      <c r="AU663" s="234" t="s">
        <v>88</v>
      </c>
      <c r="AV663" s="13" t="s">
        <v>88</v>
      </c>
      <c r="AW663" s="13" t="s">
        <v>32</v>
      </c>
      <c r="AX663" s="13" t="s">
        <v>85</v>
      </c>
      <c r="AY663" s="234" t="s">
        <v>188</v>
      </c>
    </row>
    <row r="664" spans="1:65" s="12" customFormat="1" ht="22.9" customHeight="1">
      <c r="B664" s="194"/>
      <c r="C664" s="195"/>
      <c r="D664" s="196" t="s">
        <v>76</v>
      </c>
      <c r="E664" s="208" t="s">
        <v>236</v>
      </c>
      <c r="F664" s="208" t="s">
        <v>1289</v>
      </c>
      <c r="G664" s="195"/>
      <c r="H664" s="195"/>
      <c r="I664" s="198"/>
      <c r="J664" s="209">
        <f>BK664</f>
        <v>0</v>
      </c>
      <c r="K664" s="195"/>
      <c r="L664" s="200"/>
      <c r="M664" s="201"/>
      <c r="N664" s="202"/>
      <c r="O664" s="202"/>
      <c r="P664" s="203">
        <f>SUM(P665:P681)</f>
        <v>0</v>
      </c>
      <c r="Q664" s="202"/>
      <c r="R664" s="203">
        <f>SUM(R665:R681)</f>
        <v>48.908007499999997</v>
      </c>
      <c r="S664" s="202"/>
      <c r="T664" s="204">
        <f>SUM(T665:T681)</f>
        <v>0.97599999999999998</v>
      </c>
      <c r="AR664" s="205" t="s">
        <v>85</v>
      </c>
      <c r="AT664" s="206" t="s">
        <v>76</v>
      </c>
      <c r="AU664" s="206" t="s">
        <v>85</v>
      </c>
      <c r="AY664" s="205" t="s">
        <v>188</v>
      </c>
      <c r="BK664" s="207">
        <f>SUM(BK665:BK681)</f>
        <v>0</v>
      </c>
    </row>
    <row r="665" spans="1:65" s="2" customFormat="1" ht="16.5" customHeight="1">
      <c r="A665" s="35"/>
      <c r="B665" s="36"/>
      <c r="C665" s="210" t="s">
        <v>2231</v>
      </c>
      <c r="D665" s="210" t="s">
        <v>190</v>
      </c>
      <c r="E665" s="211" t="s">
        <v>2232</v>
      </c>
      <c r="F665" s="212" t="s">
        <v>2233</v>
      </c>
      <c r="G665" s="213" t="s">
        <v>193</v>
      </c>
      <c r="H665" s="214">
        <v>87</v>
      </c>
      <c r="I665" s="215"/>
      <c r="J665" s="216">
        <f>ROUND(I665*H665,2)</f>
        <v>0</v>
      </c>
      <c r="K665" s="212" t="s">
        <v>202</v>
      </c>
      <c r="L665" s="40"/>
      <c r="M665" s="217" t="s">
        <v>1</v>
      </c>
      <c r="N665" s="218" t="s">
        <v>42</v>
      </c>
      <c r="O665" s="72"/>
      <c r="P665" s="219">
        <f>O665*H665</f>
        <v>0</v>
      </c>
      <c r="Q665" s="219">
        <v>0.16370999999999999</v>
      </c>
      <c r="R665" s="219">
        <f>Q665*H665</f>
        <v>14.24277</v>
      </c>
      <c r="S665" s="219">
        <v>0</v>
      </c>
      <c r="T665" s="220">
        <f>S665*H665</f>
        <v>0</v>
      </c>
      <c r="U665" s="35"/>
      <c r="V665" s="35"/>
      <c r="W665" s="35"/>
      <c r="X665" s="35"/>
      <c r="Y665" s="35"/>
      <c r="Z665" s="35"/>
      <c r="AA665" s="35"/>
      <c r="AB665" s="35"/>
      <c r="AC665" s="35"/>
      <c r="AD665" s="35"/>
      <c r="AE665" s="35"/>
      <c r="AR665" s="221" t="s">
        <v>195</v>
      </c>
      <c r="AT665" s="221" t="s">
        <v>190</v>
      </c>
      <c r="AU665" s="221" t="s">
        <v>88</v>
      </c>
      <c r="AY665" s="18" t="s">
        <v>188</v>
      </c>
      <c r="BE665" s="222">
        <f>IF(N665="základní",J665,0)</f>
        <v>0</v>
      </c>
      <c r="BF665" s="222">
        <f>IF(N665="snížená",J665,0)</f>
        <v>0</v>
      </c>
      <c r="BG665" s="222">
        <f>IF(N665="zákl. přenesená",J665,0)</f>
        <v>0</v>
      </c>
      <c r="BH665" s="222">
        <f>IF(N665="sníž. přenesená",J665,0)</f>
        <v>0</v>
      </c>
      <c r="BI665" s="222">
        <f>IF(N665="nulová",J665,0)</f>
        <v>0</v>
      </c>
      <c r="BJ665" s="18" t="s">
        <v>85</v>
      </c>
      <c r="BK665" s="222">
        <f>ROUND(I665*H665,2)</f>
        <v>0</v>
      </c>
      <c r="BL665" s="18" t="s">
        <v>195</v>
      </c>
      <c r="BM665" s="221" t="s">
        <v>2234</v>
      </c>
    </row>
    <row r="666" spans="1:65" s="13" customFormat="1" ht="11.25">
      <c r="B666" s="223"/>
      <c r="C666" s="224"/>
      <c r="D666" s="225" t="s">
        <v>197</v>
      </c>
      <c r="E666" s="226" t="s">
        <v>1</v>
      </c>
      <c r="F666" s="227" t="s">
        <v>2235</v>
      </c>
      <c r="G666" s="224"/>
      <c r="H666" s="228">
        <v>87</v>
      </c>
      <c r="I666" s="229"/>
      <c r="J666" s="224"/>
      <c r="K666" s="224"/>
      <c r="L666" s="230"/>
      <c r="M666" s="231"/>
      <c r="N666" s="232"/>
      <c r="O666" s="232"/>
      <c r="P666" s="232"/>
      <c r="Q666" s="232"/>
      <c r="R666" s="232"/>
      <c r="S666" s="232"/>
      <c r="T666" s="233"/>
      <c r="AT666" s="234" t="s">
        <v>197</v>
      </c>
      <c r="AU666" s="234" t="s">
        <v>88</v>
      </c>
      <c r="AV666" s="13" t="s">
        <v>88</v>
      </c>
      <c r="AW666" s="13" t="s">
        <v>32</v>
      </c>
      <c r="AX666" s="13" t="s">
        <v>85</v>
      </c>
      <c r="AY666" s="234" t="s">
        <v>188</v>
      </c>
    </row>
    <row r="667" spans="1:65" s="2" customFormat="1" ht="16.5" customHeight="1">
      <c r="A667" s="35"/>
      <c r="B667" s="36"/>
      <c r="C667" s="267" t="s">
        <v>2236</v>
      </c>
      <c r="D667" s="267" t="s">
        <v>406</v>
      </c>
      <c r="E667" s="268" t="s">
        <v>2237</v>
      </c>
      <c r="F667" s="269" t="s">
        <v>2238</v>
      </c>
      <c r="G667" s="270" t="s">
        <v>193</v>
      </c>
      <c r="H667" s="271">
        <v>87.87</v>
      </c>
      <c r="I667" s="272"/>
      <c r="J667" s="273">
        <f>ROUND(I667*H667,2)</f>
        <v>0</v>
      </c>
      <c r="K667" s="269" t="s">
        <v>194</v>
      </c>
      <c r="L667" s="274"/>
      <c r="M667" s="275" t="s">
        <v>1</v>
      </c>
      <c r="N667" s="276" t="s">
        <v>42</v>
      </c>
      <c r="O667" s="72"/>
      <c r="P667" s="219">
        <f>O667*H667</f>
        <v>0</v>
      </c>
      <c r="Q667" s="219">
        <v>0.23400000000000001</v>
      </c>
      <c r="R667" s="219">
        <f>Q667*H667</f>
        <v>20.561580000000003</v>
      </c>
      <c r="S667" s="219">
        <v>0</v>
      </c>
      <c r="T667" s="220">
        <f>S667*H667</f>
        <v>0</v>
      </c>
      <c r="U667" s="35"/>
      <c r="V667" s="35"/>
      <c r="W667" s="35"/>
      <c r="X667" s="35"/>
      <c r="Y667" s="35"/>
      <c r="Z667" s="35"/>
      <c r="AA667" s="35"/>
      <c r="AB667" s="35"/>
      <c r="AC667" s="35"/>
      <c r="AD667" s="35"/>
      <c r="AE667" s="35"/>
      <c r="AR667" s="221" t="s">
        <v>229</v>
      </c>
      <c r="AT667" s="221" t="s">
        <v>406</v>
      </c>
      <c r="AU667" s="221" t="s">
        <v>88</v>
      </c>
      <c r="AY667" s="18" t="s">
        <v>188</v>
      </c>
      <c r="BE667" s="222">
        <f>IF(N667="základní",J667,0)</f>
        <v>0</v>
      </c>
      <c r="BF667" s="222">
        <f>IF(N667="snížená",J667,0)</f>
        <v>0</v>
      </c>
      <c r="BG667" s="222">
        <f>IF(N667="zákl. přenesená",J667,0)</f>
        <v>0</v>
      </c>
      <c r="BH667" s="222">
        <f>IF(N667="sníž. přenesená",J667,0)</f>
        <v>0</v>
      </c>
      <c r="BI667" s="222">
        <f>IF(N667="nulová",J667,0)</f>
        <v>0</v>
      </c>
      <c r="BJ667" s="18" t="s">
        <v>85</v>
      </c>
      <c r="BK667" s="222">
        <f>ROUND(I667*H667,2)</f>
        <v>0</v>
      </c>
      <c r="BL667" s="18" t="s">
        <v>195</v>
      </c>
      <c r="BM667" s="221" t="s">
        <v>2239</v>
      </c>
    </row>
    <row r="668" spans="1:65" s="13" customFormat="1" ht="11.25">
      <c r="B668" s="223"/>
      <c r="C668" s="224"/>
      <c r="D668" s="225" t="s">
        <v>197</v>
      </c>
      <c r="E668" s="224"/>
      <c r="F668" s="227" t="s">
        <v>2240</v>
      </c>
      <c r="G668" s="224"/>
      <c r="H668" s="228">
        <v>87.87</v>
      </c>
      <c r="I668" s="229"/>
      <c r="J668" s="224"/>
      <c r="K668" s="224"/>
      <c r="L668" s="230"/>
      <c r="M668" s="231"/>
      <c r="N668" s="232"/>
      <c r="O668" s="232"/>
      <c r="P668" s="232"/>
      <c r="Q668" s="232"/>
      <c r="R668" s="232"/>
      <c r="S668" s="232"/>
      <c r="T668" s="233"/>
      <c r="AT668" s="234" t="s">
        <v>197</v>
      </c>
      <c r="AU668" s="234" t="s">
        <v>88</v>
      </c>
      <c r="AV668" s="13" t="s">
        <v>88</v>
      </c>
      <c r="AW668" s="13" t="s">
        <v>4</v>
      </c>
      <c r="AX668" s="13" t="s">
        <v>85</v>
      </c>
      <c r="AY668" s="234" t="s">
        <v>188</v>
      </c>
    </row>
    <row r="669" spans="1:65" s="2" customFormat="1" ht="16.5" customHeight="1">
      <c r="A669" s="35"/>
      <c r="B669" s="36"/>
      <c r="C669" s="210" t="s">
        <v>2241</v>
      </c>
      <c r="D669" s="210" t="s">
        <v>190</v>
      </c>
      <c r="E669" s="211" t="s">
        <v>2242</v>
      </c>
      <c r="F669" s="212" t="s">
        <v>2243</v>
      </c>
      <c r="G669" s="213" t="s">
        <v>207</v>
      </c>
      <c r="H669" s="214">
        <v>195.75</v>
      </c>
      <c r="I669" s="215"/>
      <c r="J669" s="216">
        <f>ROUND(I669*H669,2)</f>
        <v>0</v>
      </c>
      <c r="K669" s="212" t="s">
        <v>202</v>
      </c>
      <c r="L669" s="40"/>
      <c r="M669" s="217" t="s">
        <v>1</v>
      </c>
      <c r="N669" s="218" t="s">
        <v>42</v>
      </c>
      <c r="O669" s="72"/>
      <c r="P669" s="219">
        <f>O669*H669</f>
        <v>0</v>
      </c>
      <c r="Q669" s="219">
        <v>2.681E-2</v>
      </c>
      <c r="R669" s="219">
        <f>Q669*H669</f>
        <v>5.2480574999999998</v>
      </c>
      <c r="S669" s="219">
        <v>0</v>
      </c>
      <c r="T669" s="220">
        <f>S669*H669</f>
        <v>0</v>
      </c>
      <c r="U669" s="35"/>
      <c r="V669" s="35"/>
      <c r="W669" s="35"/>
      <c r="X669" s="35"/>
      <c r="Y669" s="35"/>
      <c r="Z669" s="35"/>
      <c r="AA669" s="35"/>
      <c r="AB669" s="35"/>
      <c r="AC669" s="35"/>
      <c r="AD669" s="35"/>
      <c r="AE669" s="35"/>
      <c r="AR669" s="221" t="s">
        <v>195</v>
      </c>
      <c r="AT669" s="221" t="s">
        <v>190</v>
      </c>
      <c r="AU669" s="221" t="s">
        <v>88</v>
      </c>
      <c r="AY669" s="18" t="s">
        <v>188</v>
      </c>
      <c r="BE669" s="222">
        <f>IF(N669="základní",J669,0)</f>
        <v>0</v>
      </c>
      <c r="BF669" s="222">
        <f>IF(N669="snížená",J669,0)</f>
        <v>0</v>
      </c>
      <c r="BG669" s="222">
        <f>IF(N669="zákl. přenesená",J669,0)</f>
        <v>0</v>
      </c>
      <c r="BH669" s="222">
        <f>IF(N669="sníž. přenesená",J669,0)</f>
        <v>0</v>
      </c>
      <c r="BI669" s="222">
        <f>IF(N669="nulová",J669,0)</f>
        <v>0</v>
      </c>
      <c r="BJ669" s="18" t="s">
        <v>85</v>
      </c>
      <c r="BK669" s="222">
        <f>ROUND(I669*H669,2)</f>
        <v>0</v>
      </c>
      <c r="BL669" s="18" t="s">
        <v>195</v>
      </c>
      <c r="BM669" s="221" t="s">
        <v>2244</v>
      </c>
    </row>
    <row r="670" spans="1:65" s="13" customFormat="1" ht="11.25">
      <c r="B670" s="223"/>
      <c r="C670" s="224"/>
      <c r="D670" s="225" t="s">
        <v>197</v>
      </c>
      <c r="E670" s="226" t="s">
        <v>1</v>
      </c>
      <c r="F670" s="227" t="s">
        <v>2245</v>
      </c>
      <c r="G670" s="224"/>
      <c r="H670" s="228">
        <v>195.75</v>
      </c>
      <c r="I670" s="229"/>
      <c r="J670" s="224"/>
      <c r="K670" s="224"/>
      <c r="L670" s="230"/>
      <c r="M670" s="231"/>
      <c r="N670" s="232"/>
      <c r="O670" s="232"/>
      <c r="P670" s="232"/>
      <c r="Q670" s="232"/>
      <c r="R670" s="232"/>
      <c r="S670" s="232"/>
      <c r="T670" s="233"/>
      <c r="AT670" s="234" t="s">
        <v>197</v>
      </c>
      <c r="AU670" s="234" t="s">
        <v>88</v>
      </c>
      <c r="AV670" s="13" t="s">
        <v>88</v>
      </c>
      <c r="AW670" s="13" t="s">
        <v>32</v>
      </c>
      <c r="AX670" s="13" t="s">
        <v>85</v>
      </c>
      <c r="AY670" s="234" t="s">
        <v>188</v>
      </c>
    </row>
    <row r="671" spans="1:65" s="2" customFormat="1" ht="24" customHeight="1">
      <c r="A671" s="35"/>
      <c r="B671" s="36"/>
      <c r="C671" s="210" t="s">
        <v>2246</v>
      </c>
      <c r="D671" s="210" t="s">
        <v>190</v>
      </c>
      <c r="E671" s="211" t="s">
        <v>2247</v>
      </c>
      <c r="F671" s="212" t="s">
        <v>2248</v>
      </c>
      <c r="G671" s="213" t="s">
        <v>193</v>
      </c>
      <c r="H671" s="214">
        <v>30</v>
      </c>
      <c r="I671" s="215"/>
      <c r="J671" s="216">
        <f>ROUND(I671*H671,2)</f>
        <v>0</v>
      </c>
      <c r="K671" s="212" t="s">
        <v>194</v>
      </c>
      <c r="L671" s="40"/>
      <c r="M671" s="217" t="s">
        <v>1</v>
      </c>
      <c r="N671" s="218" t="s">
        <v>42</v>
      </c>
      <c r="O671" s="72"/>
      <c r="P671" s="219">
        <f>O671*H671</f>
        <v>0</v>
      </c>
      <c r="Q671" s="219">
        <v>0.29292000000000001</v>
      </c>
      <c r="R671" s="219">
        <f>Q671*H671</f>
        <v>8.7876000000000012</v>
      </c>
      <c r="S671" s="219">
        <v>0</v>
      </c>
      <c r="T671" s="220">
        <f>S671*H671</f>
        <v>0</v>
      </c>
      <c r="U671" s="35"/>
      <c r="V671" s="35"/>
      <c r="W671" s="35"/>
      <c r="X671" s="35"/>
      <c r="Y671" s="35"/>
      <c r="Z671" s="35"/>
      <c r="AA671" s="35"/>
      <c r="AB671" s="35"/>
      <c r="AC671" s="35"/>
      <c r="AD671" s="35"/>
      <c r="AE671" s="35"/>
      <c r="AR671" s="221" t="s">
        <v>195</v>
      </c>
      <c r="AT671" s="221" t="s">
        <v>190</v>
      </c>
      <c r="AU671" s="221" t="s">
        <v>88</v>
      </c>
      <c r="AY671" s="18" t="s">
        <v>188</v>
      </c>
      <c r="BE671" s="222">
        <f>IF(N671="základní",J671,0)</f>
        <v>0</v>
      </c>
      <c r="BF671" s="222">
        <f>IF(N671="snížená",J671,0)</f>
        <v>0</v>
      </c>
      <c r="BG671" s="222">
        <f>IF(N671="zákl. přenesená",J671,0)</f>
        <v>0</v>
      </c>
      <c r="BH671" s="222">
        <f>IF(N671="sníž. přenesená",J671,0)</f>
        <v>0</v>
      </c>
      <c r="BI671" s="222">
        <f>IF(N671="nulová",J671,0)</f>
        <v>0</v>
      </c>
      <c r="BJ671" s="18" t="s">
        <v>85</v>
      </c>
      <c r="BK671" s="222">
        <f>ROUND(I671*H671,2)</f>
        <v>0</v>
      </c>
      <c r="BL671" s="18" t="s">
        <v>195</v>
      </c>
      <c r="BM671" s="221" t="s">
        <v>2249</v>
      </c>
    </row>
    <row r="672" spans="1:65" s="13" customFormat="1" ht="11.25">
      <c r="B672" s="223"/>
      <c r="C672" s="224"/>
      <c r="D672" s="225" t="s">
        <v>197</v>
      </c>
      <c r="E672" s="226" t="s">
        <v>1</v>
      </c>
      <c r="F672" s="227" t="s">
        <v>2250</v>
      </c>
      <c r="G672" s="224"/>
      <c r="H672" s="228">
        <v>30</v>
      </c>
      <c r="I672" s="229"/>
      <c r="J672" s="224"/>
      <c r="K672" s="224"/>
      <c r="L672" s="230"/>
      <c r="M672" s="231"/>
      <c r="N672" s="232"/>
      <c r="O672" s="232"/>
      <c r="P672" s="232"/>
      <c r="Q672" s="232"/>
      <c r="R672" s="232"/>
      <c r="S672" s="232"/>
      <c r="T672" s="233"/>
      <c r="AT672" s="234" t="s">
        <v>197</v>
      </c>
      <c r="AU672" s="234" t="s">
        <v>88</v>
      </c>
      <c r="AV672" s="13" t="s">
        <v>88</v>
      </c>
      <c r="AW672" s="13" t="s">
        <v>32</v>
      </c>
      <c r="AX672" s="13" t="s">
        <v>85</v>
      </c>
      <c r="AY672" s="234" t="s">
        <v>188</v>
      </c>
    </row>
    <row r="673" spans="1:65" s="2" customFormat="1" ht="16.5" customHeight="1">
      <c r="A673" s="35"/>
      <c r="B673" s="36"/>
      <c r="C673" s="210" t="s">
        <v>2251</v>
      </c>
      <c r="D673" s="210" t="s">
        <v>190</v>
      </c>
      <c r="E673" s="211" t="s">
        <v>2252</v>
      </c>
      <c r="F673" s="212" t="s">
        <v>2253</v>
      </c>
      <c r="G673" s="213" t="s">
        <v>454</v>
      </c>
      <c r="H673" s="214">
        <v>1</v>
      </c>
      <c r="I673" s="215"/>
      <c r="J673" s="216">
        <f>ROUND(I673*H673,2)</f>
        <v>0</v>
      </c>
      <c r="K673" s="212" t="s">
        <v>194</v>
      </c>
      <c r="L673" s="40"/>
      <c r="M673" s="217" t="s">
        <v>1</v>
      </c>
      <c r="N673" s="218" t="s">
        <v>42</v>
      </c>
      <c r="O673" s="72"/>
      <c r="P673" s="219">
        <f>O673*H673</f>
        <v>0</v>
      </c>
      <c r="Q673" s="219">
        <v>5.1999999999999998E-2</v>
      </c>
      <c r="R673" s="219">
        <f>Q673*H673</f>
        <v>5.1999999999999998E-2</v>
      </c>
      <c r="S673" s="219">
        <v>0</v>
      </c>
      <c r="T673" s="220">
        <f>S673*H673</f>
        <v>0</v>
      </c>
      <c r="U673" s="35"/>
      <c r="V673" s="35"/>
      <c r="W673" s="35"/>
      <c r="X673" s="35"/>
      <c r="Y673" s="35"/>
      <c r="Z673" s="35"/>
      <c r="AA673" s="35"/>
      <c r="AB673" s="35"/>
      <c r="AC673" s="35"/>
      <c r="AD673" s="35"/>
      <c r="AE673" s="35"/>
      <c r="AR673" s="221" t="s">
        <v>195</v>
      </c>
      <c r="AT673" s="221" t="s">
        <v>190</v>
      </c>
      <c r="AU673" s="221" t="s">
        <v>88</v>
      </c>
      <c r="AY673" s="18" t="s">
        <v>188</v>
      </c>
      <c r="BE673" s="222">
        <f>IF(N673="základní",J673,0)</f>
        <v>0</v>
      </c>
      <c r="BF673" s="222">
        <f>IF(N673="snížená",J673,0)</f>
        <v>0</v>
      </c>
      <c r="BG673" s="222">
        <f>IF(N673="zákl. přenesená",J673,0)</f>
        <v>0</v>
      </c>
      <c r="BH673" s="222">
        <f>IF(N673="sníž. přenesená",J673,0)</f>
        <v>0</v>
      </c>
      <c r="BI673" s="222">
        <f>IF(N673="nulová",J673,0)</f>
        <v>0</v>
      </c>
      <c r="BJ673" s="18" t="s">
        <v>85</v>
      </c>
      <c r="BK673" s="222">
        <f>ROUND(I673*H673,2)</f>
        <v>0</v>
      </c>
      <c r="BL673" s="18" t="s">
        <v>195</v>
      </c>
      <c r="BM673" s="221" t="s">
        <v>2254</v>
      </c>
    </row>
    <row r="674" spans="1:65" s="2" customFormat="1" ht="16.5" customHeight="1">
      <c r="A674" s="35"/>
      <c r="B674" s="36"/>
      <c r="C674" s="210" t="s">
        <v>2255</v>
      </c>
      <c r="D674" s="210" t="s">
        <v>190</v>
      </c>
      <c r="E674" s="211" t="s">
        <v>2256</v>
      </c>
      <c r="F674" s="212" t="s">
        <v>2257</v>
      </c>
      <c r="G674" s="213" t="s">
        <v>454</v>
      </c>
      <c r="H674" s="214">
        <v>3</v>
      </c>
      <c r="I674" s="215"/>
      <c r="J674" s="216">
        <f>ROUND(I674*H674,2)</f>
        <v>0</v>
      </c>
      <c r="K674" s="212" t="s">
        <v>194</v>
      </c>
      <c r="L674" s="40"/>
      <c r="M674" s="217" t="s">
        <v>1</v>
      </c>
      <c r="N674" s="218" t="s">
        <v>42</v>
      </c>
      <c r="O674" s="72"/>
      <c r="P674" s="219">
        <f>O674*H674</f>
        <v>0</v>
      </c>
      <c r="Q674" s="219">
        <v>0</v>
      </c>
      <c r="R674" s="219">
        <f>Q674*H674</f>
        <v>0</v>
      </c>
      <c r="S674" s="219">
        <v>0.32</v>
      </c>
      <c r="T674" s="220">
        <f>S674*H674</f>
        <v>0.96</v>
      </c>
      <c r="U674" s="35"/>
      <c r="V674" s="35"/>
      <c r="W674" s="35"/>
      <c r="X674" s="35"/>
      <c r="Y674" s="35"/>
      <c r="Z674" s="35"/>
      <c r="AA674" s="35"/>
      <c r="AB674" s="35"/>
      <c r="AC674" s="35"/>
      <c r="AD674" s="35"/>
      <c r="AE674" s="35"/>
      <c r="AR674" s="221" t="s">
        <v>195</v>
      </c>
      <c r="AT674" s="221" t="s">
        <v>190</v>
      </c>
      <c r="AU674" s="221" t="s">
        <v>88</v>
      </c>
      <c r="AY674" s="18" t="s">
        <v>188</v>
      </c>
      <c r="BE674" s="222">
        <f>IF(N674="základní",J674,0)</f>
        <v>0</v>
      </c>
      <c r="BF674" s="222">
        <f>IF(N674="snížená",J674,0)</f>
        <v>0</v>
      </c>
      <c r="BG674" s="222">
        <f>IF(N674="zákl. přenesená",J674,0)</f>
        <v>0</v>
      </c>
      <c r="BH674" s="222">
        <f>IF(N674="sníž. přenesená",J674,0)</f>
        <v>0</v>
      </c>
      <c r="BI674" s="222">
        <f>IF(N674="nulová",J674,0)</f>
        <v>0</v>
      </c>
      <c r="BJ674" s="18" t="s">
        <v>85</v>
      </c>
      <c r="BK674" s="222">
        <f>ROUND(I674*H674,2)</f>
        <v>0</v>
      </c>
      <c r="BL674" s="18" t="s">
        <v>195</v>
      </c>
      <c r="BM674" s="221" t="s">
        <v>2258</v>
      </c>
    </row>
    <row r="675" spans="1:65" s="2" customFormat="1" ht="24" customHeight="1">
      <c r="A675" s="35"/>
      <c r="B675" s="36"/>
      <c r="C675" s="210" t="s">
        <v>2259</v>
      </c>
      <c r="D675" s="210" t="s">
        <v>190</v>
      </c>
      <c r="E675" s="211" t="s">
        <v>2260</v>
      </c>
      <c r="F675" s="212" t="s">
        <v>2261</v>
      </c>
      <c r="G675" s="213" t="s">
        <v>454</v>
      </c>
      <c r="H675" s="214">
        <v>2</v>
      </c>
      <c r="I675" s="215"/>
      <c r="J675" s="216">
        <f>ROUND(I675*H675,2)</f>
        <v>0</v>
      </c>
      <c r="K675" s="212" t="s">
        <v>194</v>
      </c>
      <c r="L675" s="40"/>
      <c r="M675" s="217" t="s">
        <v>1</v>
      </c>
      <c r="N675" s="218" t="s">
        <v>42</v>
      </c>
      <c r="O675" s="72"/>
      <c r="P675" s="219">
        <f>O675*H675</f>
        <v>0</v>
      </c>
      <c r="Q675" s="219">
        <v>8.0000000000000002E-3</v>
      </c>
      <c r="R675" s="219">
        <f>Q675*H675</f>
        <v>1.6E-2</v>
      </c>
      <c r="S675" s="219">
        <v>8.0000000000000002E-3</v>
      </c>
      <c r="T675" s="220">
        <f>S675*H675</f>
        <v>1.6E-2</v>
      </c>
      <c r="U675" s="35"/>
      <c r="V675" s="35"/>
      <c r="W675" s="35"/>
      <c r="X675" s="35"/>
      <c r="Y675" s="35"/>
      <c r="Z675" s="35"/>
      <c r="AA675" s="35"/>
      <c r="AB675" s="35"/>
      <c r="AC675" s="35"/>
      <c r="AD675" s="35"/>
      <c r="AE675" s="35"/>
      <c r="AR675" s="221" t="s">
        <v>195</v>
      </c>
      <c r="AT675" s="221" t="s">
        <v>190</v>
      </c>
      <c r="AU675" s="221" t="s">
        <v>88</v>
      </c>
      <c r="AY675" s="18" t="s">
        <v>188</v>
      </c>
      <c r="BE675" s="222">
        <f>IF(N675="základní",J675,0)</f>
        <v>0</v>
      </c>
      <c r="BF675" s="222">
        <f>IF(N675="snížená",J675,0)</f>
        <v>0</v>
      </c>
      <c r="BG675" s="222">
        <f>IF(N675="zákl. přenesená",J675,0)</f>
        <v>0</v>
      </c>
      <c r="BH675" s="222">
        <f>IF(N675="sníž. přenesená",J675,0)</f>
        <v>0</v>
      </c>
      <c r="BI675" s="222">
        <f>IF(N675="nulová",J675,0)</f>
        <v>0</v>
      </c>
      <c r="BJ675" s="18" t="s">
        <v>85</v>
      </c>
      <c r="BK675" s="222">
        <f>ROUND(I675*H675,2)</f>
        <v>0</v>
      </c>
      <c r="BL675" s="18" t="s">
        <v>195</v>
      </c>
      <c r="BM675" s="221" t="s">
        <v>2262</v>
      </c>
    </row>
    <row r="676" spans="1:65" s="13" customFormat="1" ht="11.25">
      <c r="B676" s="223"/>
      <c r="C676" s="224"/>
      <c r="D676" s="225" t="s">
        <v>197</v>
      </c>
      <c r="E676" s="226" t="s">
        <v>1</v>
      </c>
      <c r="F676" s="227" t="s">
        <v>2263</v>
      </c>
      <c r="G676" s="224"/>
      <c r="H676" s="228">
        <v>2</v>
      </c>
      <c r="I676" s="229"/>
      <c r="J676" s="224"/>
      <c r="K676" s="224"/>
      <c r="L676" s="230"/>
      <c r="M676" s="231"/>
      <c r="N676" s="232"/>
      <c r="O676" s="232"/>
      <c r="P676" s="232"/>
      <c r="Q676" s="232"/>
      <c r="R676" s="232"/>
      <c r="S676" s="232"/>
      <c r="T676" s="233"/>
      <c r="AT676" s="234" t="s">
        <v>197</v>
      </c>
      <c r="AU676" s="234" t="s">
        <v>88</v>
      </c>
      <c r="AV676" s="13" t="s">
        <v>88</v>
      </c>
      <c r="AW676" s="13" t="s">
        <v>32</v>
      </c>
      <c r="AX676" s="13" t="s">
        <v>85</v>
      </c>
      <c r="AY676" s="234" t="s">
        <v>188</v>
      </c>
    </row>
    <row r="677" spans="1:65" s="2" customFormat="1" ht="16.5" customHeight="1">
      <c r="A677" s="35"/>
      <c r="B677" s="36"/>
      <c r="C677" s="210" t="s">
        <v>2264</v>
      </c>
      <c r="D677" s="210" t="s">
        <v>190</v>
      </c>
      <c r="E677" s="211" t="s">
        <v>2265</v>
      </c>
      <c r="F677" s="212" t="s">
        <v>2266</v>
      </c>
      <c r="G677" s="213" t="s">
        <v>246</v>
      </c>
      <c r="H677" s="214">
        <v>0.97599999999999998</v>
      </c>
      <c r="I677" s="215"/>
      <c r="J677" s="216">
        <f>ROUND(I677*H677,2)</f>
        <v>0</v>
      </c>
      <c r="K677" s="212" t="s">
        <v>202</v>
      </c>
      <c r="L677" s="40"/>
      <c r="M677" s="217" t="s">
        <v>1</v>
      </c>
      <c r="N677" s="218" t="s">
        <v>42</v>
      </c>
      <c r="O677" s="72"/>
      <c r="P677" s="219">
        <f>O677*H677</f>
        <v>0</v>
      </c>
      <c r="Q677" s="219">
        <v>0</v>
      </c>
      <c r="R677" s="219">
        <f>Q677*H677</f>
        <v>0</v>
      </c>
      <c r="S677" s="219">
        <v>0</v>
      </c>
      <c r="T677" s="220">
        <f>S677*H677</f>
        <v>0</v>
      </c>
      <c r="U677" s="35"/>
      <c r="V677" s="35"/>
      <c r="W677" s="35"/>
      <c r="X677" s="35"/>
      <c r="Y677" s="35"/>
      <c r="Z677" s="35"/>
      <c r="AA677" s="35"/>
      <c r="AB677" s="35"/>
      <c r="AC677" s="35"/>
      <c r="AD677" s="35"/>
      <c r="AE677" s="35"/>
      <c r="AR677" s="221" t="s">
        <v>195</v>
      </c>
      <c r="AT677" s="221" t="s">
        <v>190</v>
      </c>
      <c r="AU677" s="221" t="s">
        <v>88</v>
      </c>
      <c r="AY677" s="18" t="s">
        <v>188</v>
      </c>
      <c r="BE677" s="222">
        <f>IF(N677="základní",J677,0)</f>
        <v>0</v>
      </c>
      <c r="BF677" s="222">
        <f>IF(N677="snížená",J677,0)</f>
        <v>0</v>
      </c>
      <c r="BG677" s="222">
        <f>IF(N677="zákl. přenesená",J677,0)</f>
        <v>0</v>
      </c>
      <c r="BH677" s="222">
        <f>IF(N677="sníž. přenesená",J677,0)</f>
        <v>0</v>
      </c>
      <c r="BI677" s="222">
        <f>IF(N677="nulová",J677,0)</f>
        <v>0</v>
      </c>
      <c r="BJ677" s="18" t="s">
        <v>85</v>
      </c>
      <c r="BK677" s="222">
        <f>ROUND(I677*H677,2)</f>
        <v>0</v>
      </c>
      <c r="BL677" s="18" t="s">
        <v>195</v>
      </c>
      <c r="BM677" s="221" t="s">
        <v>2267</v>
      </c>
    </row>
    <row r="678" spans="1:65" s="2" customFormat="1" ht="16.5" customHeight="1">
      <c r="A678" s="35"/>
      <c r="B678" s="36"/>
      <c r="C678" s="210" t="s">
        <v>2268</v>
      </c>
      <c r="D678" s="210" t="s">
        <v>190</v>
      </c>
      <c r="E678" s="211" t="s">
        <v>2269</v>
      </c>
      <c r="F678" s="212" t="s">
        <v>2270</v>
      </c>
      <c r="G678" s="213" t="s">
        <v>246</v>
      </c>
      <c r="H678" s="214">
        <v>0.97599999999999998</v>
      </c>
      <c r="I678" s="215"/>
      <c r="J678" s="216">
        <f>ROUND(I678*H678,2)</f>
        <v>0</v>
      </c>
      <c r="K678" s="212" t="s">
        <v>202</v>
      </c>
      <c r="L678" s="40"/>
      <c r="M678" s="217" t="s">
        <v>1</v>
      </c>
      <c r="N678" s="218" t="s">
        <v>42</v>
      </c>
      <c r="O678" s="72"/>
      <c r="P678" s="219">
        <f>O678*H678</f>
        <v>0</v>
      </c>
      <c r="Q678" s="219">
        <v>0</v>
      </c>
      <c r="R678" s="219">
        <f>Q678*H678</f>
        <v>0</v>
      </c>
      <c r="S678" s="219">
        <v>0</v>
      </c>
      <c r="T678" s="220">
        <f>S678*H678</f>
        <v>0</v>
      </c>
      <c r="U678" s="35"/>
      <c r="V678" s="35"/>
      <c r="W678" s="35"/>
      <c r="X678" s="35"/>
      <c r="Y678" s="35"/>
      <c r="Z678" s="35"/>
      <c r="AA678" s="35"/>
      <c r="AB678" s="35"/>
      <c r="AC678" s="35"/>
      <c r="AD678" s="35"/>
      <c r="AE678" s="35"/>
      <c r="AR678" s="221" t="s">
        <v>195</v>
      </c>
      <c r="AT678" s="221" t="s">
        <v>190</v>
      </c>
      <c r="AU678" s="221" t="s">
        <v>88</v>
      </c>
      <c r="AY678" s="18" t="s">
        <v>188</v>
      </c>
      <c r="BE678" s="222">
        <f>IF(N678="základní",J678,0)</f>
        <v>0</v>
      </c>
      <c r="BF678" s="222">
        <f>IF(N678="snížená",J678,0)</f>
        <v>0</v>
      </c>
      <c r="BG678" s="222">
        <f>IF(N678="zákl. přenesená",J678,0)</f>
        <v>0</v>
      </c>
      <c r="BH678" s="222">
        <f>IF(N678="sníž. přenesená",J678,0)</f>
        <v>0</v>
      </c>
      <c r="BI678" s="222">
        <f>IF(N678="nulová",J678,0)</f>
        <v>0</v>
      </c>
      <c r="BJ678" s="18" t="s">
        <v>85</v>
      </c>
      <c r="BK678" s="222">
        <f>ROUND(I678*H678,2)</f>
        <v>0</v>
      </c>
      <c r="BL678" s="18" t="s">
        <v>195</v>
      </c>
      <c r="BM678" s="221" t="s">
        <v>2271</v>
      </c>
    </row>
    <row r="679" spans="1:65" s="2" customFormat="1" ht="16.5" customHeight="1">
      <c r="A679" s="35"/>
      <c r="B679" s="36"/>
      <c r="C679" s="210" t="s">
        <v>2272</v>
      </c>
      <c r="D679" s="210" t="s">
        <v>190</v>
      </c>
      <c r="E679" s="211" t="s">
        <v>2273</v>
      </c>
      <c r="F679" s="212" t="s">
        <v>2274</v>
      </c>
      <c r="G679" s="213" t="s">
        <v>246</v>
      </c>
      <c r="H679" s="214">
        <v>4.88</v>
      </c>
      <c r="I679" s="215"/>
      <c r="J679" s="216">
        <f>ROUND(I679*H679,2)</f>
        <v>0</v>
      </c>
      <c r="K679" s="212" t="s">
        <v>202</v>
      </c>
      <c r="L679" s="40"/>
      <c r="M679" s="217" t="s">
        <v>1</v>
      </c>
      <c r="N679" s="218" t="s">
        <v>42</v>
      </c>
      <c r="O679" s="72"/>
      <c r="P679" s="219">
        <f>O679*H679</f>
        <v>0</v>
      </c>
      <c r="Q679" s="219">
        <v>0</v>
      </c>
      <c r="R679" s="219">
        <f>Q679*H679</f>
        <v>0</v>
      </c>
      <c r="S679" s="219">
        <v>0</v>
      </c>
      <c r="T679" s="220">
        <f>S679*H679</f>
        <v>0</v>
      </c>
      <c r="U679" s="35"/>
      <c r="V679" s="35"/>
      <c r="W679" s="35"/>
      <c r="X679" s="35"/>
      <c r="Y679" s="35"/>
      <c r="Z679" s="35"/>
      <c r="AA679" s="35"/>
      <c r="AB679" s="35"/>
      <c r="AC679" s="35"/>
      <c r="AD679" s="35"/>
      <c r="AE679" s="35"/>
      <c r="AR679" s="221" t="s">
        <v>195</v>
      </c>
      <c r="AT679" s="221" t="s">
        <v>190</v>
      </c>
      <c r="AU679" s="221" t="s">
        <v>88</v>
      </c>
      <c r="AY679" s="18" t="s">
        <v>188</v>
      </c>
      <c r="BE679" s="222">
        <f>IF(N679="základní",J679,0)</f>
        <v>0</v>
      </c>
      <c r="BF679" s="222">
        <f>IF(N679="snížená",J679,0)</f>
        <v>0</v>
      </c>
      <c r="BG679" s="222">
        <f>IF(N679="zákl. přenesená",J679,0)</f>
        <v>0</v>
      </c>
      <c r="BH679" s="222">
        <f>IF(N679="sníž. přenesená",J679,0)</f>
        <v>0</v>
      </c>
      <c r="BI679" s="222">
        <f>IF(N679="nulová",J679,0)</f>
        <v>0</v>
      </c>
      <c r="BJ679" s="18" t="s">
        <v>85</v>
      </c>
      <c r="BK679" s="222">
        <f>ROUND(I679*H679,2)</f>
        <v>0</v>
      </c>
      <c r="BL679" s="18" t="s">
        <v>195</v>
      </c>
      <c r="BM679" s="221" t="s">
        <v>2275</v>
      </c>
    </row>
    <row r="680" spans="1:65" s="13" customFormat="1" ht="11.25">
      <c r="B680" s="223"/>
      <c r="C680" s="224"/>
      <c r="D680" s="225" t="s">
        <v>197</v>
      </c>
      <c r="E680" s="224"/>
      <c r="F680" s="227" t="s">
        <v>2276</v>
      </c>
      <c r="G680" s="224"/>
      <c r="H680" s="228">
        <v>4.88</v>
      </c>
      <c r="I680" s="229"/>
      <c r="J680" s="224"/>
      <c r="K680" s="224"/>
      <c r="L680" s="230"/>
      <c r="M680" s="231"/>
      <c r="N680" s="232"/>
      <c r="O680" s="232"/>
      <c r="P680" s="232"/>
      <c r="Q680" s="232"/>
      <c r="R680" s="232"/>
      <c r="S680" s="232"/>
      <c r="T680" s="233"/>
      <c r="AT680" s="234" t="s">
        <v>197</v>
      </c>
      <c r="AU680" s="234" t="s">
        <v>88</v>
      </c>
      <c r="AV680" s="13" t="s">
        <v>88</v>
      </c>
      <c r="AW680" s="13" t="s">
        <v>4</v>
      </c>
      <c r="AX680" s="13" t="s">
        <v>85</v>
      </c>
      <c r="AY680" s="234" t="s">
        <v>188</v>
      </c>
    </row>
    <row r="681" spans="1:65" s="2" customFormat="1" ht="16.5" customHeight="1">
      <c r="A681" s="35"/>
      <c r="B681" s="36"/>
      <c r="C681" s="210" t="s">
        <v>2277</v>
      </c>
      <c r="D681" s="210" t="s">
        <v>190</v>
      </c>
      <c r="E681" s="211" t="s">
        <v>254</v>
      </c>
      <c r="F681" s="212" t="s">
        <v>255</v>
      </c>
      <c r="G681" s="213" t="s">
        <v>246</v>
      </c>
      <c r="H681" s="214">
        <v>0.97599999999999998</v>
      </c>
      <c r="I681" s="215"/>
      <c r="J681" s="216">
        <f>ROUND(I681*H681,2)</f>
        <v>0</v>
      </c>
      <c r="K681" s="212" t="s">
        <v>194</v>
      </c>
      <c r="L681" s="40"/>
      <c r="M681" s="217" t="s">
        <v>1</v>
      </c>
      <c r="N681" s="218" t="s">
        <v>42</v>
      </c>
      <c r="O681" s="72"/>
      <c r="P681" s="219">
        <f>O681*H681</f>
        <v>0</v>
      </c>
      <c r="Q681" s="219">
        <v>0</v>
      </c>
      <c r="R681" s="219">
        <f>Q681*H681</f>
        <v>0</v>
      </c>
      <c r="S681" s="219">
        <v>0</v>
      </c>
      <c r="T681" s="220">
        <f>S681*H681</f>
        <v>0</v>
      </c>
      <c r="U681" s="35"/>
      <c r="V681" s="35"/>
      <c r="W681" s="35"/>
      <c r="X681" s="35"/>
      <c r="Y681" s="35"/>
      <c r="Z681" s="35"/>
      <c r="AA681" s="35"/>
      <c r="AB681" s="35"/>
      <c r="AC681" s="35"/>
      <c r="AD681" s="35"/>
      <c r="AE681" s="35"/>
      <c r="AR681" s="221" t="s">
        <v>195</v>
      </c>
      <c r="AT681" s="221" t="s">
        <v>190</v>
      </c>
      <c r="AU681" s="221" t="s">
        <v>88</v>
      </c>
      <c r="AY681" s="18" t="s">
        <v>188</v>
      </c>
      <c r="BE681" s="222">
        <f>IF(N681="základní",J681,0)</f>
        <v>0</v>
      </c>
      <c r="BF681" s="222">
        <f>IF(N681="snížená",J681,0)</f>
        <v>0</v>
      </c>
      <c r="BG681" s="222">
        <f>IF(N681="zákl. přenesená",J681,0)</f>
        <v>0</v>
      </c>
      <c r="BH681" s="222">
        <f>IF(N681="sníž. přenesená",J681,0)</f>
        <v>0</v>
      </c>
      <c r="BI681" s="222">
        <f>IF(N681="nulová",J681,0)</f>
        <v>0</v>
      </c>
      <c r="BJ681" s="18" t="s">
        <v>85</v>
      </c>
      <c r="BK681" s="222">
        <f>ROUND(I681*H681,2)</f>
        <v>0</v>
      </c>
      <c r="BL681" s="18" t="s">
        <v>195</v>
      </c>
      <c r="BM681" s="221" t="s">
        <v>2278</v>
      </c>
    </row>
    <row r="682" spans="1:65" s="12" customFormat="1" ht="22.9" customHeight="1">
      <c r="B682" s="194"/>
      <c r="C682" s="195"/>
      <c r="D682" s="196" t="s">
        <v>76</v>
      </c>
      <c r="E682" s="208" t="s">
        <v>587</v>
      </c>
      <c r="F682" s="208" t="s">
        <v>588</v>
      </c>
      <c r="G682" s="195"/>
      <c r="H682" s="195"/>
      <c r="I682" s="198"/>
      <c r="J682" s="209">
        <f>BK682</f>
        <v>0</v>
      </c>
      <c r="K682" s="195"/>
      <c r="L682" s="200"/>
      <c r="M682" s="201"/>
      <c r="N682" s="202"/>
      <c r="O682" s="202"/>
      <c r="P682" s="203">
        <f>P683</f>
        <v>0</v>
      </c>
      <c r="Q682" s="202"/>
      <c r="R682" s="203">
        <f>R683</f>
        <v>0</v>
      </c>
      <c r="S682" s="202"/>
      <c r="T682" s="204">
        <f>T683</f>
        <v>0</v>
      </c>
      <c r="AR682" s="205" t="s">
        <v>85</v>
      </c>
      <c r="AT682" s="206" t="s">
        <v>76</v>
      </c>
      <c r="AU682" s="206" t="s">
        <v>85</v>
      </c>
      <c r="AY682" s="205" t="s">
        <v>188</v>
      </c>
      <c r="BK682" s="207">
        <f>BK683</f>
        <v>0</v>
      </c>
    </row>
    <row r="683" spans="1:65" s="2" customFormat="1" ht="16.5" customHeight="1">
      <c r="A683" s="35"/>
      <c r="B683" s="36"/>
      <c r="C683" s="210" t="s">
        <v>2279</v>
      </c>
      <c r="D683" s="210" t="s">
        <v>190</v>
      </c>
      <c r="E683" s="211" t="s">
        <v>590</v>
      </c>
      <c r="F683" s="212" t="s">
        <v>591</v>
      </c>
      <c r="G683" s="213" t="s">
        <v>246</v>
      </c>
      <c r="H683" s="214">
        <v>85.97</v>
      </c>
      <c r="I683" s="215"/>
      <c r="J683" s="216">
        <f>ROUND(I683*H683,2)</f>
        <v>0</v>
      </c>
      <c r="K683" s="212" t="s">
        <v>202</v>
      </c>
      <c r="L683" s="40"/>
      <c r="M683" s="217" t="s">
        <v>1</v>
      </c>
      <c r="N683" s="218" t="s">
        <v>42</v>
      </c>
      <c r="O683" s="72"/>
      <c r="P683" s="219">
        <f>O683*H683</f>
        <v>0</v>
      </c>
      <c r="Q683" s="219">
        <v>0</v>
      </c>
      <c r="R683" s="219">
        <f>Q683*H683</f>
        <v>0</v>
      </c>
      <c r="S683" s="219">
        <v>0</v>
      </c>
      <c r="T683" s="220">
        <f>S683*H683</f>
        <v>0</v>
      </c>
      <c r="U683" s="35"/>
      <c r="V683" s="35"/>
      <c r="W683" s="35"/>
      <c r="X683" s="35"/>
      <c r="Y683" s="35"/>
      <c r="Z683" s="35"/>
      <c r="AA683" s="35"/>
      <c r="AB683" s="35"/>
      <c r="AC683" s="35"/>
      <c r="AD683" s="35"/>
      <c r="AE683" s="35"/>
      <c r="AR683" s="221" t="s">
        <v>195</v>
      </c>
      <c r="AT683" s="221" t="s">
        <v>190</v>
      </c>
      <c r="AU683" s="221" t="s">
        <v>88</v>
      </c>
      <c r="AY683" s="18" t="s">
        <v>188</v>
      </c>
      <c r="BE683" s="222">
        <f>IF(N683="základní",J683,0)</f>
        <v>0</v>
      </c>
      <c r="BF683" s="222">
        <f>IF(N683="snížená",J683,0)</f>
        <v>0</v>
      </c>
      <c r="BG683" s="222">
        <f>IF(N683="zákl. přenesená",J683,0)</f>
        <v>0</v>
      </c>
      <c r="BH683" s="222">
        <f>IF(N683="sníž. přenesená",J683,0)</f>
        <v>0</v>
      </c>
      <c r="BI683" s="222">
        <f>IF(N683="nulová",J683,0)</f>
        <v>0</v>
      </c>
      <c r="BJ683" s="18" t="s">
        <v>85</v>
      </c>
      <c r="BK683" s="222">
        <f>ROUND(I683*H683,2)</f>
        <v>0</v>
      </c>
      <c r="BL683" s="18" t="s">
        <v>195</v>
      </c>
      <c r="BM683" s="221" t="s">
        <v>592</v>
      </c>
    </row>
    <row r="684" spans="1:65" s="12" customFormat="1" ht="25.9" customHeight="1">
      <c r="B684" s="194"/>
      <c r="C684" s="195"/>
      <c r="D684" s="196" t="s">
        <v>76</v>
      </c>
      <c r="E684" s="197" t="s">
        <v>406</v>
      </c>
      <c r="F684" s="197" t="s">
        <v>2280</v>
      </c>
      <c r="G684" s="195"/>
      <c r="H684" s="195"/>
      <c r="I684" s="198"/>
      <c r="J684" s="199">
        <f>BK684</f>
        <v>0</v>
      </c>
      <c r="K684" s="195"/>
      <c r="L684" s="200"/>
      <c r="M684" s="201"/>
      <c r="N684" s="202"/>
      <c r="O684" s="202"/>
      <c r="P684" s="203">
        <f>P685</f>
        <v>0</v>
      </c>
      <c r="Q684" s="202"/>
      <c r="R684" s="203">
        <f>R685</f>
        <v>1.0785390000000001</v>
      </c>
      <c r="S684" s="202"/>
      <c r="T684" s="204">
        <f>T685</f>
        <v>0</v>
      </c>
      <c r="AR684" s="205" t="s">
        <v>204</v>
      </c>
      <c r="AT684" s="206" t="s">
        <v>76</v>
      </c>
      <c r="AU684" s="206" t="s">
        <v>77</v>
      </c>
      <c r="AY684" s="205" t="s">
        <v>188</v>
      </c>
      <c r="BK684" s="207">
        <f>BK685</f>
        <v>0</v>
      </c>
    </row>
    <row r="685" spans="1:65" s="12" customFormat="1" ht="22.9" customHeight="1">
      <c r="B685" s="194"/>
      <c r="C685" s="195"/>
      <c r="D685" s="196" t="s">
        <v>76</v>
      </c>
      <c r="E685" s="208" t="s">
        <v>2281</v>
      </c>
      <c r="F685" s="208" t="s">
        <v>2282</v>
      </c>
      <c r="G685" s="195"/>
      <c r="H685" s="195"/>
      <c r="I685" s="198"/>
      <c r="J685" s="209">
        <f>BK685</f>
        <v>0</v>
      </c>
      <c r="K685" s="195"/>
      <c r="L685" s="200"/>
      <c r="M685" s="201"/>
      <c r="N685" s="202"/>
      <c r="O685" s="202"/>
      <c r="P685" s="203">
        <f>SUM(P686:P690)</f>
        <v>0</v>
      </c>
      <c r="Q685" s="202"/>
      <c r="R685" s="203">
        <f>SUM(R686:R690)</f>
        <v>1.0785390000000001</v>
      </c>
      <c r="S685" s="202"/>
      <c r="T685" s="204">
        <f>SUM(T686:T690)</f>
        <v>0</v>
      </c>
      <c r="AR685" s="205" t="s">
        <v>204</v>
      </c>
      <c r="AT685" s="206" t="s">
        <v>76</v>
      </c>
      <c r="AU685" s="206" t="s">
        <v>85</v>
      </c>
      <c r="AY685" s="205" t="s">
        <v>188</v>
      </c>
      <c r="BK685" s="207">
        <f>SUM(BK686:BK690)</f>
        <v>0</v>
      </c>
    </row>
    <row r="686" spans="1:65" s="2" customFormat="1" ht="16.5" customHeight="1">
      <c r="A686" s="35"/>
      <c r="B686" s="36"/>
      <c r="C686" s="210" t="s">
        <v>2283</v>
      </c>
      <c r="D686" s="210" t="s">
        <v>190</v>
      </c>
      <c r="E686" s="211" t="s">
        <v>2284</v>
      </c>
      <c r="F686" s="212" t="s">
        <v>2285</v>
      </c>
      <c r="G686" s="213" t="s">
        <v>193</v>
      </c>
      <c r="H686" s="214">
        <v>7.7</v>
      </c>
      <c r="I686" s="215"/>
      <c r="J686" s="216">
        <f>ROUND(I686*H686,2)</f>
        <v>0</v>
      </c>
      <c r="K686" s="212" t="s">
        <v>194</v>
      </c>
      <c r="L686" s="40"/>
      <c r="M686" s="217" t="s">
        <v>1</v>
      </c>
      <c r="N686" s="218" t="s">
        <v>42</v>
      </c>
      <c r="O686" s="72"/>
      <c r="P686" s="219">
        <f>O686*H686</f>
        <v>0</v>
      </c>
      <c r="Q686" s="219">
        <v>6.9999999999999994E-5</v>
      </c>
      <c r="R686" s="219">
        <f>Q686*H686</f>
        <v>5.3899999999999998E-4</v>
      </c>
      <c r="S686" s="219">
        <v>0</v>
      </c>
      <c r="T686" s="220">
        <f>S686*H686</f>
        <v>0</v>
      </c>
      <c r="U686" s="35"/>
      <c r="V686" s="35"/>
      <c r="W686" s="35"/>
      <c r="X686" s="35"/>
      <c r="Y686" s="35"/>
      <c r="Z686" s="35"/>
      <c r="AA686" s="35"/>
      <c r="AB686" s="35"/>
      <c r="AC686" s="35"/>
      <c r="AD686" s="35"/>
      <c r="AE686" s="35"/>
      <c r="AR686" s="221" t="s">
        <v>517</v>
      </c>
      <c r="AT686" s="221" t="s">
        <v>190</v>
      </c>
      <c r="AU686" s="221" t="s">
        <v>88</v>
      </c>
      <c r="AY686" s="18" t="s">
        <v>188</v>
      </c>
      <c r="BE686" s="222">
        <f>IF(N686="základní",J686,0)</f>
        <v>0</v>
      </c>
      <c r="BF686" s="222">
        <f>IF(N686="snížená",J686,0)</f>
        <v>0</v>
      </c>
      <c r="BG686" s="222">
        <f>IF(N686="zákl. přenesená",J686,0)</f>
        <v>0</v>
      </c>
      <c r="BH686" s="222">
        <f>IF(N686="sníž. přenesená",J686,0)</f>
        <v>0</v>
      </c>
      <c r="BI686" s="222">
        <f>IF(N686="nulová",J686,0)</f>
        <v>0</v>
      </c>
      <c r="BJ686" s="18" t="s">
        <v>85</v>
      </c>
      <c r="BK686" s="222">
        <f>ROUND(I686*H686,2)</f>
        <v>0</v>
      </c>
      <c r="BL686" s="18" t="s">
        <v>517</v>
      </c>
      <c r="BM686" s="221" t="s">
        <v>2286</v>
      </c>
    </row>
    <row r="687" spans="1:65" s="15" customFormat="1" ht="11.25">
      <c r="B687" s="246"/>
      <c r="C687" s="247"/>
      <c r="D687" s="225" t="s">
        <v>197</v>
      </c>
      <c r="E687" s="248" t="s">
        <v>1</v>
      </c>
      <c r="F687" s="249" t="s">
        <v>2287</v>
      </c>
      <c r="G687" s="247"/>
      <c r="H687" s="248" t="s">
        <v>1</v>
      </c>
      <c r="I687" s="250"/>
      <c r="J687" s="247"/>
      <c r="K687" s="247"/>
      <c r="L687" s="251"/>
      <c r="M687" s="252"/>
      <c r="N687" s="253"/>
      <c r="O687" s="253"/>
      <c r="P687" s="253"/>
      <c r="Q687" s="253"/>
      <c r="R687" s="253"/>
      <c r="S687" s="253"/>
      <c r="T687" s="254"/>
      <c r="AT687" s="255" t="s">
        <v>197</v>
      </c>
      <c r="AU687" s="255" t="s">
        <v>88</v>
      </c>
      <c r="AV687" s="15" t="s">
        <v>85</v>
      </c>
      <c r="AW687" s="15" t="s">
        <v>32</v>
      </c>
      <c r="AX687" s="15" t="s">
        <v>77</v>
      </c>
      <c r="AY687" s="255" t="s">
        <v>188</v>
      </c>
    </row>
    <row r="688" spans="1:65" s="13" customFormat="1" ht="11.25">
      <c r="B688" s="223"/>
      <c r="C688" s="224"/>
      <c r="D688" s="225" t="s">
        <v>197</v>
      </c>
      <c r="E688" s="226" t="s">
        <v>1</v>
      </c>
      <c r="F688" s="227" t="s">
        <v>597</v>
      </c>
      <c r="G688" s="224"/>
      <c r="H688" s="228">
        <v>7.7</v>
      </c>
      <c r="I688" s="229"/>
      <c r="J688" s="224"/>
      <c r="K688" s="224"/>
      <c r="L688" s="230"/>
      <c r="M688" s="231"/>
      <c r="N688" s="232"/>
      <c r="O688" s="232"/>
      <c r="P688" s="232"/>
      <c r="Q688" s="232"/>
      <c r="R688" s="232"/>
      <c r="S688" s="232"/>
      <c r="T688" s="233"/>
      <c r="AT688" s="234" t="s">
        <v>197</v>
      </c>
      <c r="AU688" s="234" t="s">
        <v>88</v>
      </c>
      <c r="AV688" s="13" t="s">
        <v>88</v>
      </c>
      <c r="AW688" s="13" t="s">
        <v>32</v>
      </c>
      <c r="AX688" s="13" t="s">
        <v>85</v>
      </c>
      <c r="AY688" s="234" t="s">
        <v>188</v>
      </c>
    </row>
    <row r="689" spans="1:65" s="2" customFormat="1" ht="16.5" customHeight="1">
      <c r="A689" s="35"/>
      <c r="B689" s="36"/>
      <c r="C689" s="210" t="s">
        <v>2288</v>
      </c>
      <c r="D689" s="210" t="s">
        <v>190</v>
      </c>
      <c r="E689" s="211" t="s">
        <v>2289</v>
      </c>
      <c r="F689" s="212" t="s">
        <v>2290</v>
      </c>
      <c r="G689" s="213" t="s">
        <v>454</v>
      </c>
      <c r="H689" s="214">
        <v>7</v>
      </c>
      <c r="I689" s="215"/>
      <c r="J689" s="216">
        <f>ROUND(I689*H689,2)</f>
        <v>0</v>
      </c>
      <c r="K689" s="212" t="s">
        <v>202</v>
      </c>
      <c r="L689" s="40"/>
      <c r="M689" s="217" t="s">
        <v>1</v>
      </c>
      <c r="N689" s="218" t="s">
        <v>42</v>
      </c>
      <c r="O689" s="72"/>
      <c r="P689" s="219">
        <f>O689*H689</f>
        <v>0</v>
      </c>
      <c r="Q689" s="219">
        <v>0.154</v>
      </c>
      <c r="R689" s="219">
        <f>Q689*H689</f>
        <v>1.0780000000000001</v>
      </c>
      <c r="S689" s="219">
        <v>0</v>
      </c>
      <c r="T689" s="220">
        <f>S689*H689</f>
        <v>0</v>
      </c>
      <c r="U689" s="35"/>
      <c r="V689" s="35"/>
      <c r="W689" s="35"/>
      <c r="X689" s="35"/>
      <c r="Y689" s="35"/>
      <c r="Z689" s="35"/>
      <c r="AA689" s="35"/>
      <c r="AB689" s="35"/>
      <c r="AC689" s="35"/>
      <c r="AD689" s="35"/>
      <c r="AE689" s="35"/>
      <c r="AR689" s="221" t="s">
        <v>517</v>
      </c>
      <c r="AT689" s="221" t="s">
        <v>190</v>
      </c>
      <c r="AU689" s="221" t="s">
        <v>88</v>
      </c>
      <c r="AY689" s="18" t="s">
        <v>188</v>
      </c>
      <c r="BE689" s="222">
        <f>IF(N689="základní",J689,0)</f>
        <v>0</v>
      </c>
      <c r="BF689" s="222">
        <f>IF(N689="snížená",J689,0)</f>
        <v>0</v>
      </c>
      <c r="BG689" s="222">
        <f>IF(N689="zákl. přenesená",J689,0)</f>
        <v>0</v>
      </c>
      <c r="BH689" s="222">
        <f>IF(N689="sníž. přenesená",J689,0)</f>
        <v>0</v>
      </c>
      <c r="BI689" s="222">
        <f>IF(N689="nulová",J689,0)</f>
        <v>0</v>
      </c>
      <c r="BJ689" s="18" t="s">
        <v>85</v>
      </c>
      <c r="BK689" s="222">
        <f>ROUND(I689*H689,2)</f>
        <v>0</v>
      </c>
      <c r="BL689" s="18" t="s">
        <v>517</v>
      </c>
      <c r="BM689" s="221" t="s">
        <v>2291</v>
      </c>
    </row>
    <row r="690" spans="1:65" s="13" customFormat="1" ht="11.25">
      <c r="B690" s="223"/>
      <c r="C690" s="224"/>
      <c r="D690" s="225" t="s">
        <v>197</v>
      </c>
      <c r="E690" s="226" t="s">
        <v>1</v>
      </c>
      <c r="F690" s="227" t="s">
        <v>645</v>
      </c>
      <c r="G690" s="224"/>
      <c r="H690" s="228">
        <v>7</v>
      </c>
      <c r="I690" s="229"/>
      <c r="J690" s="224"/>
      <c r="K690" s="224"/>
      <c r="L690" s="230"/>
      <c r="M690" s="283"/>
      <c r="N690" s="284"/>
      <c r="O690" s="284"/>
      <c r="P690" s="284"/>
      <c r="Q690" s="284"/>
      <c r="R690" s="284"/>
      <c r="S690" s="284"/>
      <c r="T690" s="285"/>
      <c r="AT690" s="234" t="s">
        <v>197</v>
      </c>
      <c r="AU690" s="234" t="s">
        <v>88</v>
      </c>
      <c r="AV690" s="13" t="s">
        <v>88</v>
      </c>
      <c r="AW690" s="13" t="s">
        <v>32</v>
      </c>
      <c r="AX690" s="13" t="s">
        <v>85</v>
      </c>
      <c r="AY690" s="234" t="s">
        <v>188</v>
      </c>
    </row>
    <row r="691" spans="1:65" s="2" customFormat="1" ht="6.95" customHeight="1">
      <c r="A691" s="35"/>
      <c r="B691" s="55"/>
      <c r="C691" s="56"/>
      <c r="D691" s="56"/>
      <c r="E691" s="56"/>
      <c r="F691" s="56"/>
      <c r="G691" s="56"/>
      <c r="H691" s="56"/>
      <c r="I691" s="160"/>
      <c r="J691" s="56"/>
      <c r="K691" s="56"/>
      <c r="L691" s="40"/>
      <c r="M691" s="35"/>
      <c r="O691" s="35"/>
      <c r="P691" s="35"/>
      <c r="Q691" s="35"/>
      <c r="R691" s="35"/>
      <c r="S691" s="35"/>
      <c r="T691" s="35"/>
      <c r="U691" s="35"/>
      <c r="V691" s="35"/>
      <c r="W691" s="35"/>
      <c r="X691" s="35"/>
      <c r="Y691" s="35"/>
      <c r="Z691" s="35"/>
      <c r="AA691" s="35"/>
      <c r="AB691" s="35"/>
      <c r="AC691" s="35"/>
      <c r="AD691" s="35"/>
      <c r="AE691" s="35"/>
    </row>
  </sheetData>
  <sheetProtection algorithmName="SHA-512" hashValue="K0L8R/1jrMNyx2hSQ/hdGpQCONmGXN1O4UKJEjx9pPy6HzmU0+M/RACpg2m7RzCtiyMOJjpnEIxWkGiRABGoJQ==" saltValue="6Hdakncsbu2MY6N+AwSPLsU7aAu5R7wY0TvwGt4Iy4B8yDocXeFr4rw3+Dxocpqal6aLYXRIiZ4m1w+JbvV9Lw==" spinCount="100000" sheet="1" objects="1" scenarios="1" formatColumns="0" formatRows="0" autoFilter="0"/>
  <autoFilter ref="C131:K690"/>
  <mergeCells count="12">
    <mergeCell ref="E124:H124"/>
    <mergeCell ref="L2:V2"/>
    <mergeCell ref="E85:H85"/>
    <mergeCell ref="E87:H87"/>
    <mergeCell ref="E89:H89"/>
    <mergeCell ref="E120:H120"/>
    <mergeCell ref="E122:H122"/>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26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110</v>
      </c>
      <c r="AZ2" s="117" t="s">
        <v>1691</v>
      </c>
      <c r="BA2" s="117" t="s">
        <v>1</v>
      </c>
      <c r="BB2" s="117" t="s">
        <v>1</v>
      </c>
      <c r="BC2" s="117" t="s">
        <v>2292</v>
      </c>
      <c r="BD2" s="117" t="s">
        <v>88</v>
      </c>
    </row>
    <row r="3" spans="1:56" s="1" customFormat="1" ht="6.95" customHeight="1">
      <c r="B3" s="118"/>
      <c r="C3" s="119"/>
      <c r="D3" s="119"/>
      <c r="E3" s="119"/>
      <c r="F3" s="119"/>
      <c r="G3" s="119"/>
      <c r="H3" s="119"/>
      <c r="I3" s="120"/>
      <c r="J3" s="119"/>
      <c r="K3" s="119"/>
      <c r="L3" s="21"/>
      <c r="AT3" s="18" t="s">
        <v>88</v>
      </c>
      <c r="AZ3" s="117" t="s">
        <v>136</v>
      </c>
      <c r="BA3" s="117" t="s">
        <v>1</v>
      </c>
      <c r="BB3" s="117" t="s">
        <v>1</v>
      </c>
      <c r="BC3" s="117" t="s">
        <v>2293</v>
      </c>
      <c r="BD3" s="117" t="s">
        <v>88</v>
      </c>
    </row>
    <row r="4" spans="1:56" s="1" customFormat="1" ht="24.95" customHeight="1">
      <c r="B4" s="21"/>
      <c r="D4" s="121" t="s">
        <v>133</v>
      </c>
      <c r="I4" s="116"/>
      <c r="L4" s="21"/>
      <c r="M4" s="122" t="s">
        <v>10</v>
      </c>
      <c r="AT4" s="18" t="s">
        <v>4</v>
      </c>
      <c r="AZ4" s="117" t="s">
        <v>139</v>
      </c>
      <c r="BA4" s="117" t="s">
        <v>1</v>
      </c>
      <c r="BB4" s="117" t="s">
        <v>1</v>
      </c>
      <c r="BC4" s="117" t="s">
        <v>2294</v>
      </c>
      <c r="BD4" s="117" t="s">
        <v>88</v>
      </c>
    </row>
    <row r="5" spans="1:56" s="1" customFormat="1" ht="6.95" customHeight="1">
      <c r="B5" s="21"/>
      <c r="I5" s="116"/>
      <c r="L5" s="21"/>
      <c r="AZ5" s="117" t="s">
        <v>142</v>
      </c>
      <c r="BA5" s="117" t="s">
        <v>1</v>
      </c>
      <c r="BB5" s="117" t="s">
        <v>1</v>
      </c>
      <c r="BC5" s="117" t="s">
        <v>2295</v>
      </c>
      <c r="BD5" s="117" t="s">
        <v>88</v>
      </c>
    </row>
    <row r="6" spans="1:56" s="1" customFormat="1" ht="12" customHeight="1">
      <c r="B6" s="21"/>
      <c r="D6" s="123" t="s">
        <v>16</v>
      </c>
      <c r="I6" s="116"/>
      <c r="L6" s="21"/>
      <c r="AZ6" s="117" t="s">
        <v>718</v>
      </c>
      <c r="BA6" s="117" t="s">
        <v>1</v>
      </c>
      <c r="BB6" s="117" t="s">
        <v>1</v>
      </c>
      <c r="BC6" s="117" t="s">
        <v>1331</v>
      </c>
      <c r="BD6" s="117" t="s">
        <v>204</v>
      </c>
    </row>
    <row r="7" spans="1:56" s="1" customFormat="1" ht="16.5" customHeight="1">
      <c r="B7" s="21"/>
      <c r="E7" s="333" t="str">
        <f>'Rekapitulace stavby'!K6</f>
        <v>HOSPODAŘENÍ SE SRÁŽKOVÝMI VODAMI - ZŠ NA VÝSLUNÍ Č.P. 2047</v>
      </c>
      <c r="F7" s="334"/>
      <c r="G7" s="334"/>
      <c r="H7" s="334"/>
      <c r="I7" s="116"/>
      <c r="L7" s="21"/>
      <c r="AZ7" s="117" t="s">
        <v>603</v>
      </c>
      <c r="BA7" s="117" t="s">
        <v>1</v>
      </c>
      <c r="BB7" s="117" t="s">
        <v>1</v>
      </c>
      <c r="BC7" s="117" t="s">
        <v>2296</v>
      </c>
      <c r="BD7" s="117" t="s">
        <v>88</v>
      </c>
    </row>
    <row r="8" spans="1:56" s="1" customFormat="1" ht="12" customHeight="1">
      <c r="B8" s="21"/>
      <c r="D8" s="123" t="s">
        <v>141</v>
      </c>
      <c r="I8" s="116"/>
      <c r="L8" s="21"/>
      <c r="AZ8" s="117" t="s">
        <v>605</v>
      </c>
      <c r="BA8" s="117" t="s">
        <v>1</v>
      </c>
      <c r="BB8" s="117" t="s">
        <v>1</v>
      </c>
      <c r="BC8" s="117" t="s">
        <v>2297</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2298</v>
      </c>
      <c r="BA9" s="117" t="s">
        <v>1</v>
      </c>
      <c r="BB9" s="117" t="s">
        <v>1</v>
      </c>
      <c r="BC9" s="117" t="s">
        <v>2299</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727</v>
      </c>
      <c r="BA10" s="117" t="s">
        <v>1</v>
      </c>
      <c r="BB10" s="117" t="s">
        <v>1</v>
      </c>
      <c r="BC10" s="117" t="s">
        <v>2300</v>
      </c>
      <c r="BD10" s="117" t="s">
        <v>88</v>
      </c>
    </row>
    <row r="11" spans="1:56" s="2" customFormat="1" ht="16.5" customHeight="1">
      <c r="A11" s="35"/>
      <c r="B11" s="40"/>
      <c r="C11" s="35"/>
      <c r="D11" s="35"/>
      <c r="E11" s="335" t="s">
        <v>2301</v>
      </c>
      <c r="F11" s="336"/>
      <c r="G11" s="336"/>
      <c r="H11" s="336"/>
      <c r="I11" s="124"/>
      <c r="J11" s="35"/>
      <c r="K11" s="35"/>
      <c r="L11" s="52"/>
      <c r="S11" s="35"/>
      <c r="T11" s="35"/>
      <c r="U11" s="35"/>
      <c r="V11" s="35"/>
      <c r="W11" s="35"/>
      <c r="X11" s="35"/>
      <c r="Y11" s="35"/>
      <c r="Z11" s="35"/>
      <c r="AA11" s="35"/>
      <c r="AB11" s="35"/>
      <c r="AC11" s="35"/>
      <c r="AD11" s="35"/>
      <c r="AE11" s="35"/>
      <c r="AZ11" s="117" t="s">
        <v>2302</v>
      </c>
      <c r="BA11" s="117" t="s">
        <v>1</v>
      </c>
      <c r="BB11" s="117" t="s">
        <v>1</v>
      </c>
      <c r="BC11" s="117" t="s">
        <v>2303</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612</v>
      </c>
      <c r="BA12" s="117" t="s">
        <v>1</v>
      </c>
      <c r="BB12" s="117" t="s">
        <v>1</v>
      </c>
      <c r="BC12" s="117" t="s">
        <v>2304</v>
      </c>
      <c r="BD12" s="117" t="s">
        <v>88</v>
      </c>
    </row>
    <row r="13" spans="1:56" s="2" customFormat="1" ht="12" customHeight="1">
      <c r="A13" s="35"/>
      <c r="B13" s="40"/>
      <c r="C13" s="35"/>
      <c r="D13" s="123" t="s">
        <v>18</v>
      </c>
      <c r="E13" s="35"/>
      <c r="F13" s="111" t="s">
        <v>87</v>
      </c>
      <c r="G13" s="35"/>
      <c r="H13" s="35"/>
      <c r="I13" s="125" t="s">
        <v>19</v>
      </c>
      <c r="J13" s="111" t="s">
        <v>1</v>
      </c>
      <c r="K13" s="35"/>
      <c r="L13" s="52"/>
      <c r="S13" s="35"/>
      <c r="T13" s="35"/>
      <c r="U13" s="35"/>
      <c r="V13" s="35"/>
      <c r="W13" s="35"/>
      <c r="X13" s="35"/>
      <c r="Y13" s="35"/>
      <c r="Z13" s="35"/>
      <c r="AA13" s="35"/>
      <c r="AB13" s="35"/>
      <c r="AC13" s="35"/>
      <c r="AD13" s="35"/>
      <c r="AE13" s="35"/>
      <c r="AZ13" s="117" t="s">
        <v>153</v>
      </c>
      <c r="BA13" s="117" t="s">
        <v>1</v>
      </c>
      <c r="BB13" s="117" t="s">
        <v>1</v>
      </c>
      <c r="BC13" s="117" t="s">
        <v>2305</v>
      </c>
      <c r="BD13" s="117" t="s">
        <v>88</v>
      </c>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c r="AZ14" s="117" t="s">
        <v>155</v>
      </c>
      <c r="BA14" s="117" t="s">
        <v>1</v>
      </c>
      <c r="BB14" s="117" t="s">
        <v>1</v>
      </c>
      <c r="BC14" s="117" t="s">
        <v>2306</v>
      </c>
      <c r="BD14" s="117" t="s">
        <v>88</v>
      </c>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c r="AZ15" s="117" t="s">
        <v>160</v>
      </c>
      <c r="BA15" s="117" t="s">
        <v>1</v>
      </c>
      <c r="BB15" s="117" t="s">
        <v>1</v>
      </c>
      <c r="BC15" s="117" t="s">
        <v>2307</v>
      </c>
      <c r="BD15" s="117" t="s">
        <v>88</v>
      </c>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row>
    <row r="29" spans="1:31"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row>
    <row r="30" spans="1:31"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25.35" customHeight="1">
      <c r="A32" s="35"/>
      <c r="B32" s="40"/>
      <c r="C32" s="35"/>
      <c r="D32" s="133" t="s">
        <v>37</v>
      </c>
      <c r="E32" s="35"/>
      <c r="F32" s="35"/>
      <c r="G32" s="35"/>
      <c r="H32" s="35"/>
      <c r="I32" s="124"/>
      <c r="J32" s="134">
        <f>ROUND(J131,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row>
    <row r="35" spans="1:31" s="2" customFormat="1" ht="14.45" customHeight="1">
      <c r="A35" s="35"/>
      <c r="B35" s="40"/>
      <c r="C35" s="35"/>
      <c r="D35" s="137" t="s">
        <v>41</v>
      </c>
      <c r="E35" s="123" t="s">
        <v>42</v>
      </c>
      <c r="F35" s="138">
        <f>ROUND((SUM(BE131:BE268)),  2)</f>
        <v>0</v>
      </c>
      <c r="G35" s="35"/>
      <c r="H35" s="35"/>
      <c r="I35" s="139">
        <v>0.21</v>
      </c>
      <c r="J35" s="138">
        <f>ROUND(((SUM(BE131:BE268))*I35),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3" t="s">
        <v>43</v>
      </c>
      <c r="F36" s="138">
        <f>ROUND((SUM(BF131:BF268)),  2)</f>
        <v>0</v>
      </c>
      <c r="G36" s="35"/>
      <c r="H36" s="35"/>
      <c r="I36" s="139">
        <v>0.15</v>
      </c>
      <c r="J36" s="138">
        <f>ROUND(((SUM(BF131:BF268))*I36),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44</v>
      </c>
      <c r="F37" s="138">
        <f>ROUND((SUM(BG131:BG268)),  2)</f>
        <v>0</v>
      </c>
      <c r="G37" s="35"/>
      <c r="H37" s="35"/>
      <c r="I37" s="139">
        <v>0.21</v>
      </c>
      <c r="J37" s="138">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3" t="s">
        <v>45</v>
      </c>
      <c r="F38" s="138">
        <f>ROUND((SUM(BH131:BH268)),  2)</f>
        <v>0</v>
      </c>
      <c r="G38" s="35"/>
      <c r="H38" s="35"/>
      <c r="I38" s="139">
        <v>0.15</v>
      </c>
      <c r="J38" s="138">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3" t="s">
        <v>46</v>
      </c>
      <c r="F39" s="138">
        <f>ROUND((SUM(BI131:BI268)),  2)</f>
        <v>0</v>
      </c>
      <c r="G39" s="35"/>
      <c r="H39" s="35"/>
      <c r="I39" s="139">
        <v>0</v>
      </c>
      <c r="J39" s="138">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03.32 - areálová dešťová kanalizace - atrium</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J131</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J132</f>
        <v>0</v>
      </c>
      <c r="K99" s="170"/>
      <c r="L99" s="175"/>
    </row>
    <row r="100" spans="1:47" s="10" customFormat="1" ht="19.899999999999999" customHeight="1">
      <c r="B100" s="176"/>
      <c r="C100" s="105"/>
      <c r="D100" s="177" t="s">
        <v>168</v>
      </c>
      <c r="E100" s="178"/>
      <c r="F100" s="178"/>
      <c r="G100" s="178"/>
      <c r="H100" s="178"/>
      <c r="I100" s="179"/>
      <c r="J100" s="180">
        <f>J133</f>
        <v>0</v>
      </c>
      <c r="K100" s="105"/>
      <c r="L100" s="181"/>
    </row>
    <row r="101" spans="1:47" s="10" customFormat="1" ht="19.899999999999999" customHeight="1">
      <c r="B101" s="176"/>
      <c r="C101" s="105"/>
      <c r="D101" s="177" t="s">
        <v>831</v>
      </c>
      <c r="E101" s="178"/>
      <c r="F101" s="178"/>
      <c r="G101" s="178"/>
      <c r="H101" s="178"/>
      <c r="I101" s="179"/>
      <c r="J101" s="180">
        <f>J208</f>
        <v>0</v>
      </c>
      <c r="K101" s="105"/>
      <c r="L101" s="181"/>
    </row>
    <row r="102" spans="1:47" s="10" customFormat="1" ht="19.899999999999999" customHeight="1">
      <c r="B102" s="176"/>
      <c r="C102" s="105"/>
      <c r="D102" s="177" t="s">
        <v>1737</v>
      </c>
      <c r="E102" s="178"/>
      <c r="F102" s="178"/>
      <c r="G102" s="178"/>
      <c r="H102" s="178"/>
      <c r="I102" s="179"/>
      <c r="J102" s="180">
        <f>J211</f>
        <v>0</v>
      </c>
      <c r="K102" s="105"/>
      <c r="L102" s="181"/>
    </row>
    <row r="103" spans="1:47" s="10" customFormat="1" ht="19.899999999999999" customHeight="1">
      <c r="B103" s="176"/>
      <c r="C103" s="105"/>
      <c r="D103" s="177" t="s">
        <v>169</v>
      </c>
      <c r="E103" s="178"/>
      <c r="F103" s="178"/>
      <c r="G103" s="178"/>
      <c r="H103" s="178"/>
      <c r="I103" s="179"/>
      <c r="J103" s="180">
        <f>J213</f>
        <v>0</v>
      </c>
      <c r="K103" s="105"/>
      <c r="L103" s="181"/>
    </row>
    <row r="104" spans="1:47" s="10" customFormat="1" ht="19.899999999999999" customHeight="1">
      <c r="B104" s="176"/>
      <c r="C104" s="105"/>
      <c r="D104" s="177" t="s">
        <v>1357</v>
      </c>
      <c r="E104" s="178"/>
      <c r="F104" s="178"/>
      <c r="G104" s="178"/>
      <c r="H104" s="178"/>
      <c r="I104" s="179"/>
      <c r="J104" s="180">
        <f>J226</f>
        <v>0</v>
      </c>
      <c r="K104" s="105"/>
      <c r="L104" s="181"/>
    </row>
    <row r="105" spans="1:47" s="10" customFormat="1" ht="19.899999999999999" customHeight="1">
      <c r="B105" s="176"/>
      <c r="C105" s="105"/>
      <c r="D105" s="177" t="s">
        <v>171</v>
      </c>
      <c r="E105" s="178"/>
      <c r="F105" s="178"/>
      <c r="G105" s="178"/>
      <c r="H105" s="178"/>
      <c r="I105" s="179"/>
      <c r="J105" s="180">
        <f>J230</f>
        <v>0</v>
      </c>
      <c r="K105" s="105"/>
      <c r="L105" s="181"/>
    </row>
    <row r="106" spans="1:47" s="10" customFormat="1" ht="19.899999999999999" customHeight="1">
      <c r="B106" s="176"/>
      <c r="C106" s="105"/>
      <c r="D106" s="177" t="s">
        <v>833</v>
      </c>
      <c r="E106" s="178"/>
      <c r="F106" s="178"/>
      <c r="G106" s="178"/>
      <c r="H106" s="178"/>
      <c r="I106" s="179"/>
      <c r="J106" s="180">
        <f>J253</f>
        <v>0</v>
      </c>
      <c r="K106" s="105"/>
      <c r="L106" s="181"/>
    </row>
    <row r="107" spans="1:47" s="10" customFormat="1" ht="19.899999999999999" customHeight="1">
      <c r="B107" s="176"/>
      <c r="C107" s="105"/>
      <c r="D107" s="177" t="s">
        <v>172</v>
      </c>
      <c r="E107" s="178"/>
      <c r="F107" s="178"/>
      <c r="G107" s="178"/>
      <c r="H107" s="178"/>
      <c r="I107" s="179"/>
      <c r="J107" s="180">
        <f>J262</f>
        <v>0</v>
      </c>
      <c r="K107" s="105"/>
      <c r="L107" s="181"/>
    </row>
    <row r="108" spans="1:47" s="9" customFormat="1" ht="24.95" customHeight="1">
      <c r="B108" s="169"/>
      <c r="C108" s="170"/>
      <c r="D108" s="171" t="s">
        <v>1472</v>
      </c>
      <c r="E108" s="172"/>
      <c r="F108" s="172"/>
      <c r="G108" s="172"/>
      <c r="H108" s="172"/>
      <c r="I108" s="173"/>
      <c r="J108" s="174">
        <f>J264</f>
        <v>0</v>
      </c>
      <c r="K108" s="170"/>
      <c r="L108" s="175"/>
    </row>
    <row r="109" spans="1:47" s="10" customFormat="1" ht="19.899999999999999" customHeight="1">
      <c r="B109" s="176"/>
      <c r="C109" s="105"/>
      <c r="D109" s="177" t="s">
        <v>2308</v>
      </c>
      <c r="E109" s="178"/>
      <c r="F109" s="178"/>
      <c r="G109" s="178"/>
      <c r="H109" s="178"/>
      <c r="I109" s="179"/>
      <c r="J109" s="180">
        <f>J265</f>
        <v>0</v>
      </c>
      <c r="K109" s="105"/>
      <c r="L109" s="181"/>
    </row>
    <row r="110" spans="1:47" s="2" customFormat="1" ht="21.75" customHeight="1">
      <c r="A110" s="35"/>
      <c r="B110" s="36"/>
      <c r="C110" s="37"/>
      <c r="D110" s="37"/>
      <c r="E110" s="37"/>
      <c r="F110" s="37"/>
      <c r="G110" s="37"/>
      <c r="H110" s="37"/>
      <c r="I110" s="124"/>
      <c r="J110" s="37"/>
      <c r="K110" s="37"/>
      <c r="L110" s="52"/>
      <c r="S110" s="35"/>
      <c r="T110" s="35"/>
      <c r="U110" s="35"/>
      <c r="V110" s="35"/>
      <c r="W110" s="35"/>
      <c r="X110" s="35"/>
      <c r="Y110" s="35"/>
      <c r="Z110" s="35"/>
      <c r="AA110" s="35"/>
      <c r="AB110" s="35"/>
      <c r="AC110" s="35"/>
      <c r="AD110" s="35"/>
      <c r="AE110" s="35"/>
    </row>
    <row r="111" spans="1:47" s="2" customFormat="1" ht="6.95" customHeight="1">
      <c r="A111" s="35"/>
      <c r="B111" s="55"/>
      <c r="C111" s="56"/>
      <c r="D111" s="56"/>
      <c r="E111" s="56"/>
      <c r="F111" s="56"/>
      <c r="G111" s="56"/>
      <c r="H111" s="56"/>
      <c r="I111" s="160"/>
      <c r="J111" s="56"/>
      <c r="K111" s="56"/>
      <c r="L111" s="52"/>
      <c r="S111" s="35"/>
      <c r="T111" s="35"/>
      <c r="U111" s="35"/>
      <c r="V111" s="35"/>
      <c r="W111" s="35"/>
      <c r="X111" s="35"/>
      <c r="Y111" s="35"/>
      <c r="Z111" s="35"/>
      <c r="AA111" s="35"/>
      <c r="AB111" s="35"/>
      <c r="AC111" s="35"/>
      <c r="AD111" s="35"/>
      <c r="AE111" s="35"/>
    </row>
    <row r="115" spans="1:31" s="2" customFormat="1" ht="6.95" customHeight="1">
      <c r="A115" s="35"/>
      <c r="B115" s="57"/>
      <c r="C115" s="58"/>
      <c r="D115" s="58"/>
      <c r="E115" s="58"/>
      <c r="F115" s="58"/>
      <c r="G115" s="58"/>
      <c r="H115" s="58"/>
      <c r="I115" s="163"/>
      <c r="J115" s="58"/>
      <c r="K115" s="58"/>
      <c r="L115" s="52"/>
      <c r="S115" s="35"/>
      <c r="T115" s="35"/>
      <c r="U115" s="35"/>
      <c r="V115" s="35"/>
      <c r="W115" s="35"/>
      <c r="X115" s="35"/>
      <c r="Y115" s="35"/>
      <c r="Z115" s="35"/>
      <c r="AA115" s="35"/>
      <c r="AB115" s="35"/>
      <c r="AC115" s="35"/>
      <c r="AD115" s="35"/>
      <c r="AE115" s="35"/>
    </row>
    <row r="116" spans="1:31" s="2" customFormat="1" ht="24.95" customHeight="1">
      <c r="A116" s="35"/>
      <c r="B116" s="36"/>
      <c r="C116" s="24" t="s">
        <v>173</v>
      </c>
      <c r="D116" s="37"/>
      <c r="E116" s="37"/>
      <c r="F116" s="37"/>
      <c r="G116" s="37"/>
      <c r="H116" s="37"/>
      <c r="I116" s="124"/>
      <c r="J116" s="37"/>
      <c r="K116" s="37"/>
      <c r="L116" s="52"/>
      <c r="S116" s="35"/>
      <c r="T116" s="35"/>
      <c r="U116" s="35"/>
      <c r="V116" s="35"/>
      <c r="W116" s="35"/>
      <c r="X116" s="35"/>
      <c r="Y116" s="35"/>
      <c r="Z116" s="35"/>
      <c r="AA116" s="35"/>
      <c r="AB116" s="35"/>
      <c r="AC116" s="35"/>
      <c r="AD116" s="35"/>
      <c r="AE116" s="35"/>
    </row>
    <row r="117" spans="1:31" s="2" customFormat="1" ht="6.95" customHeight="1">
      <c r="A117" s="35"/>
      <c r="B117" s="36"/>
      <c r="C117" s="37"/>
      <c r="D117" s="37"/>
      <c r="E117" s="37"/>
      <c r="F117" s="37"/>
      <c r="G117" s="37"/>
      <c r="H117" s="37"/>
      <c r="I117" s="124"/>
      <c r="J117" s="37"/>
      <c r="K117" s="37"/>
      <c r="L117" s="52"/>
      <c r="S117" s="35"/>
      <c r="T117" s="35"/>
      <c r="U117" s="35"/>
      <c r="V117" s="35"/>
      <c r="W117" s="35"/>
      <c r="X117" s="35"/>
      <c r="Y117" s="35"/>
      <c r="Z117" s="35"/>
      <c r="AA117" s="35"/>
      <c r="AB117" s="35"/>
      <c r="AC117" s="35"/>
      <c r="AD117" s="35"/>
      <c r="AE117" s="35"/>
    </row>
    <row r="118" spans="1:31" s="2" customFormat="1" ht="12" customHeight="1">
      <c r="A118" s="35"/>
      <c r="B118" s="36"/>
      <c r="C118" s="30" t="s">
        <v>16</v>
      </c>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31" s="2" customFormat="1" ht="16.5" customHeight="1">
      <c r="A119" s="35"/>
      <c r="B119" s="36"/>
      <c r="C119" s="37"/>
      <c r="D119" s="37"/>
      <c r="E119" s="340" t="str">
        <f>E7</f>
        <v>HOSPODAŘENÍ SE SRÁŽKOVÝMI VODAMI - ZŠ NA VÝSLUNÍ Č.P. 2047</v>
      </c>
      <c r="F119" s="341"/>
      <c r="G119" s="341"/>
      <c r="H119" s="341"/>
      <c r="I119" s="124"/>
      <c r="J119" s="37"/>
      <c r="K119" s="37"/>
      <c r="L119" s="52"/>
      <c r="S119" s="35"/>
      <c r="T119" s="35"/>
      <c r="U119" s="35"/>
      <c r="V119" s="35"/>
      <c r="W119" s="35"/>
      <c r="X119" s="35"/>
      <c r="Y119" s="35"/>
      <c r="Z119" s="35"/>
      <c r="AA119" s="35"/>
      <c r="AB119" s="35"/>
      <c r="AC119" s="35"/>
      <c r="AD119" s="35"/>
      <c r="AE119" s="35"/>
    </row>
    <row r="120" spans="1:31" s="1" customFormat="1" ht="12" customHeight="1">
      <c r="B120" s="22"/>
      <c r="C120" s="30" t="s">
        <v>141</v>
      </c>
      <c r="D120" s="23"/>
      <c r="E120" s="23"/>
      <c r="F120" s="23"/>
      <c r="G120" s="23"/>
      <c r="H120" s="23"/>
      <c r="I120" s="116"/>
      <c r="J120" s="23"/>
      <c r="K120" s="23"/>
      <c r="L120" s="21"/>
    </row>
    <row r="121" spans="1:31" s="2" customFormat="1" ht="16.5" customHeight="1">
      <c r="A121" s="35"/>
      <c r="B121" s="36"/>
      <c r="C121" s="37"/>
      <c r="D121" s="37"/>
      <c r="E121" s="340" t="s">
        <v>720</v>
      </c>
      <c r="F121" s="342"/>
      <c r="G121" s="342"/>
      <c r="H121" s="342"/>
      <c r="I121" s="124"/>
      <c r="J121" s="37"/>
      <c r="K121" s="37"/>
      <c r="L121" s="52"/>
      <c r="S121" s="35"/>
      <c r="T121" s="35"/>
      <c r="U121" s="35"/>
      <c r="V121" s="35"/>
      <c r="W121" s="35"/>
      <c r="X121" s="35"/>
      <c r="Y121" s="35"/>
      <c r="Z121" s="35"/>
      <c r="AA121" s="35"/>
      <c r="AB121" s="35"/>
      <c r="AC121" s="35"/>
      <c r="AD121" s="35"/>
      <c r="AE121" s="35"/>
    </row>
    <row r="122" spans="1:31" s="2" customFormat="1" ht="12" customHeight="1">
      <c r="A122" s="35"/>
      <c r="B122" s="36"/>
      <c r="C122" s="30" t="s">
        <v>722</v>
      </c>
      <c r="D122" s="37"/>
      <c r="E122" s="37"/>
      <c r="F122" s="37"/>
      <c r="G122" s="37"/>
      <c r="H122" s="37"/>
      <c r="I122" s="124"/>
      <c r="J122" s="37"/>
      <c r="K122" s="37"/>
      <c r="L122" s="52"/>
      <c r="S122" s="35"/>
      <c r="T122" s="35"/>
      <c r="U122" s="35"/>
      <c r="V122" s="35"/>
      <c r="W122" s="35"/>
      <c r="X122" s="35"/>
      <c r="Y122" s="35"/>
      <c r="Z122" s="35"/>
      <c r="AA122" s="35"/>
      <c r="AB122" s="35"/>
      <c r="AC122" s="35"/>
      <c r="AD122" s="35"/>
      <c r="AE122" s="35"/>
    </row>
    <row r="123" spans="1:31" s="2" customFormat="1" ht="16.5" customHeight="1">
      <c r="A123" s="35"/>
      <c r="B123" s="36"/>
      <c r="C123" s="37"/>
      <c r="D123" s="37"/>
      <c r="E123" s="308" t="str">
        <f>E11</f>
        <v>SO 03.32 - areálová dešťová kanalizace - atrium</v>
      </c>
      <c r="F123" s="342"/>
      <c r="G123" s="342"/>
      <c r="H123" s="342"/>
      <c r="I123" s="124"/>
      <c r="J123" s="37"/>
      <c r="K123" s="37"/>
      <c r="L123" s="52"/>
      <c r="S123" s="35"/>
      <c r="T123" s="35"/>
      <c r="U123" s="35"/>
      <c r="V123" s="35"/>
      <c r="W123" s="35"/>
      <c r="X123" s="35"/>
      <c r="Y123" s="35"/>
      <c r="Z123" s="35"/>
      <c r="AA123" s="35"/>
      <c r="AB123" s="35"/>
      <c r="AC123" s="35"/>
      <c r="AD123" s="35"/>
      <c r="AE123" s="35"/>
    </row>
    <row r="124" spans="1:31" s="2" customFormat="1" ht="6.95" customHeight="1">
      <c r="A124" s="35"/>
      <c r="B124" s="36"/>
      <c r="C124" s="37"/>
      <c r="D124" s="37"/>
      <c r="E124" s="37"/>
      <c r="F124" s="37"/>
      <c r="G124" s="37"/>
      <c r="H124" s="37"/>
      <c r="I124" s="124"/>
      <c r="J124" s="37"/>
      <c r="K124" s="37"/>
      <c r="L124" s="52"/>
      <c r="S124" s="35"/>
      <c r="T124" s="35"/>
      <c r="U124" s="35"/>
      <c r="V124" s="35"/>
      <c r="W124" s="35"/>
      <c r="X124" s="35"/>
      <c r="Y124" s="35"/>
      <c r="Z124" s="35"/>
      <c r="AA124" s="35"/>
      <c r="AB124" s="35"/>
      <c r="AC124" s="35"/>
      <c r="AD124" s="35"/>
      <c r="AE124" s="35"/>
    </row>
    <row r="125" spans="1:31" s="2" customFormat="1" ht="12" customHeight="1">
      <c r="A125" s="35"/>
      <c r="B125" s="36"/>
      <c r="C125" s="30" t="s">
        <v>20</v>
      </c>
      <c r="D125" s="37"/>
      <c r="E125" s="37"/>
      <c r="F125" s="28" t="str">
        <f>F14</f>
        <v>UHERSKÝ BROD</v>
      </c>
      <c r="G125" s="37"/>
      <c r="H125" s="37"/>
      <c r="I125" s="125" t="s">
        <v>22</v>
      </c>
      <c r="J125" s="67" t="str">
        <f>IF(J14="","",J14)</f>
        <v>23. 7. 2019</v>
      </c>
      <c r="K125" s="37"/>
      <c r="L125" s="52"/>
      <c r="S125" s="35"/>
      <c r="T125" s="35"/>
      <c r="U125" s="35"/>
      <c r="V125" s="35"/>
      <c r="W125" s="35"/>
      <c r="X125" s="35"/>
      <c r="Y125" s="35"/>
      <c r="Z125" s="35"/>
      <c r="AA125" s="35"/>
      <c r="AB125" s="35"/>
      <c r="AC125" s="35"/>
      <c r="AD125" s="35"/>
      <c r="AE125" s="35"/>
    </row>
    <row r="126" spans="1:31" s="2" customFormat="1" ht="6.95" customHeight="1">
      <c r="A126" s="35"/>
      <c r="B126" s="36"/>
      <c r="C126" s="37"/>
      <c r="D126" s="37"/>
      <c r="E126" s="37"/>
      <c r="F126" s="37"/>
      <c r="G126" s="37"/>
      <c r="H126" s="37"/>
      <c r="I126" s="124"/>
      <c r="J126" s="37"/>
      <c r="K126" s="37"/>
      <c r="L126" s="52"/>
      <c r="S126" s="35"/>
      <c r="T126" s="35"/>
      <c r="U126" s="35"/>
      <c r="V126" s="35"/>
      <c r="W126" s="35"/>
      <c r="X126" s="35"/>
      <c r="Y126" s="35"/>
      <c r="Z126" s="35"/>
      <c r="AA126" s="35"/>
      <c r="AB126" s="35"/>
      <c r="AC126" s="35"/>
      <c r="AD126" s="35"/>
      <c r="AE126" s="35"/>
    </row>
    <row r="127" spans="1:31" s="2" customFormat="1" ht="27.95" customHeight="1">
      <c r="A127" s="35"/>
      <c r="B127" s="36"/>
      <c r="C127" s="30" t="s">
        <v>24</v>
      </c>
      <c r="D127" s="37"/>
      <c r="E127" s="37"/>
      <c r="F127" s="28" t="str">
        <f>E17</f>
        <v>MĚSTO UHERSKÝ BROD</v>
      </c>
      <c r="G127" s="37"/>
      <c r="H127" s="37"/>
      <c r="I127" s="125" t="s">
        <v>30</v>
      </c>
      <c r="J127" s="33" t="str">
        <f>E23</f>
        <v>JV PROJEKT V.H. s.r.o.   Brno</v>
      </c>
      <c r="K127" s="37"/>
      <c r="L127" s="52"/>
      <c r="S127" s="35"/>
      <c r="T127" s="35"/>
      <c r="U127" s="35"/>
      <c r="V127" s="35"/>
      <c r="W127" s="35"/>
      <c r="X127" s="35"/>
      <c r="Y127" s="35"/>
      <c r="Z127" s="35"/>
      <c r="AA127" s="35"/>
      <c r="AB127" s="35"/>
      <c r="AC127" s="35"/>
      <c r="AD127" s="35"/>
      <c r="AE127" s="35"/>
    </row>
    <row r="128" spans="1:31" s="2" customFormat="1" ht="15.2" customHeight="1">
      <c r="A128" s="35"/>
      <c r="B128" s="36"/>
      <c r="C128" s="30" t="s">
        <v>28</v>
      </c>
      <c r="D128" s="37"/>
      <c r="E128" s="37"/>
      <c r="F128" s="28" t="str">
        <f>IF(E20="","",E20)</f>
        <v>Vyplň údaj</v>
      </c>
      <c r="G128" s="37"/>
      <c r="H128" s="37"/>
      <c r="I128" s="125" t="s">
        <v>33</v>
      </c>
      <c r="J128" s="33" t="str">
        <f>E26</f>
        <v>Obrtel M.</v>
      </c>
      <c r="K128" s="37"/>
      <c r="L128" s="52"/>
      <c r="S128" s="35"/>
      <c r="T128" s="35"/>
      <c r="U128" s="35"/>
      <c r="V128" s="35"/>
      <c r="W128" s="35"/>
      <c r="X128" s="35"/>
      <c r="Y128" s="35"/>
      <c r="Z128" s="35"/>
      <c r="AA128" s="35"/>
      <c r="AB128" s="35"/>
      <c r="AC128" s="35"/>
      <c r="AD128" s="35"/>
      <c r="AE128" s="35"/>
    </row>
    <row r="129" spans="1:65" s="2" customFormat="1" ht="10.35" customHeight="1">
      <c r="A129" s="35"/>
      <c r="B129" s="36"/>
      <c r="C129" s="37"/>
      <c r="D129" s="37"/>
      <c r="E129" s="37"/>
      <c r="F129" s="37"/>
      <c r="G129" s="37"/>
      <c r="H129" s="37"/>
      <c r="I129" s="124"/>
      <c r="J129" s="37"/>
      <c r="K129" s="37"/>
      <c r="L129" s="52"/>
      <c r="S129" s="35"/>
      <c r="T129" s="35"/>
      <c r="U129" s="35"/>
      <c r="V129" s="35"/>
      <c r="W129" s="35"/>
      <c r="X129" s="35"/>
      <c r="Y129" s="35"/>
      <c r="Z129" s="35"/>
      <c r="AA129" s="35"/>
      <c r="AB129" s="35"/>
      <c r="AC129" s="35"/>
      <c r="AD129" s="35"/>
      <c r="AE129" s="35"/>
    </row>
    <row r="130" spans="1:65" s="11" customFormat="1" ht="29.25" customHeight="1">
      <c r="A130" s="182"/>
      <c r="B130" s="183"/>
      <c r="C130" s="184" t="s">
        <v>174</v>
      </c>
      <c r="D130" s="185" t="s">
        <v>62</v>
      </c>
      <c r="E130" s="185" t="s">
        <v>58</v>
      </c>
      <c r="F130" s="185" t="s">
        <v>59</v>
      </c>
      <c r="G130" s="185" t="s">
        <v>175</v>
      </c>
      <c r="H130" s="185" t="s">
        <v>176</v>
      </c>
      <c r="I130" s="186" t="s">
        <v>177</v>
      </c>
      <c r="J130" s="185" t="s">
        <v>164</v>
      </c>
      <c r="K130" s="187" t="s">
        <v>178</v>
      </c>
      <c r="L130" s="188"/>
      <c r="M130" s="76" t="s">
        <v>1</v>
      </c>
      <c r="N130" s="77" t="s">
        <v>41</v>
      </c>
      <c r="O130" s="77" t="s">
        <v>179</v>
      </c>
      <c r="P130" s="77" t="s">
        <v>180</v>
      </c>
      <c r="Q130" s="77" t="s">
        <v>181</v>
      </c>
      <c r="R130" s="77" t="s">
        <v>182</v>
      </c>
      <c r="S130" s="77" t="s">
        <v>183</v>
      </c>
      <c r="T130" s="78" t="s">
        <v>184</v>
      </c>
      <c r="U130" s="182"/>
      <c r="V130" s="182"/>
      <c r="W130" s="182"/>
      <c r="X130" s="182"/>
      <c r="Y130" s="182"/>
      <c r="Z130" s="182"/>
      <c r="AA130" s="182"/>
      <c r="AB130" s="182"/>
      <c r="AC130" s="182"/>
      <c r="AD130" s="182"/>
      <c r="AE130" s="182"/>
    </row>
    <row r="131" spans="1:65" s="2" customFormat="1" ht="22.9" customHeight="1">
      <c r="A131" s="35"/>
      <c r="B131" s="36"/>
      <c r="C131" s="83" t="s">
        <v>185</v>
      </c>
      <c r="D131" s="37"/>
      <c r="E131" s="37"/>
      <c r="F131" s="37"/>
      <c r="G131" s="37"/>
      <c r="H131" s="37"/>
      <c r="I131" s="124"/>
      <c r="J131" s="189">
        <f>BK131</f>
        <v>0</v>
      </c>
      <c r="K131" s="37"/>
      <c r="L131" s="40"/>
      <c r="M131" s="79"/>
      <c r="N131" s="190"/>
      <c r="O131" s="80"/>
      <c r="P131" s="191">
        <f>P132+P264</f>
        <v>0</v>
      </c>
      <c r="Q131" s="80"/>
      <c r="R131" s="191">
        <f>R132+R264</f>
        <v>0.56312932000000004</v>
      </c>
      <c r="S131" s="80"/>
      <c r="T131" s="192">
        <f>T132+T264</f>
        <v>0.127</v>
      </c>
      <c r="U131" s="35"/>
      <c r="V131" s="35"/>
      <c r="W131" s="35"/>
      <c r="X131" s="35"/>
      <c r="Y131" s="35"/>
      <c r="Z131" s="35"/>
      <c r="AA131" s="35"/>
      <c r="AB131" s="35"/>
      <c r="AC131" s="35"/>
      <c r="AD131" s="35"/>
      <c r="AE131" s="35"/>
      <c r="AT131" s="18" t="s">
        <v>76</v>
      </c>
      <c r="AU131" s="18" t="s">
        <v>166</v>
      </c>
      <c r="BK131" s="193">
        <f>BK132+BK264</f>
        <v>0</v>
      </c>
    </row>
    <row r="132" spans="1:65" s="12" customFormat="1" ht="25.9" customHeight="1">
      <c r="B132" s="194"/>
      <c r="C132" s="195"/>
      <c r="D132" s="196" t="s">
        <v>76</v>
      </c>
      <c r="E132" s="197" t="s">
        <v>186</v>
      </c>
      <c r="F132" s="197" t="s">
        <v>187</v>
      </c>
      <c r="G132" s="195"/>
      <c r="H132" s="195"/>
      <c r="I132" s="198"/>
      <c r="J132" s="199">
        <f>BK132</f>
        <v>0</v>
      </c>
      <c r="K132" s="195"/>
      <c r="L132" s="200"/>
      <c r="M132" s="201"/>
      <c r="N132" s="202"/>
      <c r="O132" s="202"/>
      <c r="P132" s="203">
        <f>P133+P208+P211+P213+P226+P230+P253+P262</f>
        <v>0</v>
      </c>
      <c r="Q132" s="202"/>
      <c r="R132" s="203">
        <f>R133+R208+R211+R213+R226+R230+R253+R262</f>
        <v>0.54711332000000001</v>
      </c>
      <c r="S132" s="202"/>
      <c r="T132" s="204">
        <f>T133+T208+T211+T213+T226+T230+T253+T262</f>
        <v>0.127</v>
      </c>
      <c r="AR132" s="205" t="s">
        <v>85</v>
      </c>
      <c r="AT132" s="206" t="s">
        <v>76</v>
      </c>
      <c r="AU132" s="206" t="s">
        <v>77</v>
      </c>
      <c r="AY132" s="205" t="s">
        <v>188</v>
      </c>
      <c r="BK132" s="207">
        <f>BK133+BK208+BK211+BK213+BK226+BK230+BK253+BK262</f>
        <v>0</v>
      </c>
    </row>
    <row r="133" spans="1:65" s="12" customFormat="1" ht="22.9" customHeight="1">
      <c r="B133" s="194"/>
      <c r="C133" s="195"/>
      <c r="D133" s="196" t="s">
        <v>76</v>
      </c>
      <c r="E133" s="208" t="s">
        <v>85</v>
      </c>
      <c r="F133" s="208" t="s">
        <v>189</v>
      </c>
      <c r="G133" s="195"/>
      <c r="H133" s="195"/>
      <c r="I133" s="198"/>
      <c r="J133" s="209">
        <f>BK133</f>
        <v>0</v>
      </c>
      <c r="K133" s="195"/>
      <c r="L133" s="200"/>
      <c r="M133" s="201"/>
      <c r="N133" s="202"/>
      <c r="O133" s="202"/>
      <c r="P133" s="203">
        <f>SUM(P134:P207)</f>
        <v>0</v>
      </c>
      <c r="Q133" s="202"/>
      <c r="R133" s="203">
        <f>SUM(R134:R207)</f>
        <v>4.8971600000000002E-3</v>
      </c>
      <c r="S133" s="202"/>
      <c r="T133" s="204">
        <f>SUM(T134:T207)</f>
        <v>0</v>
      </c>
      <c r="AR133" s="205" t="s">
        <v>85</v>
      </c>
      <c r="AT133" s="206" t="s">
        <v>76</v>
      </c>
      <c r="AU133" s="206" t="s">
        <v>85</v>
      </c>
      <c r="AY133" s="205" t="s">
        <v>188</v>
      </c>
      <c r="BK133" s="207">
        <f>SUM(BK134:BK207)</f>
        <v>0</v>
      </c>
    </row>
    <row r="134" spans="1:65" s="2" customFormat="1" ht="16.5" customHeight="1">
      <c r="A134" s="35"/>
      <c r="B134" s="36"/>
      <c r="C134" s="210" t="s">
        <v>85</v>
      </c>
      <c r="D134" s="210" t="s">
        <v>190</v>
      </c>
      <c r="E134" s="211" t="s">
        <v>632</v>
      </c>
      <c r="F134" s="212" t="s">
        <v>633</v>
      </c>
      <c r="G134" s="213" t="s">
        <v>285</v>
      </c>
      <c r="H134" s="214">
        <v>2.2799999999999998</v>
      </c>
      <c r="I134" s="215"/>
      <c r="J134" s="216">
        <f>ROUND(I134*H134,2)</f>
        <v>0</v>
      </c>
      <c r="K134" s="212" t="s">
        <v>202</v>
      </c>
      <c r="L134" s="40"/>
      <c r="M134" s="217" t="s">
        <v>1</v>
      </c>
      <c r="N134" s="218" t="s">
        <v>42</v>
      </c>
      <c r="O134" s="72"/>
      <c r="P134" s="219">
        <f>O134*H134</f>
        <v>0</v>
      </c>
      <c r="Q134" s="219">
        <v>0</v>
      </c>
      <c r="R134" s="219">
        <f>Q134*H134</f>
        <v>0</v>
      </c>
      <c r="S134" s="219">
        <v>0</v>
      </c>
      <c r="T134" s="220">
        <f>S134*H134</f>
        <v>0</v>
      </c>
      <c r="U134" s="35"/>
      <c r="V134" s="35"/>
      <c r="W134" s="35"/>
      <c r="X134" s="35"/>
      <c r="Y134" s="35"/>
      <c r="Z134" s="35"/>
      <c r="AA134" s="35"/>
      <c r="AB134" s="35"/>
      <c r="AC134" s="35"/>
      <c r="AD134" s="35"/>
      <c r="AE134" s="35"/>
      <c r="AR134" s="221" t="s">
        <v>195</v>
      </c>
      <c r="AT134" s="221" t="s">
        <v>190</v>
      </c>
      <c r="AU134" s="221" t="s">
        <v>88</v>
      </c>
      <c r="AY134" s="18" t="s">
        <v>188</v>
      </c>
      <c r="BE134" s="222">
        <f>IF(N134="základní",J134,0)</f>
        <v>0</v>
      </c>
      <c r="BF134" s="222">
        <f>IF(N134="snížená",J134,0)</f>
        <v>0</v>
      </c>
      <c r="BG134" s="222">
        <f>IF(N134="zákl. přenesená",J134,0)</f>
        <v>0</v>
      </c>
      <c r="BH134" s="222">
        <f>IF(N134="sníž. přenesená",J134,0)</f>
        <v>0</v>
      </c>
      <c r="BI134" s="222">
        <f>IF(N134="nulová",J134,0)</f>
        <v>0</v>
      </c>
      <c r="BJ134" s="18" t="s">
        <v>85</v>
      </c>
      <c r="BK134" s="222">
        <f>ROUND(I134*H134,2)</f>
        <v>0</v>
      </c>
      <c r="BL134" s="18" t="s">
        <v>195</v>
      </c>
      <c r="BM134" s="221" t="s">
        <v>2309</v>
      </c>
    </row>
    <row r="135" spans="1:65" s="15" customFormat="1" ht="11.25">
      <c r="B135" s="246"/>
      <c r="C135" s="247"/>
      <c r="D135" s="225" t="s">
        <v>197</v>
      </c>
      <c r="E135" s="248" t="s">
        <v>1</v>
      </c>
      <c r="F135" s="249" t="s">
        <v>1789</v>
      </c>
      <c r="G135" s="247"/>
      <c r="H135" s="248" t="s">
        <v>1</v>
      </c>
      <c r="I135" s="250"/>
      <c r="J135" s="247"/>
      <c r="K135" s="247"/>
      <c r="L135" s="251"/>
      <c r="M135" s="252"/>
      <c r="N135" s="253"/>
      <c r="O135" s="253"/>
      <c r="P135" s="253"/>
      <c r="Q135" s="253"/>
      <c r="R135" s="253"/>
      <c r="S135" s="253"/>
      <c r="T135" s="254"/>
      <c r="AT135" s="255" t="s">
        <v>197</v>
      </c>
      <c r="AU135" s="255" t="s">
        <v>88</v>
      </c>
      <c r="AV135" s="15" t="s">
        <v>85</v>
      </c>
      <c r="AW135" s="15" t="s">
        <v>32</v>
      </c>
      <c r="AX135" s="15" t="s">
        <v>77</v>
      </c>
      <c r="AY135" s="255" t="s">
        <v>188</v>
      </c>
    </row>
    <row r="136" spans="1:65" s="13" customFormat="1" ht="11.25">
      <c r="B136" s="223"/>
      <c r="C136" s="224"/>
      <c r="D136" s="225" t="s">
        <v>197</v>
      </c>
      <c r="E136" s="226" t="s">
        <v>1</v>
      </c>
      <c r="F136" s="227" t="s">
        <v>2310</v>
      </c>
      <c r="G136" s="224"/>
      <c r="H136" s="228">
        <v>2.86</v>
      </c>
      <c r="I136" s="229"/>
      <c r="J136" s="224"/>
      <c r="K136" s="224"/>
      <c r="L136" s="230"/>
      <c r="M136" s="231"/>
      <c r="N136" s="232"/>
      <c r="O136" s="232"/>
      <c r="P136" s="232"/>
      <c r="Q136" s="232"/>
      <c r="R136" s="232"/>
      <c r="S136" s="232"/>
      <c r="T136" s="233"/>
      <c r="AT136" s="234" t="s">
        <v>197</v>
      </c>
      <c r="AU136" s="234" t="s">
        <v>88</v>
      </c>
      <c r="AV136" s="13" t="s">
        <v>88</v>
      </c>
      <c r="AW136" s="13" t="s">
        <v>32</v>
      </c>
      <c r="AX136" s="13" t="s">
        <v>77</v>
      </c>
      <c r="AY136" s="234" t="s">
        <v>188</v>
      </c>
    </row>
    <row r="137" spans="1:65" s="13" customFormat="1" ht="11.25">
      <c r="B137" s="223"/>
      <c r="C137" s="224"/>
      <c r="D137" s="225" t="s">
        <v>197</v>
      </c>
      <c r="E137" s="226" t="s">
        <v>1</v>
      </c>
      <c r="F137" s="227" t="s">
        <v>2311</v>
      </c>
      <c r="G137" s="224"/>
      <c r="H137" s="228">
        <v>8.5410000000000004</v>
      </c>
      <c r="I137" s="229"/>
      <c r="J137" s="224"/>
      <c r="K137" s="224"/>
      <c r="L137" s="230"/>
      <c r="M137" s="231"/>
      <c r="N137" s="232"/>
      <c r="O137" s="232"/>
      <c r="P137" s="232"/>
      <c r="Q137" s="232"/>
      <c r="R137" s="232"/>
      <c r="S137" s="232"/>
      <c r="T137" s="233"/>
      <c r="AT137" s="234" t="s">
        <v>197</v>
      </c>
      <c r="AU137" s="234" t="s">
        <v>88</v>
      </c>
      <c r="AV137" s="13" t="s">
        <v>88</v>
      </c>
      <c r="AW137" s="13" t="s">
        <v>32</v>
      </c>
      <c r="AX137" s="13" t="s">
        <v>77</v>
      </c>
      <c r="AY137" s="234" t="s">
        <v>188</v>
      </c>
    </row>
    <row r="138" spans="1:65" s="14" customFormat="1" ht="11.25">
      <c r="B138" s="235"/>
      <c r="C138" s="236"/>
      <c r="D138" s="225" t="s">
        <v>197</v>
      </c>
      <c r="E138" s="237" t="s">
        <v>603</v>
      </c>
      <c r="F138" s="238" t="s">
        <v>199</v>
      </c>
      <c r="G138" s="236"/>
      <c r="H138" s="239">
        <v>11.401</v>
      </c>
      <c r="I138" s="240"/>
      <c r="J138" s="236"/>
      <c r="K138" s="236"/>
      <c r="L138" s="241"/>
      <c r="M138" s="242"/>
      <c r="N138" s="243"/>
      <c r="O138" s="243"/>
      <c r="P138" s="243"/>
      <c r="Q138" s="243"/>
      <c r="R138" s="243"/>
      <c r="S138" s="243"/>
      <c r="T138" s="244"/>
      <c r="AT138" s="245" t="s">
        <v>197</v>
      </c>
      <c r="AU138" s="245" t="s">
        <v>88</v>
      </c>
      <c r="AV138" s="14" t="s">
        <v>195</v>
      </c>
      <c r="AW138" s="14" t="s">
        <v>32</v>
      </c>
      <c r="AX138" s="14" t="s">
        <v>77</v>
      </c>
      <c r="AY138" s="245" t="s">
        <v>188</v>
      </c>
    </row>
    <row r="139" spans="1:65" s="13" customFormat="1" ht="11.25">
      <c r="B139" s="223"/>
      <c r="C139" s="224"/>
      <c r="D139" s="225" t="s">
        <v>197</v>
      </c>
      <c r="E139" s="226" t="s">
        <v>1</v>
      </c>
      <c r="F139" s="227" t="s">
        <v>636</v>
      </c>
      <c r="G139" s="224"/>
      <c r="H139" s="228">
        <v>2.2799999999999998</v>
      </c>
      <c r="I139" s="229"/>
      <c r="J139" s="224"/>
      <c r="K139" s="224"/>
      <c r="L139" s="230"/>
      <c r="M139" s="231"/>
      <c r="N139" s="232"/>
      <c r="O139" s="232"/>
      <c r="P139" s="232"/>
      <c r="Q139" s="232"/>
      <c r="R139" s="232"/>
      <c r="S139" s="232"/>
      <c r="T139" s="233"/>
      <c r="AT139" s="234" t="s">
        <v>197</v>
      </c>
      <c r="AU139" s="234" t="s">
        <v>88</v>
      </c>
      <c r="AV139" s="13" t="s">
        <v>88</v>
      </c>
      <c r="AW139" s="13" t="s">
        <v>32</v>
      </c>
      <c r="AX139" s="13" t="s">
        <v>77</v>
      </c>
      <c r="AY139" s="234" t="s">
        <v>188</v>
      </c>
    </row>
    <row r="140" spans="1:65" s="14" customFormat="1" ht="11.25">
      <c r="B140" s="235"/>
      <c r="C140" s="236"/>
      <c r="D140" s="225" t="s">
        <v>197</v>
      </c>
      <c r="E140" s="237" t="s">
        <v>605</v>
      </c>
      <c r="F140" s="238" t="s">
        <v>199</v>
      </c>
      <c r="G140" s="236"/>
      <c r="H140" s="239">
        <v>2.2799999999999998</v>
      </c>
      <c r="I140" s="240"/>
      <c r="J140" s="236"/>
      <c r="K140" s="236"/>
      <c r="L140" s="241"/>
      <c r="M140" s="242"/>
      <c r="N140" s="243"/>
      <c r="O140" s="243"/>
      <c r="P140" s="243"/>
      <c r="Q140" s="243"/>
      <c r="R140" s="243"/>
      <c r="S140" s="243"/>
      <c r="T140" s="244"/>
      <c r="AT140" s="245" t="s">
        <v>197</v>
      </c>
      <c r="AU140" s="245" t="s">
        <v>88</v>
      </c>
      <c r="AV140" s="14" t="s">
        <v>195</v>
      </c>
      <c r="AW140" s="14" t="s">
        <v>32</v>
      </c>
      <c r="AX140" s="14" t="s">
        <v>85</v>
      </c>
      <c r="AY140" s="245" t="s">
        <v>188</v>
      </c>
    </row>
    <row r="141" spans="1:65" s="2" customFormat="1" ht="16.5" customHeight="1">
      <c r="A141" s="35"/>
      <c r="B141" s="36"/>
      <c r="C141" s="210" t="s">
        <v>88</v>
      </c>
      <c r="D141" s="210" t="s">
        <v>190</v>
      </c>
      <c r="E141" s="211" t="s">
        <v>313</v>
      </c>
      <c r="F141" s="212" t="s">
        <v>314</v>
      </c>
      <c r="G141" s="213" t="s">
        <v>285</v>
      </c>
      <c r="H141" s="214">
        <v>1.4870000000000001</v>
      </c>
      <c r="I141" s="215"/>
      <c r="J141" s="216">
        <f>ROUND(I141*H141,2)</f>
        <v>0</v>
      </c>
      <c r="K141" s="212" t="s">
        <v>202</v>
      </c>
      <c r="L141" s="40"/>
      <c r="M141" s="217" t="s">
        <v>1</v>
      </c>
      <c r="N141" s="218" t="s">
        <v>42</v>
      </c>
      <c r="O141" s="72"/>
      <c r="P141" s="219">
        <f>O141*H141</f>
        <v>0</v>
      </c>
      <c r="Q141" s="219">
        <v>0</v>
      </c>
      <c r="R141" s="219">
        <f>Q141*H141</f>
        <v>0</v>
      </c>
      <c r="S141" s="219">
        <v>0</v>
      </c>
      <c r="T141" s="220">
        <f>S141*H141</f>
        <v>0</v>
      </c>
      <c r="U141" s="35"/>
      <c r="V141" s="35"/>
      <c r="W141" s="35"/>
      <c r="X141" s="35"/>
      <c r="Y141" s="35"/>
      <c r="Z141" s="35"/>
      <c r="AA141" s="35"/>
      <c r="AB141" s="35"/>
      <c r="AC141" s="35"/>
      <c r="AD141" s="35"/>
      <c r="AE141" s="35"/>
      <c r="AR141" s="221" t="s">
        <v>195</v>
      </c>
      <c r="AT141" s="221" t="s">
        <v>190</v>
      </c>
      <c r="AU141" s="221" t="s">
        <v>88</v>
      </c>
      <c r="AY141" s="18" t="s">
        <v>188</v>
      </c>
      <c r="BE141" s="222">
        <f>IF(N141="základní",J141,0)</f>
        <v>0</v>
      </c>
      <c r="BF141" s="222">
        <f>IF(N141="snížená",J141,0)</f>
        <v>0</v>
      </c>
      <c r="BG141" s="222">
        <f>IF(N141="zákl. přenesená",J141,0)</f>
        <v>0</v>
      </c>
      <c r="BH141" s="222">
        <f>IF(N141="sníž. přenesená",J141,0)</f>
        <v>0</v>
      </c>
      <c r="BI141" s="222">
        <f>IF(N141="nulová",J141,0)</f>
        <v>0</v>
      </c>
      <c r="BJ141" s="18" t="s">
        <v>85</v>
      </c>
      <c r="BK141" s="222">
        <f>ROUND(I141*H141,2)</f>
        <v>0</v>
      </c>
      <c r="BL141" s="18" t="s">
        <v>195</v>
      </c>
      <c r="BM141" s="221" t="s">
        <v>315</v>
      </c>
    </row>
    <row r="142" spans="1:65" s="15" customFormat="1" ht="11.25">
      <c r="B142" s="246"/>
      <c r="C142" s="247"/>
      <c r="D142" s="225" t="s">
        <v>197</v>
      </c>
      <c r="E142" s="248" t="s">
        <v>1</v>
      </c>
      <c r="F142" s="249" t="s">
        <v>1789</v>
      </c>
      <c r="G142" s="247"/>
      <c r="H142" s="248" t="s">
        <v>1</v>
      </c>
      <c r="I142" s="250"/>
      <c r="J142" s="247"/>
      <c r="K142" s="247"/>
      <c r="L142" s="251"/>
      <c r="M142" s="252"/>
      <c r="N142" s="253"/>
      <c r="O142" s="253"/>
      <c r="P142" s="253"/>
      <c r="Q142" s="253"/>
      <c r="R142" s="253"/>
      <c r="S142" s="253"/>
      <c r="T142" s="254"/>
      <c r="AT142" s="255" t="s">
        <v>197</v>
      </c>
      <c r="AU142" s="255" t="s">
        <v>88</v>
      </c>
      <c r="AV142" s="15" t="s">
        <v>85</v>
      </c>
      <c r="AW142" s="15" t="s">
        <v>32</v>
      </c>
      <c r="AX142" s="15" t="s">
        <v>77</v>
      </c>
      <c r="AY142" s="255" t="s">
        <v>188</v>
      </c>
    </row>
    <row r="143" spans="1:65" s="13" customFormat="1" ht="11.25">
      <c r="B143" s="223"/>
      <c r="C143" s="224"/>
      <c r="D143" s="225" t="s">
        <v>197</v>
      </c>
      <c r="E143" s="226" t="s">
        <v>1</v>
      </c>
      <c r="F143" s="227" t="s">
        <v>2312</v>
      </c>
      <c r="G143" s="224"/>
      <c r="H143" s="228">
        <v>2.4809999999999999</v>
      </c>
      <c r="I143" s="229"/>
      <c r="J143" s="224"/>
      <c r="K143" s="224"/>
      <c r="L143" s="230"/>
      <c r="M143" s="231"/>
      <c r="N143" s="232"/>
      <c r="O143" s="232"/>
      <c r="P143" s="232"/>
      <c r="Q143" s="232"/>
      <c r="R143" s="232"/>
      <c r="S143" s="232"/>
      <c r="T143" s="233"/>
      <c r="AT143" s="234" t="s">
        <v>197</v>
      </c>
      <c r="AU143" s="234" t="s">
        <v>88</v>
      </c>
      <c r="AV143" s="13" t="s">
        <v>88</v>
      </c>
      <c r="AW143" s="13" t="s">
        <v>32</v>
      </c>
      <c r="AX143" s="13" t="s">
        <v>77</v>
      </c>
      <c r="AY143" s="234" t="s">
        <v>188</v>
      </c>
    </row>
    <row r="144" spans="1:65" s="13" customFormat="1" ht="11.25">
      <c r="B144" s="223"/>
      <c r="C144" s="224"/>
      <c r="D144" s="225" t="s">
        <v>197</v>
      </c>
      <c r="E144" s="226" t="s">
        <v>1</v>
      </c>
      <c r="F144" s="227" t="s">
        <v>2313</v>
      </c>
      <c r="G144" s="224"/>
      <c r="H144" s="228">
        <v>2.306</v>
      </c>
      <c r="I144" s="229"/>
      <c r="J144" s="224"/>
      <c r="K144" s="224"/>
      <c r="L144" s="230"/>
      <c r="M144" s="231"/>
      <c r="N144" s="232"/>
      <c r="O144" s="232"/>
      <c r="P144" s="232"/>
      <c r="Q144" s="232"/>
      <c r="R144" s="232"/>
      <c r="S144" s="232"/>
      <c r="T144" s="233"/>
      <c r="AT144" s="234" t="s">
        <v>197</v>
      </c>
      <c r="AU144" s="234" t="s">
        <v>88</v>
      </c>
      <c r="AV144" s="13" t="s">
        <v>88</v>
      </c>
      <c r="AW144" s="13" t="s">
        <v>32</v>
      </c>
      <c r="AX144" s="13" t="s">
        <v>77</v>
      </c>
      <c r="AY144" s="234" t="s">
        <v>188</v>
      </c>
    </row>
    <row r="145" spans="1:65" s="16" customFormat="1" ht="11.25">
      <c r="B145" s="256"/>
      <c r="C145" s="257"/>
      <c r="D145" s="225" t="s">
        <v>197</v>
      </c>
      <c r="E145" s="258" t="s">
        <v>155</v>
      </c>
      <c r="F145" s="259" t="s">
        <v>212</v>
      </c>
      <c r="G145" s="257"/>
      <c r="H145" s="260">
        <v>4.7869999999999999</v>
      </c>
      <c r="I145" s="261"/>
      <c r="J145" s="257"/>
      <c r="K145" s="257"/>
      <c r="L145" s="262"/>
      <c r="M145" s="263"/>
      <c r="N145" s="264"/>
      <c r="O145" s="264"/>
      <c r="P145" s="264"/>
      <c r="Q145" s="264"/>
      <c r="R145" s="264"/>
      <c r="S145" s="264"/>
      <c r="T145" s="265"/>
      <c r="AT145" s="266" t="s">
        <v>197</v>
      </c>
      <c r="AU145" s="266" t="s">
        <v>88</v>
      </c>
      <c r="AV145" s="16" t="s">
        <v>204</v>
      </c>
      <c r="AW145" s="16" t="s">
        <v>32</v>
      </c>
      <c r="AX145" s="16" t="s">
        <v>77</v>
      </c>
      <c r="AY145" s="266" t="s">
        <v>188</v>
      </c>
    </row>
    <row r="146" spans="1:65" s="15" customFormat="1" ht="11.25">
      <c r="B146" s="246"/>
      <c r="C146" s="247"/>
      <c r="D146" s="225" t="s">
        <v>197</v>
      </c>
      <c r="E146" s="248" t="s">
        <v>1</v>
      </c>
      <c r="F146" s="249" t="s">
        <v>323</v>
      </c>
      <c r="G146" s="247"/>
      <c r="H146" s="248" t="s">
        <v>1</v>
      </c>
      <c r="I146" s="250"/>
      <c r="J146" s="247"/>
      <c r="K146" s="247"/>
      <c r="L146" s="251"/>
      <c r="M146" s="252"/>
      <c r="N146" s="253"/>
      <c r="O146" s="253"/>
      <c r="P146" s="253"/>
      <c r="Q146" s="253"/>
      <c r="R146" s="253"/>
      <c r="S146" s="253"/>
      <c r="T146" s="254"/>
      <c r="AT146" s="255" t="s">
        <v>197</v>
      </c>
      <c r="AU146" s="255" t="s">
        <v>88</v>
      </c>
      <c r="AV146" s="15" t="s">
        <v>85</v>
      </c>
      <c r="AW146" s="15" t="s">
        <v>32</v>
      </c>
      <c r="AX146" s="15" t="s">
        <v>77</v>
      </c>
      <c r="AY146" s="255" t="s">
        <v>188</v>
      </c>
    </row>
    <row r="147" spans="1:65" s="13" customFormat="1" ht="11.25">
      <c r="B147" s="223"/>
      <c r="C147" s="224"/>
      <c r="D147" s="225" t="s">
        <v>197</v>
      </c>
      <c r="E147" s="226" t="s">
        <v>1</v>
      </c>
      <c r="F147" s="227" t="s">
        <v>2314</v>
      </c>
      <c r="G147" s="224"/>
      <c r="H147" s="228">
        <v>-0.38300000000000001</v>
      </c>
      <c r="I147" s="229"/>
      <c r="J147" s="224"/>
      <c r="K147" s="224"/>
      <c r="L147" s="230"/>
      <c r="M147" s="231"/>
      <c r="N147" s="232"/>
      <c r="O147" s="232"/>
      <c r="P147" s="232"/>
      <c r="Q147" s="232"/>
      <c r="R147" s="232"/>
      <c r="S147" s="232"/>
      <c r="T147" s="233"/>
      <c r="AT147" s="234" t="s">
        <v>197</v>
      </c>
      <c r="AU147" s="234" t="s">
        <v>88</v>
      </c>
      <c r="AV147" s="13" t="s">
        <v>88</v>
      </c>
      <c r="AW147" s="13" t="s">
        <v>32</v>
      </c>
      <c r="AX147" s="13" t="s">
        <v>77</v>
      </c>
      <c r="AY147" s="234" t="s">
        <v>188</v>
      </c>
    </row>
    <row r="148" spans="1:65" s="13" customFormat="1" ht="11.25">
      <c r="B148" s="223"/>
      <c r="C148" s="224"/>
      <c r="D148" s="225" t="s">
        <v>197</v>
      </c>
      <c r="E148" s="226" t="s">
        <v>1</v>
      </c>
      <c r="F148" s="227" t="s">
        <v>2315</v>
      </c>
      <c r="G148" s="224"/>
      <c r="H148" s="228">
        <v>-2.2799999999999998</v>
      </c>
      <c r="I148" s="229"/>
      <c r="J148" s="224"/>
      <c r="K148" s="224"/>
      <c r="L148" s="230"/>
      <c r="M148" s="231"/>
      <c r="N148" s="232"/>
      <c r="O148" s="232"/>
      <c r="P148" s="232"/>
      <c r="Q148" s="232"/>
      <c r="R148" s="232"/>
      <c r="S148" s="232"/>
      <c r="T148" s="233"/>
      <c r="AT148" s="234" t="s">
        <v>197</v>
      </c>
      <c r="AU148" s="234" t="s">
        <v>88</v>
      </c>
      <c r="AV148" s="13" t="s">
        <v>88</v>
      </c>
      <c r="AW148" s="13" t="s">
        <v>32</v>
      </c>
      <c r="AX148" s="13" t="s">
        <v>77</v>
      </c>
      <c r="AY148" s="234" t="s">
        <v>188</v>
      </c>
    </row>
    <row r="149" spans="1:65" s="14" customFormat="1" ht="11.25">
      <c r="B149" s="235"/>
      <c r="C149" s="236"/>
      <c r="D149" s="225" t="s">
        <v>197</v>
      </c>
      <c r="E149" s="237" t="s">
        <v>153</v>
      </c>
      <c r="F149" s="238" t="s">
        <v>199</v>
      </c>
      <c r="G149" s="236"/>
      <c r="H149" s="239">
        <v>2.1240000000000001</v>
      </c>
      <c r="I149" s="240"/>
      <c r="J149" s="236"/>
      <c r="K149" s="236"/>
      <c r="L149" s="241"/>
      <c r="M149" s="242"/>
      <c r="N149" s="243"/>
      <c r="O149" s="243"/>
      <c r="P149" s="243"/>
      <c r="Q149" s="243"/>
      <c r="R149" s="243"/>
      <c r="S149" s="243"/>
      <c r="T149" s="244"/>
      <c r="AT149" s="245" t="s">
        <v>197</v>
      </c>
      <c r="AU149" s="245" t="s">
        <v>88</v>
      </c>
      <c r="AV149" s="14" t="s">
        <v>195</v>
      </c>
      <c r="AW149" s="14" t="s">
        <v>32</v>
      </c>
      <c r="AX149" s="14" t="s">
        <v>77</v>
      </c>
      <c r="AY149" s="245" t="s">
        <v>188</v>
      </c>
    </row>
    <row r="150" spans="1:65" s="13" customFormat="1" ht="11.25">
      <c r="B150" s="223"/>
      <c r="C150" s="224"/>
      <c r="D150" s="225" t="s">
        <v>197</v>
      </c>
      <c r="E150" s="226" t="s">
        <v>1</v>
      </c>
      <c r="F150" s="227" t="s">
        <v>327</v>
      </c>
      <c r="G150" s="224"/>
      <c r="H150" s="228">
        <v>1.4870000000000001</v>
      </c>
      <c r="I150" s="229"/>
      <c r="J150" s="224"/>
      <c r="K150" s="224"/>
      <c r="L150" s="230"/>
      <c r="M150" s="231"/>
      <c r="N150" s="232"/>
      <c r="O150" s="232"/>
      <c r="P150" s="232"/>
      <c r="Q150" s="232"/>
      <c r="R150" s="232"/>
      <c r="S150" s="232"/>
      <c r="T150" s="233"/>
      <c r="AT150" s="234" t="s">
        <v>197</v>
      </c>
      <c r="AU150" s="234" t="s">
        <v>88</v>
      </c>
      <c r="AV150" s="13" t="s">
        <v>88</v>
      </c>
      <c r="AW150" s="13" t="s">
        <v>32</v>
      </c>
      <c r="AX150" s="13" t="s">
        <v>85</v>
      </c>
      <c r="AY150" s="234" t="s">
        <v>188</v>
      </c>
    </row>
    <row r="151" spans="1:65" s="2" customFormat="1" ht="16.5" customHeight="1">
      <c r="A151" s="35"/>
      <c r="B151" s="36"/>
      <c r="C151" s="210" t="s">
        <v>204</v>
      </c>
      <c r="D151" s="210" t="s">
        <v>190</v>
      </c>
      <c r="E151" s="211" t="s">
        <v>329</v>
      </c>
      <c r="F151" s="212" t="s">
        <v>330</v>
      </c>
      <c r="G151" s="213" t="s">
        <v>285</v>
      </c>
      <c r="H151" s="214">
        <v>0.66900000000000004</v>
      </c>
      <c r="I151" s="215"/>
      <c r="J151" s="216">
        <f>ROUND(I151*H151,2)</f>
        <v>0</v>
      </c>
      <c r="K151" s="212" t="s">
        <v>202</v>
      </c>
      <c r="L151" s="40"/>
      <c r="M151" s="217" t="s">
        <v>1</v>
      </c>
      <c r="N151" s="218" t="s">
        <v>42</v>
      </c>
      <c r="O151" s="72"/>
      <c r="P151" s="219">
        <f>O151*H151</f>
        <v>0</v>
      </c>
      <c r="Q151" s="219">
        <v>0</v>
      </c>
      <c r="R151" s="219">
        <f>Q151*H151</f>
        <v>0</v>
      </c>
      <c r="S151" s="219">
        <v>0</v>
      </c>
      <c r="T151" s="220">
        <f>S151*H151</f>
        <v>0</v>
      </c>
      <c r="U151" s="35"/>
      <c r="V151" s="35"/>
      <c r="W151" s="35"/>
      <c r="X151" s="35"/>
      <c r="Y151" s="35"/>
      <c r="Z151" s="35"/>
      <c r="AA151" s="35"/>
      <c r="AB151" s="35"/>
      <c r="AC151" s="35"/>
      <c r="AD151" s="35"/>
      <c r="AE151" s="35"/>
      <c r="AR151" s="221" t="s">
        <v>195</v>
      </c>
      <c r="AT151" s="221" t="s">
        <v>190</v>
      </c>
      <c r="AU151" s="221" t="s">
        <v>88</v>
      </c>
      <c r="AY151" s="18" t="s">
        <v>188</v>
      </c>
      <c r="BE151" s="222">
        <f>IF(N151="základní",J151,0)</f>
        <v>0</v>
      </c>
      <c r="BF151" s="222">
        <f>IF(N151="snížená",J151,0)</f>
        <v>0</v>
      </c>
      <c r="BG151" s="222">
        <f>IF(N151="zákl. přenesená",J151,0)</f>
        <v>0</v>
      </c>
      <c r="BH151" s="222">
        <f>IF(N151="sníž. přenesená",J151,0)</f>
        <v>0</v>
      </c>
      <c r="BI151" s="222">
        <f>IF(N151="nulová",J151,0)</f>
        <v>0</v>
      </c>
      <c r="BJ151" s="18" t="s">
        <v>85</v>
      </c>
      <c r="BK151" s="222">
        <f>ROUND(I151*H151,2)</f>
        <v>0</v>
      </c>
      <c r="BL151" s="18" t="s">
        <v>195</v>
      </c>
      <c r="BM151" s="221" t="s">
        <v>331</v>
      </c>
    </row>
    <row r="152" spans="1:65" s="13" customFormat="1" ht="11.25">
      <c r="B152" s="223"/>
      <c r="C152" s="224"/>
      <c r="D152" s="225" t="s">
        <v>197</v>
      </c>
      <c r="E152" s="226" t="s">
        <v>1</v>
      </c>
      <c r="F152" s="227" t="s">
        <v>332</v>
      </c>
      <c r="G152" s="224"/>
      <c r="H152" s="228">
        <v>0.66900000000000004</v>
      </c>
      <c r="I152" s="229"/>
      <c r="J152" s="224"/>
      <c r="K152" s="224"/>
      <c r="L152" s="230"/>
      <c r="M152" s="231"/>
      <c r="N152" s="232"/>
      <c r="O152" s="232"/>
      <c r="P152" s="232"/>
      <c r="Q152" s="232"/>
      <c r="R152" s="232"/>
      <c r="S152" s="232"/>
      <c r="T152" s="233"/>
      <c r="AT152" s="234" t="s">
        <v>197</v>
      </c>
      <c r="AU152" s="234" t="s">
        <v>88</v>
      </c>
      <c r="AV152" s="13" t="s">
        <v>88</v>
      </c>
      <c r="AW152" s="13" t="s">
        <v>32</v>
      </c>
      <c r="AX152" s="13" t="s">
        <v>85</v>
      </c>
      <c r="AY152" s="234" t="s">
        <v>188</v>
      </c>
    </row>
    <row r="153" spans="1:65" s="2" customFormat="1" ht="16.5" customHeight="1">
      <c r="A153" s="35"/>
      <c r="B153" s="36"/>
      <c r="C153" s="210" t="s">
        <v>195</v>
      </c>
      <c r="D153" s="210" t="s">
        <v>190</v>
      </c>
      <c r="E153" s="211" t="s">
        <v>334</v>
      </c>
      <c r="F153" s="212" t="s">
        <v>335</v>
      </c>
      <c r="G153" s="213" t="s">
        <v>285</v>
      </c>
      <c r="H153" s="214">
        <v>0.53100000000000003</v>
      </c>
      <c r="I153" s="215"/>
      <c r="J153" s="216">
        <f>ROUND(I153*H153,2)</f>
        <v>0</v>
      </c>
      <c r="K153" s="212" t="s">
        <v>202</v>
      </c>
      <c r="L153" s="40"/>
      <c r="M153" s="217" t="s">
        <v>1</v>
      </c>
      <c r="N153" s="218" t="s">
        <v>42</v>
      </c>
      <c r="O153" s="72"/>
      <c r="P153" s="219">
        <f>O153*H153</f>
        <v>0</v>
      </c>
      <c r="Q153" s="219">
        <v>0</v>
      </c>
      <c r="R153" s="219">
        <f>Q153*H153</f>
        <v>0</v>
      </c>
      <c r="S153" s="219">
        <v>0</v>
      </c>
      <c r="T153" s="220">
        <f>S153*H153</f>
        <v>0</v>
      </c>
      <c r="U153" s="35"/>
      <c r="V153" s="35"/>
      <c r="W153" s="35"/>
      <c r="X153" s="35"/>
      <c r="Y153" s="35"/>
      <c r="Z153" s="35"/>
      <c r="AA153" s="35"/>
      <c r="AB153" s="35"/>
      <c r="AC153" s="35"/>
      <c r="AD153" s="35"/>
      <c r="AE153" s="35"/>
      <c r="AR153" s="221" t="s">
        <v>195</v>
      </c>
      <c r="AT153" s="221" t="s">
        <v>190</v>
      </c>
      <c r="AU153" s="221" t="s">
        <v>88</v>
      </c>
      <c r="AY153" s="18" t="s">
        <v>188</v>
      </c>
      <c r="BE153" s="222">
        <f>IF(N153="základní",J153,0)</f>
        <v>0</v>
      </c>
      <c r="BF153" s="222">
        <f>IF(N153="snížená",J153,0)</f>
        <v>0</v>
      </c>
      <c r="BG153" s="222">
        <f>IF(N153="zákl. přenesená",J153,0)</f>
        <v>0</v>
      </c>
      <c r="BH153" s="222">
        <f>IF(N153="sníž. přenesená",J153,0)</f>
        <v>0</v>
      </c>
      <c r="BI153" s="222">
        <f>IF(N153="nulová",J153,0)</f>
        <v>0</v>
      </c>
      <c r="BJ153" s="18" t="s">
        <v>85</v>
      </c>
      <c r="BK153" s="222">
        <f>ROUND(I153*H153,2)</f>
        <v>0</v>
      </c>
      <c r="BL153" s="18" t="s">
        <v>195</v>
      </c>
      <c r="BM153" s="221" t="s">
        <v>336</v>
      </c>
    </row>
    <row r="154" spans="1:65" s="13" customFormat="1" ht="11.25">
      <c r="B154" s="223"/>
      <c r="C154" s="224"/>
      <c r="D154" s="225" t="s">
        <v>197</v>
      </c>
      <c r="E154" s="226" t="s">
        <v>1</v>
      </c>
      <c r="F154" s="227" t="s">
        <v>337</v>
      </c>
      <c r="G154" s="224"/>
      <c r="H154" s="228">
        <v>0.53100000000000003</v>
      </c>
      <c r="I154" s="229"/>
      <c r="J154" s="224"/>
      <c r="K154" s="224"/>
      <c r="L154" s="230"/>
      <c r="M154" s="231"/>
      <c r="N154" s="232"/>
      <c r="O154" s="232"/>
      <c r="P154" s="232"/>
      <c r="Q154" s="232"/>
      <c r="R154" s="232"/>
      <c r="S154" s="232"/>
      <c r="T154" s="233"/>
      <c r="AT154" s="234" t="s">
        <v>197</v>
      </c>
      <c r="AU154" s="234" t="s">
        <v>88</v>
      </c>
      <c r="AV154" s="13" t="s">
        <v>88</v>
      </c>
      <c r="AW154" s="13" t="s">
        <v>32</v>
      </c>
      <c r="AX154" s="13" t="s">
        <v>85</v>
      </c>
      <c r="AY154" s="234" t="s">
        <v>188</v>
      </c>
    </row>
    <row r="155" spans="1:65" s="2" customFormat="1" ht="16.5" customHeight="1">
      <c r="A155" s="35"/>
      <c r="B155" s="36"/>
      <c r="C155" s="210" t="s">
        <v>216</v>
      </c>
      <c r="D155" s="210" t="s">
        <v>190</v>
      </c>
      <c r="E155" s="211" t="s">
        <v>338</v>
      </c>
      <c r="F155" s="212" t="s">
        <v>339</v>
      </c>
      <c r="G155" s="213" t="s">
        <v>285</v>
      </c>
      <c r="H155" s="214">
        <v>0.23899999999999999</v>
      </c>
      <c r="I155" s="215"/>
      <c r="J155" s="216">
        <f>ROUND(I155*H155,2)</f>
        <v>0</v>
      </c>
      <c r="K155" s="212" t="s">
        <v>202</v>
      </c>
      <c r="L155" s="40"/>
      <c r="M155" s="217" t="s">
        <v>1</v>
      </c>
      <c r="N155" s="218" t="s">
        <v>42</v>
      </c>
      <c r="O155" s="72"/>
      <c r="P155" s="219">
        <f>O155*H155</f>
        <v>0</v>
      </c>
      <c r="Q155" s="219">
        <v>0</v>
      </c>
      <c r="R155" s="219">
        <f>Q155*H155</f>
        <v>0</v>
      </c>
      <c r="S155" s="219">
        <v>0</v>
      </c>
      <c r="T155" s="220">
        <f>S155*H155</f>
        <v>0</v>
      </c>
      <c r="U155" s="35"/>
      <c r="V155" s="35"/>
      <c r="W155" s="35"/>
      <c r="X155" s="35"/>
      <c r="Y155" s="35"/>
      <c r="Z155" s="35"/>
      <c r="AA155" s="35"/>
      <c r="AB155" s="35"/>
      <c r="AC155" s="35"/>
      <c r="AD155" s="35"/>
      <c r="AE155" s="35"/>
      <c r="AR155" s="221" t="s">
        <v>195</v>
      </c>
      <c r="AT155" s="221" t="s">
        <v>190</v>
      </c>
      <c r="AU155" s="221" t="s">
        <v>88</v>
      </c>
      <c r="AY155" s="18" t="s">
        <v>188</v>
      </c>
      <c r="BE155" s="222">
        <f>IF(N155="základní",J155,0)</f>
        <v>0</v>
      </c>
      <c r="BF155" s="222">
        <f>IF(N155="snížená",J155,0)</f>
        <v>0</v>
      </c>
      <c r="BG155" s="222">
        <f>IF(N155="zákl. přenesená",J155,0)</f>
        <v>0</v>
      </c>
      <c r="BH155" s="222">
        <f>IF(N155="sníž. přenesená",J155,0)</f>
        <v>0</v>
      </c>
      <c r="BI155" s="222">
        <f>IF(N155="nulová",J155,0)</f>
        <v>0</v>
      </c>
      <c r="BJ155" s="18" t="s">
        <v>85</v>
      </c>
      <c r="BK155" s="222">
        <f>ROUND(I155*H155,2)</f>
        <v>0</v>
      </c>
      <c r="BL155" s="18" t="s">
        <v>195</v>
      </c>
      <c r="BM155" s="221" t="s">
        <v>340</v>
      </c>
    </row>
    <row r="156" spans="1:65" s="13" customFormat="1" ht="11.25">
      <c r="B156" s="223"/>
      <c r="C156" s="224"/>
      <c r="D156" s="225" t="s">
        <v>197</v>
      </c>
      <c r="E156" s="226" t="s">
        <v>1</v>
      </c>
      <c r="F156" s="227" t="s">
        <v>341</v>
      </c>
      <c r="G156" s="224"/>
      <c r="H156" s="228">
        <v>0.23899999999999999</v>
      </c>
      <c r="I156" s="229"/>
      <c r="J156" s="224"/>
      <c r="K156" s="224"/>
      <c r="L156" s="230"/>
      <c r="M156" s="231"/>
      <c r="N156" s="232"/>
      <c r="O156" s="232"/>
      <c r="P156" s="232"/>
      <c r="Q156" s="232"/>
      <c r="R156" s="232"/>
      <c r="S156" s="232"/>
      <c r="T156" s="233"/>
      <c r="AT156" s="234" t="s">
        <v>197</v>
      </c>
      <c r="AU156" s="234" t="s">
        <v>88</v>
      </c>
      <c r="AV156" s="13" t="s">
        <v>88</v>
      </c>
      <c r="AW156" s="13" t="s">
        <v>32</v>
      </c>
      <c r="AX156" s="13" t="s">
        <v>85</v>
      </c>
      <c r="AY156" s="234" t="s">
        <v>188</v>
      </c>
    </row>
    <row r="157" spans="1:65" s="2" customFormat="1" ht="16.5" customHeight="1">
      <c r="A157" s="35"/>
      <c r="B157" s="36"/>
      <c r="C157" s="210" t="s">
        <v>221</v>
      </c>
      <c r="D157" s="210" t="s">
        <v>190</v>
      </c>
      <c r="E157" s="211" t="s">
        <v>343</v>
      </c>
      <c r="F157" s="212" t="s">
        <v>344</v>
      </c>
      <c r="G157" s="213" t="s">
        <v>285</v>
      </c>
      <c r="H157" s="214">
        <v>0.106</v>
      </c>
      <c r="I157" s="215"/>
      <c r="J157" s="216">
        <f>ROUND(I157*H157,2)</f>
        <v>0</v>
      </c>
      <c r="K157" s="212" t="s">
        <v>202</v>
      </c>
      <c r="L157" s="40"/>
      <c r="M157" s="217" t="s">
        <v>1</v>
      </c>
      <c r="N157" s="218" t="s">
        <v>42</v>
      </c>
      <c r="O157" s="72"/>
      <c r="P157" s="219">
        <f>O157*H157</f>
        <v>0</v>
      </c>
      <c r="Q157" s="219">
        <v>1.0460000000000001E-2</v>
      </c>
      <c r="R157" s="219">
        <f>Q157*H157</f>
        <v>1.1087600000000001E-3</v>
      </c>
      <c r="S157" s="219">
        <v>0</v>
      </c>
      <c r="T157" s="220">
        <f>S157*H157</f>
        <v>0</v>
      </c>
      <c r="U157" s="35"/>
      <c r="V157" s="35"/>
      <c r="W157" s="35"/>
      <c r="X157" s="35"/>
      <c r="Y157" s="35"/>
      <c r="Z157" s="35"/>
      <c r="AA157" s="35"/>
      <c r="AB157" s="35"/>
      <c r="AC157" s="35"/>
      <c r="AD157" s="35"/>
      <c r="AE157" s="35"/>
      <c r="AR157" s="221" t="s">
        <v>195</v>
      </c>
      <c r="AT157" s="221" t="s">
        <v>190</v>
      </c>
      <c r="AU157" s="221" t="s">
        <v>88</v>
      </c>
      <c r="AY157" s="18" t="s">
        <v>188</v>
      </c>
      <c r="BE157" s="222">
        <f>IF(N157="základní",J157,0)</f>
        <v>0</v>
      </c>
      <c r="BF157" s="222">
        <f>IF(N157="snížená",J157,0)</f>
        <v>0</v>
      </c>
      <c r="BG157" s="222">
        <f>IF(N157="zákl. přenesená",J157,0)</f>
        <v>0</v>
      </c>
      <c r="BH157" s="222">
        <f>IF(N157="sníž. přenesená",J157,0)</f>
        <v>0</v>
      </c>
      <c r="BI157" s="222">
        <f>IF(N157="nulová",J157,0)</f>
        <v>0</v>
      </c>
      <c r="BJ157" s="18" t="s">
        <v>85</v>
      </c>
      <c r="BK157" s="222">
        <f>ROUND(I157*H157,2)</f>
        <v>0</v>
      </c>
      <c r="BL157" s="18" t="s">
        <v>195</v>
      </c>
      <c r="BM157" s="221" t="s">
        <v>345</v>
      </c>
    </row>
    <row r="158" spans="1:65" s="13" customFormat="1" ht="11.25">
      <c r="B158" s="223"/>
      <c r="C158" s="224"/>
      <c r="D158" s="225" t="s">
        <v>197</v>
      </c>
      <c r="E158" s="226" t="s">
        <v>1</v>
      </c>
      <c r="F158" s="227" t="s">
        <v>346</v>
      </c>
      <c r="G158" s="224"/>
      <c r="H158" s="228">
        <v>0.106</v>
      </c>
      <c r="I158" s="229"/>
      <c r="J158" s="224"/>
      <c r="K158" s="224"/>
      <c r="L158" s="230"/>
      <c r="M158" s="231"/>
      <c r="N158" s="232"/>
      <c r="O158" s="232"/>
      <c r="P158" s="232"/>
      <c r="Q158" s="232"/>
      <c r="R158" s="232"/>
      <c r="S158" s="232"/>
      <c r="T158" s="233"/>
      <c r="AT158" s="234" t="s">
        <v>197</v>
      </c>
      <c r="AU158" s="234" t="s">
        <v>88</v>
      </c>
      <c r="AV158" s="13" t="s">
        <v>88</v>
      </c>
      <c r="AW158" s="13" t="s">
        <v>32</v>
      </c>
      <c r="AX158" s="13" t="s">
        <v>85</v>
      </c>
      <c r="AY158" s="234" t="s">
        <v>188</v>
      </c>
    </row>
    <row r="159" spans="1:65" s="2" customFormat="1" ht="16.5" customHeight="1">
      <c r="A159" s="35"/>
      <c r="B159" s="36"/>
      <c r="C159" s="210" t="s">
        <v>225</v>
      </c>
      <c r="D159" s="210" t="s">
        <v>190</v>
      </c>
      <c r="E159" s="211" t="s">
        <v>955</v>
      </c>
      <c r="F159" s="212" t="s">
        <v>956</v>
      </c>
      <c r="G159" s="213" t="s">
        <v>207</v>
      </c>
      <c r="H159" s="214">
        <v>4.51</v>
      </c>
      <c r="I159" s="215"/>
      <c r="J159" s="216">
        <f>ROUND(I159*H159,2)</f>
        <v>0</v>
      </c>
      <c r="K159" s="212" t="s">
        <v>202</v>
      </c>
      <c r="L159" s="40"/>
      <c r="M159" s="217" t="s">
        <v>1</v>
      </c>
      <c r="N159" s="218" t="s">
        <v>42</v>
      </c>
      <c r="O159" s="72"/>
      <c r="P159" s="219">
        <f>O159*H159</f>
        <v>0</v>
      </c>
      <c r="Q159" s="219">
        <v>8.4000000000000003E-4</v>
      </c>
      <c r="R159" s="219">
        <f>Q159*H159</f>
        <v>3.7883999999999999E-3</v>
      </c>
      <c r="S159" s="219">
        <v>0</v>
      </c>
      <c r="T159" s="220">
        <f>S159*H159</f>
        <v>0</v>
      </c>
      <c r="U159" s="35"/>
      <c r="V159" s="35"/>
      <c r="W159" s="35"/>
      <c r="X159" s="35"/>
      <c r="Y159" s="35"/>
      <c r="Z159" s="35"/>
      <c r="AA159" s="35"/>
      <c r="AB159" s="35"/>
      <c r="AC159" s="35"/>
      <c r="AD159" s="35"/>
      <c r="AE159" s="35"/>
      <c r="AR159" s="221" t="s">
        <v>195</v>
      </c>
      <c r="AT159" s="221" t="s">
        <v>190</v>
      </c>
      <c r="AU159" s="221" t="s">
        <v>88</v>
      </c>
      <c r="AY159" s="18" t="s">
        <v>188</v>
      </c>
      <c r="BE159" s="222">
        <f>IF(N159="základní",J159,0)</f>
        <v>0</v>
      </c>
      <c r="BF159" s="222">
        <f>IF(N159="snížená",J159,0)</f>
        <v>0</v>
      </c>
      <c r="BG159" s="222">
        <f>IF(N159="zákl. přenesená",J159,0)</f>
        <v>0</v>
      </c>
      <c r="BH159" s="222">
        <f>IF(N159="sníž. přenesená",J159,0)</f>
        <v>0</v>
      </c>
      <c r="BI159" s="222">
        <f>IF(N159="nulová",J159,0)</f>
        <v>0</v>
      </c>
      <c r="BJ159" s="18" t="s">
        <v>85</v>
      </c>
      <c r="BK159" s="222">
        <f>ROUND(I159*H159,2)</f>
        <v>0</v>
      </c>
      <c r="BL159" s="18" t="s">
        <v>195</v>
      </c>
      <c r="BM159" s="221" t="s">
        <v>350</v>
      </c>
    </row>
    <row r="160" spans="1:65" s="15" customFormat="1" ht="11.25">
      <c r="B160" s="246"/>
      <c r="C160" s="247"/>
      <c r="D160" s="225" t="s">
        <v>197</v>
      </c>
      <c r="E160" s="248" t="s">
        <v>1</v>
      </c>
      <c r="F160" s="249" t="s">
        <v>1789</v>
      </c>
      <c r="G160" s="247"/>
      <c r="H160" s="248" t="s">
        <v>1</v>
      </c>
      <c r="I160" s="250"/>
      <c r="J160" s="247"/>
      <c r="K160" s="247"/>
      <c r="L160" s="251"/>
      <c r="M160" s="252"/>
      <c r="N160" s="253"/>
      <c r="O160" s="253"/>
      <c r="P160" s="253"/>
      <c r="Q160" s="253"/>
      <c r="R160" s="253"/>
      <c r="S160" s="253"/>
      <c r="T160" s="254"/>
      <c r="AT160" s="255" t="s">
        <v>197</v>
      </c>
      <c r="AU160" s="255" t="s">
        <v>88</v>
      </c>
      <c r="AV160" s="15" t="s">
        <v>85</v>
      </c>
      <c r="AW160" s="15" t="s">
        <v>32</v>
      </c>
      <c r="AX160" s="15" t="s">
        <v>77</v>
      </c>
      <c r="AY160" s="255" t="s">
        <v>188</v>
      </c>
    </row>
    <row r="161" spans="1:65" s="13" customFormat="1" ht="11.25">
      <c r="B161" s="223"/>
      <c r="C161" s="224"/>
      <c r="D161" s="225" t="s">
        <v>197</v>
      </c>
      <c r="E161" s="226" t="s">
        <v>1</v>
      </c>
      <c r="F161" s="227" t="s">
        <v>2316</v>
      </c>
      <c r="G161" s="224"/>
      <c r="H161" s="228">
        <v>4.51</v>
      </c>
      <c r="I161" s="229"/>
      <c r="J161" s="224"/>
      <c r="K161" s="224"/>
      <c r="L161" s="230"/>
      <c r="M161" s="231"/>
      <c r="N161" s="232"/>
      <c r="O161" s="232"/>
      <c r="P161" s="232"/>
      <c r="Q161" s="232"/>
      <c r="R161" s="232"/>
      <c r="S161" s="232"/>
      <c r="T161" s="233"/>
      <c r="AT161" s="234" t="s">
        <v>197</v>
      </c>
      <c r="AU161" s="234" t="s">
        <v>88</v>
      </c>
      <c r="AV161" s="13" t="s">
        <v>88</v>
      </c>
      <c r="AW161" s="13" t="s">
        <v>32</v>
      </c>
      <c r="AX161" s="13" t="s">
        <v>85</v>
      </c>
      <c r="AY161" s="234" t="s">
        <v>188</v>
      </c>
    </row>
    <row r="162" spans="1:65" s="2" customFormat="1" ht="16.5" customHeight="1">
      <c r="A162" s="35"/>
      <c r="B162" s="36"/>
      <c r="C162" s="210" t="s">
        <v>229</v>
      </c>
      <c r="D162" s="210" t="s">
        <v>190</v>
      </c>
      <c r="E162" s="211" t="s">
        <v>964</v>
      </c>
      <c r="F162" s="212" t="s">
        <v>965</v>
      </c>
      <c r="G162" s="213" t="s">
        <v>207</v>
      </c>
      <c r="H162" s="214">
        <v>4.51</v>
      </c>
      <c r="I162" s="215"/>
      <c r="J162" s="216">
        <f>ROUND(I162*H162,2)</f>
        <v>0</v>
      </c>
      <c r="K162" s="212" t="s">
        <v>202</v>
      </c>
      <c r="L162" s="40"/>
      <c r="M162" s="217" t="s">
        <v>1</v>
      </c>
      <c r="N162" s="218" t="s">
        <v>42</v>
      </c>
      <c r="O162" s="72"/>
      <c r="P162" s="219">
        <f>O162*H162</f>
        <v>0</v>
      </c>
      <c r="Q162" s="219">
        <v>0</v>
      </c>
      <c r="R162" s="219">
        <f>Q162*H162</f>
        <v>0</v>
      </c>
      <c r="S162" s="219">
        <v>0</v>
      </c>
      <c r="T162" s="220">
        <f>S162*H162</f>
        <v>0</v>
      </c>
      <c r="U162" s="35"/>
      <c r="V162" s="35"/>
      <c r="W162" s="35"/>
      <c r="X162" s="35"/>
      <c r="Y162" s="35"/>
      <c r="Z162" s="35"/>
      <c r="AA162" s="35"/>
      <c r="AB162" s="35"/>
      <c r="AC162" s="35"/>
      <c r="AD162" s="35"/>
      <c r="AE162" s="35"/>
      <c r="AR162" s="221" t="s">
        <v>195</v>
      </c>
      <c r="AT162" s="221" t="s">
        <v>190</v>
      </c>
      <c r="AU162" s="221" t="s">
        <v>88</v>
      </c>
      <c r="AY162" s="18" t="s">
        <v>188</v>
      </c>
      <c r="BE162" s="222">
        <f>IF(N162="základní",J162,0)</f>
        <v>0</v>
      </c>
      <c r="BF162" s="222">
        <f>IF(N162="snížená",J162,0)</f>
        <v>0</v>
      </c>
      <c r="BG162" s="222">
        <f>IF(N162="zákl. přenesená",J162,0)</f>
        <v>0</v>
      </c>
      <c r="BH162" s="222">
        <f>IF(N162="sníž. přenesená",J162,0)</f>
        <v>0</v>
      </c>
      <c r="BI162" s="222">
        <f>IF(N162="nulová",J162,0)</f>
        <v>0</v>
      </c>
      <c r="BJ162" s="18" t="s">
        <v>85</v>
      </c>
      <c r="BK162" s="222">
        <f>ROUND(I162*H162,2)</f>
        <v>0</v>
      </c>
      <c r="BL162" s="18" t="s">
        <v>195</v>
      </c>
      <c r="BM162" s="221" t="s">
        <v>358</v>
      </c>
    </row>
    <row r="163" spans="1:65" s="2" customFormat="1" ht="16.5" customHeight="1">
      <c r="A163" s="35"/>
      <c r="B163" s="36"/>
      <c r="C163" s="210" t="s">
        <v>236</v>
      </c>
      <c r="D163" s="210" t="s">
        <v>190</v>
      </c>
      <c r="E163" s="211" t="s">
        <v>370</v>
      </c>
      <c r="F163" s="212" t="s">
        <v>371</v>
      </c>
      <c r="G163" s="213" t="s">
        <v>285</v>
      </c>
      <c r="H163" s="214">
        <v>3.1789999999999998</v>
      </c>
      <c r="I163" s="215"/>
      <c r="J163" s="216">
        <f>ROUND(I163*H163,2)</f>
        <v>0</v>
      </c>
      <c r="K163" s="212" t="s">
        <v>202</v>
      </c>
      <c r="L163" s="40"/>
      <c r="M163" s="217" t="s">
        <v>1</v>
      </c>
      <c r="N163" s="218" t="s">
        <v>42</v>
      </c>
      <c r="O163" s="72"/>
      <c r="P163" s="219">
        <f>O163*H163</f>
        <v>0</v>
      </c>
      <c r="Q163" s="219">
        <v>0</v>
      </c>
      <c r="R163" s="219">
        <f>Q163*H163</f>
        <v>0</v>
      </c>
      <c r="S163" s="219">
        <v>0</v>
      </c>
      <c r="T163" s="220">
        <f>S163*H163</f>
        <v>0</v>
      </c>
      <c r="U163" s="35"/>
      <c r="V163" s="35"/>
      <c r="W163" s="35"/>
      <c r="X163" s="35"/>
      <c r="Y163" s="35"/>
      <c r="Z163" s="35"/>
      <c r="AA163" s="35"/>
      <c r="AB163" s="35"/>
      <c r="AC163" s="35"/>
      <c r="AD163" s="35"/>
      <c r="AE163" s="35"/>
      <c r="AR163" s="221" t="s">
        <v>195</v>
      </c>
      <c r="AT163" s="221" t="s">
        <v>190</v>
      </c>
      <c r="AU163" s="221" t="s">
        <v>88</v>
      </c>
      <c r="AY163" s="18" t="s">
        <v>188</v>
      </c>
      <c r="BE163" s="222">
        <f>IF(N163="základní",J163,0)</f>
        <v>0</v>
      </c>
      <c r="BF163" s="222">
        <f>IF(N163="snížená",J163,0)</f>
        <v>0</v>
      </c>
      <c r="BG163" s="222">
        <f>IF(N163="zákl. přenesená",J163,0)</f>
        <v>0</v>
      </c>
      <c r="BH163" s="222">
        <f>IF(N163="sníž. přenesená",J163,0)</f>
        <v>0</v>
      </c>
      <c r="BI163" s="222">
        <f>IF(N163="nulová",J163,0)</f>
        <v>0</v>
      </c>
      <c r="BJ163" s="18" t="s">
        <v>85</v>
      </c>
      <c r="BK163" s="222">
        <f>ROUND(I163*H163,2)</f>
        <v>0</v>
      </c>
      <c r="BL163" s="18" t="s">
        <v>195</v>
      </c>
      <c r="BM163" s="221" t="s">
        <v>372</v>
      </c>
    </row>
    <row r="164" spans="1:65" s="13" customFormat="1" ht="11.25">
      <c r="B164" s="223"/>
      <c r="C164" s="224"/>
      <c r="D164" s="225" t="s">
        <v>197</v>
      </c>
      <c r="E164" s="226" t="s">
        <v>1</v>
      </c>
      <c r="F164" s="227" t="s">
        <v>2317</v>
      </c>
      <c r="G164" s="224"/>
      <c r="H164" s="228">
        <v>4.4039999999999999</v>
      </c>
      <c r="I164" s="229"/>
      <c r="J164" s="224"/>
      <c r="K164" s="224"/>
      <c r="L164" s="230"/>
      <c r="M164" s="231"/>
      <c r="N164" s="232"/>
      <c r="O164" s="232"/>
      <c r="P164" s="232"/>
      <c r="Q164" s="232"/>
      <c r="R164" s="232"/>
      <c r="S164" s="232"/>
      <c r="T164" s="233"/>
      <c r="AT164" s="234" t="s">
        <v>197</v>
      </c>
      <c r="AU164" s="234" t="s">
        <v>88</v>
      </c>
      <c r="AV164" s="13" t="s">
        <v>88</v>
      </c>
      <c r="AW164" s="13" t="s">
        <v>32</v>
      </c>
      <c r="AX164" s="13" t="s">
        <v>77</v>
      </c>
      <c r="AY164" s="234" t="s">
        <v>188</v>
      </c>
    </row>
    <row r="165" spans="1:65" s="13" customFormat="1" ht="11.25">
      <c r="B165" s="223"/>
      <c r="C165" s="224"/>
      <c r="D165" s="225" t="s">
        <v>197</v>
      </c>
      <c r="E165" s="226" t="s">
        <v>1</v>
      </c>
      <c r="F165" s="227" t="s">
        <v>2318</v>
      </c>
      <c r="G165" s="224"/>
      <c r="H165" s="228">
        <v>-1.0580000000000001</v>
      </c>
      <c r="I165" s="229"/>
      <c r="J165" s="224"/>
      <c r="K165" s="224"/>
      <c r="L165" s="230"/>
      <c r="M165" s="231"/>
      <c r="N165" s="232"/>
      <c r="O165" s="232"/>
      <c r="P165" s="232"/>
      <c r="Q165" s="232"/>
      <c r="R165" s="232"/>
      <c r="S165" s="232"/>
      <c r="T165" s="233"/>
      <c r="AT165" s="234" t="s">
        <v>197</v>
      </c>
      <c r="AU165" s="234" t="s">
        <v>88</v>
      </c>
      <c r="AV165" s="13" t="s">
        <v>88</v>
      </c>
      <c r="AW165" s="13" t="s">
        <v>32</v>
      </c>
      <c r="AX165" s="13" t="s">
        <v>77</v>
      </c>
      <c r="AY165" s="234" t="s">
        <v>188</v>
      </c>
    </row>
    <row r="166" spans="1:65" s="14" customFormat="1" ht="11.25">
      <c r="B166" s="235"/>
      <c r="C166" s="236"/>
      <c r="D166" s="225" t="s">
        <v>197</v>
      </c>
      <c r="E166" s="237" t="s">
        <v>142</v>
      </c>
      <c r="F166" s="238" t="s">
        <v>199</v>
      </c>
      <c r="G166" s="236"/>
      <c r="H166" s="239">
        <v>3.3460000000000001</v>
      </c>
      <c r="I166" s="240"/>
      <c r="J166" s="236"/>
      <c r="K166" s="236"/>
      <c r="L166" s="241"/>
      <c r="M166" s="242"/>
      <c r="N166" s="243"/>
      <c r="O166" s="243"/>
      <c r="P166" s="243"/>
      <c r="Q166" s="243"/>
      <c r="R166" s="243"/>
      <c r="S166" s="243"/>
      <c r="T166" s="244"/>
      <c r="AT166" s="245" t="s">
        <v>197</v>
      </c>
      <c r="AU166" s="245" t="s">
        <v>88</v>
      </c>
      <c r="AV166" s="14" t="s">
        <v>195</v>
      </c>
      <c r="AW166" s="14" t="s">
        <v>32</v>
      </c>
      <c r="AX166" s="14" t="s">
        <v>77</v>
      </c>
      <c r="AY166" s="245" t="s">
        <v>188</v>
      </c>
    </row>
    <row r="167" spans="1:65" s="13" customFormat="1" ht="11.25">
      <c r="B167" s="223"/>
      <c r="C167" s="224"/>
      <c r="D167" s="225" t="s">
        <v>197</v>
      </c>
      <c r="E167" s="226" t="s">
        <v>1</v>
      </c>
      <c r="F167" s="227" t="s">
        <v>374</v>
      </c>
      <c r="G167" s="224"/>
      <c r="H167" s="228">
        <v>3.1789999999999998</v>
      </c>
      <c r="I167" s="229"/>
      <c r="J167" s="224"/>
      <c r="K167" s="224"/>
      <c r="L167" s="230"/>
      <c r="M167" s="231"/>
      <c r="N167" s="232"/>
      <c r="O167" s="232"/>
      <c r="P167" s="232"/>
      <c r="Q167" s="232"/>
      <c r="R167" s="232"/>
      <c r="S167" s="232"/>
      <c r="T167" s="233"/>
      <c r="AT167" s="234" t="s">
        <v>197</v>
      </c>
      <c r="AU167" s="234" t="s">
        <v>88</v>
      </c>
      <c r="AV167" s="13" t="s">
        <v>88</v>
      </c>
      <c r="AW167" s="13" t="s">
        <v>32</v>
      </c>
      <c r="AX167" s="13" t="s">
        <v>85</v>
      </c>
      <c r="AY167" s="234" t="s">
        <v>188</v>
      </c>
    </row>
    <row r="168" spans="1:65" s="2" customFormat="1" ht="16.5" customHeight="1">
      <c r="A168" s="35"/>
      <c r="B168" s="36"/>
      <c r="C168" s="210" t="s">
        <v>243</v>
      </c>
      <c r="D168" s="210" t="s">
        <v>190</v>
      </c>
      <c r="E168" s="211" t="s">
        <v>376</v>
      </c>
      <c r="F168" s="212" t="s">
        <v>377</v>
      </c>
      <c r="G168" s="213" t="s">
        <v>285</v>
      </c>
      <c r="H168" s="214">
        <v>0.16700000000000001</v>
      </c>
      <c r="I168" s="215"/>
      <c r="J168" s="216">
        <f>ROUND(I168*H168,2)</f>
        <v>0</v>
      </c>
      <c r="K168" s="212" t="s">
        <v>202</v>
      </c>
      <c r="L168" s="40"/>
      <c r="M168" s="217" t="s">
        <v>1</v>
      </c>
      <c r="N168" s="218" t="s">
        <v>42</v>
      </c>
      <c r="O168" s="72"/>
      <c r="P168" s="219">
        <f>O168*H168</f>
        <v>0</v>
      </c>
      <c r="Q168" s="219">
        <v>0</v>
      </c>
      <c r="R168" s="219">
        <f>Q168*H168</f>
        <v>0</v>
      </c>
      <c r="S168" s="219">
        <v>0</v>
      </c>
      <c r="T168" s="220">
        <f>S168*H168</f>
        <v>0</v>
      </c>
      <c r="U168" s="35"/>
      <c r="V168" s="35"/>
      <c r="W168" s="35"/>
      <c r="X168" s="35"/>
      <c r="Y168" s="35"/>
      <c r="Z168" s="35"/>
      <c r="AA168" s="35"/>
      <c r="AB168" s="35"/>
      <c r="AC168" s="35"/>
      <c r="AD168" s="35"/>
      <c r="AE168" s="35"/>
      <c r="AR168" s="221" t="s">
        <v>195</v>
      </c>
      <c r="AT168" s="221" t="s">
        <v>190</v>
      </c>
      <c r="AU168" s="221" t="s">
        <v>88</v>
      </c>
      <c r="AY168" s="18" t="s">
        <v>188</v>
      </c>
      <c r="BE168" s="222">
        <f>IF(N168="základní",J168,0)</f>
        <v>0</v>
      </c>
      <c r="BF168" s="222">
        <f>IF(N168="snížená",J168,0)</f>
        <v>0</v>
      </c>
      <c r="BG168" s="222">
        <f>IF(N168="zákl. přenesená",J168,0)</f>
        <v>0</v>
      </c>
      <c r="BH168" s="222">
        <f>IF(N168="sníž. přenesená",J168,0)</f>
        <v>0</v>
      </c>
      <c r="BI168" s="222">
        <f>IF(N168="nulová",J168,0)</f>
        <v>0</v>
      </c>
      <c r="BJ168" s="18" t="s">
        <v>85</v>
      </c>
      <c r="BK168" s="222">
        <f>ROUND(I168*H168,2)</f>
        <v>0</v>
      </c>
      <c r="BL168" s="18" t="s">
        <v>195</v>
      </c>
      <c r="BM168" s="221" t="s">
        <v>378</v>
      </c>
    </row>
    <row r="169" spans="1:65" s="13" customFormat="1" ht="11.25">
      <c r="B169" s="223"/>
      <c r="C169" s="224"/>
      <c r="D169" s="225" t="s">
        <v>197</v>
      </c>
      <c r="E169" s="226" t="s">
        <v>1</v>
      </c>
      <c r="F169" s="227" t="s">
        <v>379</v>
      </c>
      <c r="G169" s="224"/>
      <c r="H169" s="228">
        <v>0.16700000000000001</v>
      </c>
      <c r="I169" s="229"/>
      <c r="J169" s="224"/>
      <c r="K169" s="224"/>
      <c r="L169" s="230"/>
      <c r="M169" s="231"/>
      <c r="N169" s="232"/>
      <c r="O169" s="232"/>
      <c r="P169" s="232"/>
      <c r="Q169" s="232"/>
      <c r="R169" s="232"/>
      <c r="S169" s="232"/>
      <c r="T169" s="233"/>
      <c r="AT169" s="234" t="s">
        <v>197</v>
      </c>
      <c r="AU169" s="234" t="s">
        <v>88</v>
      </c>
      <c r="AV169" s="13" t="s">
        <v>88</v>
      </c>
      <c r="AW169" s="13" t="s">
        <v>32</v>
      </c>
      <c r="AX169" s="13" t="s">
        <v>85</v>
      </c>
      <c r="AY169" s="234" t="s">
        <v>188</v>
      </c>
    </row>
    <row r="170" spans="1:65" s="2" customFormat="1" ht="16.5" customHeight="1">
      <c r="A170" s="35"/>
      <c r="B170" s="36"/>
      <c r="C170" s="210" t="s">
        <v>248</v>
      </c>
      <c r="D170" s="210" t="s">
        <v>190</v>
      </c>
      <c r="E170" s="211" t="s">
        <v>381</v>
      </c>
      <c r="F170" s="212" t="s">
        <v>382</v>
      </c>
      <c r="G170" s="213" t="s">
        <v>285</v>
      </c>
      <c r="H170" s="214">
        <v>2.944</v>
      </c>
      <c r="I170" s="215"/>
      <c r="J170" s="216">
        <f>ROUND(I170*H170,2)</f>
        <v>0</v>
      </c>
      <c r="K170" s="212" t="s">
        <v>194</v>
      </c>
      <c r="L170" s="40"/>
      <c r="M170" s="217" t="s">
        <v>1</v>
      </c>
      <c r="N170" s="218" t="s">
        <v>42</v>
      </c>
      <c r="O170" s="72"/>
      <c r="P170" s="219">
        <f>O170*H170</f>
        <v>0</v>
      </c>
      <c r="Q170" s="219">
        <v>0</v>
      </c>
      <c r="R170" s="219">
        <f>Q170*H170</f>
        <v>0</v>
      </c>
      <c r="S170" s="219">
        <v>0</v>
      </c>
      <c r="T170" s="220">
        <f>S170*H170</f>
        <v>0</v>
      </c>
      <c r="U170" s="35"/>
      <c r="V170" s="35"/>
      <c r="W170" s="35"/>
      <c r="X170" s="35"/>
      <c r="Y170" s="35"/>
      <c r="Z170" s="35"/>
      <c r="AA170" s="35"/>
      <c r="AB170" s="35"/>
      <c r="AC170" s="35"/>
      <c r="AD170" s="35"/>
      <c r="AE170" s="35"/>
      <c r="AR170" s="221" t="s">
        <v>195</v>
      </c>
      <c r="AT170" s="221" t="s">
        <v>190</v>
      </c>
      <c r="AU170" s="221" t="s">
        <v>88</v>
      </c>
      <c r="AY170" s="18" t="s">
        <v>188</v>
      </c>
      <c r="BE170" s="222">
        <f>IF(N170="základní",J170,0)</f>
        <v>0</v>
      </c>
      <c r="BF170" s="222">
        <f>IF(N170="snížená",J170,0)</f>
        <v>0</v>
      </c>
      <c r="BG170" s="222">
        <f>IF(N170="zákl. přenesená",J170,0)</f>
        <v>0</v>
      </c>
      <c r="BH170" s="222">
        <f>IF(N170="sníž. přenesená",J170,0)</f>
        <v>0</v>
      </c>
      <c r="BI170" s="222">
        <f>IF(N170="nulová",J170,0)</f>
        <v>0</v>
      </c>
      <c r="BJ170" s="18" t="s">
        <v>85</v>
      </c>
      <c r="BK170" s="222">
        <f>ROUND(I170*H170,2)</f>
        <v>0</v>
      </c>
      <c r="BL170" s="18" t="s">
        <v>195</v>
      </c>
      <c r="BM170" s="221" t="s">
        <v>1959</v>
      </c>
    </row>
    <row r="171" spans="1:65" s="13" customFormat="1" ht="11.25">
      <c r="B171" s="223"/>
      <c r="C171" s="224"/>
      <c r="D171" s="225" t="s">
        <v>197</v>
      </c>
      <c r="E171" s="226" t="s">
        <v>1</v>
      </c>
      <c r="F171" s="227" t="s">
        <v>384</v>
      </c>
      <c r="G171" s="224"/>
      <c r="H171" s="228">
        <v>2.944</v>
      </c>
      <c r="I171" s="229"/>
      <c r="J171" s="224"/>
      <c r="K171" s="224"/>
      <c r="L171" s="230"/>
      <c r="M171" s="231"/>
      <c r="N171" s="232"/>
      <c r="O171" s="232"/>
      <c r="P171" s="232"/>
      <c r="Q171" s="232"/>
      <c r="R171" s="232"/>
      <c r="S171" s="232"/>
      <c r="T171" s="233"/>
      <c r="AT171" s="234" t="s">
        <v>197</v>
      </c>
      <c r="AU171" s="234" t="s">
        <v>88</v>
      </c>
      <c r="AV171" s="13" t="s">
        <v>88</v>
      </c>
      <c r="AW171" s="13" t="s">
        <v>32</v>
      </c>
      <c r="AX171" s="13" t="s">
        <v>85</v>
      </c>
      <c r="AY171" s="234" t="s">
        <v>188</v>
      </c>
    </row>
    <row r="172" spans="1:65" s="2" customFormat="1" ht="16.5" customHeight="1">
      <c r="A172" s="35"/>
      <c r="B172" s="36"/>
      <c r="C172" s="210" t="s">
        <v>253</v>
      </c>
      <c r="D172" s="210" t="s">
        <v>190</v>
      </c>
      <c r="E172" s="211" t="s">
        <v>386</v>
      </c>
      <c r="F172" s="212" t="s">
        <v>387</v>
      </c>
      <c r="G172" s="213" t="s">
        <v>285</v>
      </c>
      <c r="H172" s="214">
        <v>0.40200000000000002</v>
      </c>
      <c r="I172" s="215"/>
      <c r="J172" s="216">
        <f>ROUND(I172*H172,2)</f>
        <v>0</v>
      </c>
      <c r="K172" s="212" t="s">
        <v>194</v>
      </c>
      <c r="L172" s="40"/>
      <c r="M172" s="217" t="s">
        <v>1</v>
      </c>
      <c r="N172" s="218" t="s">
        <v>42</v>
      </c>
      <c r="O172" s="72"/>
      <c r="P172" s="219">
        <f>O172*H172</f>
        <v>0</v>
      </c>
      <c r="Q172" s="219">
        <v>0</v>
      </c>
      <c r="R172" s="219">
        <f>Q172*H172</f>
        <v>0</v>
      </c>
      <c r="S172" s="219">
        <v>0</v>
      </c>
      <c r="T172" s="220">
        <f>S172*H172</f>
        <v>0</v>
      </c>
      <c r="U172" s="35"/>
      <c r="V172" s="35"/>
      <c r="W172" s="35"/>
      <c r="X172" s="35"/>
      <c r="Y172" s="35"/>
      <c r="Z172" s="35"/>
      <c r="AA172" s="35"/>
      <c r="AB172" s="35"/>
      <c r="AC172" s="35"/>
      <c r="AD172" s="35"/>
      <c r="AE172" s="35"/>
      <c r="AR172" s="221" t="s">
        <v>195</v>
      </c>
      <c r="AT172" s="221" t="s">
        <v>190</v>
      </c>
      <c r="AU172" s="221" t="s">
        <v>88</v>
      </c>
      <c r="AY172" s="18" t="s">
        <v>188</v>
      </c>
      <c r="BE172" s="222">
        <f>IF(N172="základní",J172,0)</f>
        <v>0</v>
      </c>
      <c r="BF172" s="222">
        <f>IF(N172="snížená",J172,0)</f>
        <v>0</v>
      </c>
      <c r="BG172" s="222">
        <f>IF(N172="zákl. přenesená",J172,0)</f>
        <v>0</v>
      </c>
      <c r="BH172" s="222">
        <f>IF(N172="sníž. přenesená",J172,0)</f>
        <v>0</v>
      </c>
      <c r="BI172" s="222">
        <f>IF(N172="nulová",J172,0)</f>
        <v>0</v>
      </c>
      <c r="BJ172" s="18" t="s">
        <v>85</v>
      </c>
      <c r="BK172" s="222">
        <f>ROUND(I172*H172,2)</f>
        <v>0</v>
      </c>
      <c r="BL172" s="18" t="s">
        <v>195</v>
      </c>
      <c r="BM172" s="221" t="s">
        <v>1960</v>
      </c>
    </row>
    <row r="173" spans="1:65" s="13" customFormat="1" ht="11.25">
      <c r="B173" s="223"/>
      <c r="C173" s="224"/>
      <c r="D173" s="225" t="s">
        <v>197</v>
      </c>
      <c r="E173" s="226" t="s">
        <v>1</v>
      </c>
      <c r="F173" s="227" t="s">
        <v>389</v>
      </c>
      <c r="G173" s="224"/>
      <c r="H173" s="228">
        <v>0.40200000000000002</v>
      </c>
      <c r="I173" s="229"/>
      <c r="J173" s="224"/>
      <c r="K173" s="224"/>
      <c r="L173" s="230"/>
      <c r="M173" s="231"/>
      <c r="N173" s="232"/>
      <c r="O173" s="232"/>
      <c r="P173" s="232"/>
      <c r="Q173" s="232"/>
      <c r="R173" s="232"/>
      <c r="S173" s="232"/>
      <c r="T173" s="233"/>
      <c r="AT173" s="234" t="s">
        <v>197</v>
      </c>
      <c r="AU173" s="234" t="s">
        <v>88</v>
      </c>
      <c r="AV173" s="13" t="s">
        <v>88</v>
      </c>
      <c r="AW173" s="13" t="s">
        <v>32</v>
      </c>
      <c r="AX173" s="13" t="s">
        <v>85</v>
      </c>
      <c r="AY173" s="234" t="s">
        <v>188</v>
      </c>
    </row>
    <row r="174" spans="1:65" s="2" customFormat="1" ht="16.5" customHeight="1">
      <c r="A174" s="35"/>
      <c r="B174" s="36"/>
      <c r="C174" s="210" t="s">
        <v>257</v>
      </c>
      <c r="D174" s="210" t="s">
        <v>190</v>
      </c>
      <c r="E174" s="211" t="s">
        <v>1011</v>
      </c>
      <c r="F174" s="212" t="s">
        <v>1012</v>
      </c>
      <c r="G174" s="213" t="s">
        <v>285</v>
      </c>
      <c r="H174" s="214">
        <v>0.48599999999999999</v>
      </c>
      <c r="I174" s="215"/>
      <c r="J174" s="216">
        <f>ROUND(I174*H174,2)</f>
        <v>0</v>
      </c>
      <c r="K174" s="212" t="s">
        <v>202</v>
      </c>
      <c r="L174" s="40"/>
      <c r="M174" s="217" t="s">
        <v>1</v>
      </c>
      <c r="N174" s="218" t="s">
        <v>42</v>
      </c>
      <c r="O174" s="72"/>
      <c r="P174" s="219">
        <f>O174*H174</f>
        <v>0</v>
      </c>
      <c r="Q174" s="219">
        <v>0</v>
      </c>
      <c r="R174" s="219">
        <f>Q174*H174</f>
        <v>0</v>
      </c>
      <c r="S174" s="219">
        <v>0</v>
      </c>
      <c r="T174" s="220">
        <f>S174*H174</f>
        <v>0</v>
      </c>
      <c r="U174" s="35"/>
      <c r="V174" s="35"/>
      <c r="W174" s="35"/>
      <c r="X174" s="35"/>
      <c r="Y174" s="35"/>
      <c r="Z174" s="35"/>
      <c r="AA174" s="35"/>
      <c r="AB174" s="35"/>
      <c r="AC174" s="35"/>
      <c r="AD174" s="35"/>
      <c r="AE174" s="35"/>
      <c r="AR174" s="221" t="s">
        <v>195</v>
      </c>
      <c r="AT174" s="221" t="s">
        <v>190</v>
      </c>
      <c r="AU174" s="221" t="s">
        <v>88</v>
      </c>
      <c r="AY174" s="18" t="s">
        <v>188</v>
      </c>
      <c r="BE174" s="222">
        <f>IF(N174="základní",J174,0)</f>
        <v>0</v>
      </c>
      <c r="BF174" s="222">
        <f>IF(N174="snížená",J174,0)</f>
        <v>0</v>
      </c>
      <c r="BG174" s="222">
        <f>IF(N174="zákl. přenesená",J174,0)</f>
        <v>0</v>
      </c>
      <c r="BH174" s="222">
        <f>IF(N174="sníž. přenesená",J174,0)</f>
        <v>0</v>
      </c>
      <c r="BI174" s="222">
        <f>IF(N174="nulová",J174,0)</f>
        <v>0</v>
      </c>
      <c r="BJ174" s="18" t="s">
        <v>85</v>
      </c>
      <c r="BK174" s="222">
        <f>ROUND(I174*H174,2)</f>
        <v>0</v>
      </c>
      <c r="BL174" s="18" t="s">
        <v>195</v>
      </c>
      <c r="BM174" s="221" t="s">
        <v>393</v>
      </c>
    </row>
    <row r="175" spans="1:65" s="13" customFormat="1" ht="11.25">
      <c r="B175" s="223"/>
      <c r="C175" s="224"/>
      <c r="D175" s="225" t="s">
        <v>197</v>
      </c>
      <c r="E175" s="226" t="s">
        <v>1</v>
      </c>
      <c r="F175" s="227" t="s">
        <v>394</v>
      </c>
      <c r="G175" s="224"/>
      <c r="H175" s="228">
        <v>4.7869999999999999</v>
      </c>
      <c r="I175" s="229"/>
      <c r="J175" s="224"/>
      <c r="K175" s="224"/>
      <c r="L175" s="230"/>
      <c r="M175" s="231"/>
      <c r="N175" s="232"/>
      <c r="O175" s="232"/>
      <c r="P175" s="232"/>
      <c r="Q175" s="232"/>
      <c r="R175" s="232"/>
      <c r="S175" s="232"/>
      <c r="T175" s="233"/>
      <c r="AT175" s="234" t="s">
        <v>197</v>
      </c>
      <c r="AU175" s="234" t="s">
        <v>88</v>
      </c>
      <c r="AV175" s="13" t="s">
        <v>88</v>
      </c>
      <c r="AW175" s="13" t="s">
        <v>32</v>
      </c>
      <c r="AX175" s="13" t="s">
        <v>77</v>
      </c>
      <c r="AY175" s="234" t="s">
        <v>188</v>
      </c>
    </row>
    <row r="176" spans="1:65" s="15" customFormat="1" ht="11.25">
      <c r="B176" s="246"/>
      <c r="C176" s="247"/>
      <c r="D176" s="225" t="s">
        <v>197</v>
      </c>
      <c r="E176" s="248" t="s">
        <v>1</v>
      </c>
      <c r="F176" s="249" t="s">
        <v>395</v>
      </c>
      <c r="G176" s="247"/>
      <c r="H176" s="248" t="s">
        <v>1</v>
      </c>
      <c r="I176" s="250"/>
      <c r="J176" s="247"/>
      <c r="K176" s="247"/>
      <c r="L176" s="251"/>
      <c r="M176" s="252"/>
      <c r="N176" s="253"/>
      <c r="O176" s="253"/>
      <c r="P176" s="253"/>
      <c r="Q176" s="253"/>
      <c r="R176" s="253"/>
      <c r="S176" s="253"/>
      <c r="T176" s="254"/>
      <c r="AT176" s="255" t="s">
        <v>197</v>
      </c>
      <c r="AU176" s="255" t="s">
        <v>88</v>
      </c>
      <c r="AV176" s="15" t="s">
        <v>85</v>
      </c>
      <c r="AW176" s="15" t="s">
        <v>32</v>
      </c>
      <c r="AX176" s="15" t="s">
        <v>77</v>
      </c>
      <c r="AY176" s="255" t="s">
        <v>188</v>
      </c>
    </row>
    <row r="177" spans="1:65" s="13" customFormat="1" ht="11.25">
      <c r="B177" s="223"/>
      <c r="C177" s="224"/>
      <c r="D177" s="225" t="s">
        <v>197</v>
      </c>
      <c r="E177" s="226" t="s">
        <v>1</v>
      </c>
      <c r="F177" s="227" t="s">
        <v>2319</v>
      </c>
      <c r="G177" s="224"/>
      <c r="H177" s="228">
        <v>-1.6020000000000001</v>
      </c>
      <c r="I177" s="229"/>
      <c r="J177" s="224"/>
      <c r="K177" s="224"/>
      <c r="L177" s="230"/>
      <c r="M177" s="231"/>
      <c r="N177" s="232"/>
      <c r="O177" s="232"/>
      <c r="P177" s="232"/>
      <c r="Q177" s="232"/>
      <c r="R177" s="232"/>
      <c r="S177" s="232"/>
      <c r="T177" s="233"/>
      <c r="AT177" s="234" t="s">
        <v>197</v>
      </c>
      <c r="AU177" s="234" t="s">
        <v>88</v>
      </c>
      <c r="AV177" s="13" t="s">
        <v>88</v>
      </c>
      <c r="AW177" s="13" t="s">
        <v>32</v>
      </c>
      <c r="AX177" s="13" t="s">
        <v>77</v>
      </c>
      <c r="AY177" s="234" t="s">
        <v>188</v>
      </c>
    </row>
    <row r="178" spans="1:65" s="15" customFormat="1" ht="11.25">
      <c r="B178" s="246"/>
      <c r="C178" s="247"/>
      <c r="D178" s="225" t="s">
        <v>197</v>
      </c>
      <c r="E178" s="248" t="s">
        <v>1</v>
      </c>
      <c r="F178" s="249" t="s">
        <v>1972</v>
      </c>
      <c r="G178" s="247"/>
      <c r="H178" s="248" t="s">
        <v>1</v>
      </c>
      <c r="I178" s="250"/>
      <c r="J178" s="247"/>
      <c r="K178" s="247"/>
      <c r="L178" s="251"/>
      <c r="M178" s="252"/>
      <c r="N178" s="253"/>
      <c r="O178" s="253"/>
      <c r="P178" s="253"/>
      <c r="Q178" s="253"/>
      <c r="R178" s="253"/>
      <c r="S178" s="253"/>
      <c r="T178" s="254"/>
      <c r="AT178" s="255" t="s">
        <v>197</v>
      </c>
      <c r="AU178" s="255" t="s">
        <v>88</v>
      </c>
      <c r="AV178" s="15" t="s">
        <v>85</v>
      </c>
      <c r="AW178" s="15" t="s">
        <v>32</v>
      </c>
      <c r="AX178" s="15" t="s">
        <v>77</v>
      </c>
      <c r="AY178" s="255" t="s">
        <v>188</v>
      </c>
    </row>
    <row r="179" spans="1:65" s="13" customFormat="1" ht="11.25">
      <c r="B179" s="223"/>
      <c r="C179" s="224"/>
      <c r="D179" s="225" t="s">
        <v>197</v>
      </c>
      <c r="E179" s="226" t="s">
        <v>1</v>
      </c>
      <c r="F179" s="227" t="s">
        <v>2320</v>
      </c>
      <c r="G179" s="224"/>
      <c r="H179" s="228">
        <v>-2.1269999999999998</v>
      </c>
      <c r="I179" s="229"/>
      <c r="J179" s="224"/>
      <c r="K179" s="224"/>
      <c r="L179" s="230"/>
      <c r="M179" s="231"/>
      <c r="N179" s="232"/>
      <c r="O179" s="232"/>
      <c r="P179" s="232"/>
      <c r="Q179" s="232"/>
      <c r="R179" s="232"/>
      <c r="S179" s="232"/>
      <c r="T179" s="233"/>
      <c r="AT179" s="234" t="s">
        <v>197</v>
      </c>
      <c r="AU179" s="234" t="s">
        <v>88</v>
      </c>
      <c r="AV179" s="13" t="s">
        <v>88</v>
      </c>
      <c r="AW179" s="13" t="s">
        <v>32</v>
      </c>
      <c r="AX179" s="13" t="s">
        <v>77</v>
      </c>
      <c r="AY179" s="234" t="s">
        <v>188</v>
      </c>
    </row>
    <row r="180" spans="1:65" s="15" customFormat="1" ht="11.25">
      <c r="B180" s="246"/>
      <c r="C180" s="247"/>
      <c r="D180" s="225" t="s">
        <v>197</v>
      </c>
      <c r="E180" s="248" t="s">
        <v>1</v>
      </c>
      <c r="F180" s="249" t="s">
        <v>2321</v>
      </c>
      <c r="G180" s="247"/>
      <c r="H180" s="248" t="s">
        <v>1</v>
      </c>
      <c r="I180" s="250"/>
      <c r="J180" s="247"/>
      <c r="K180" s="247"/>
      <c r="L180" s="251"/>
      <c r="M180" s="252"/>
      <c r="N180" s="253"/>
      <c r="O180" s="253"/>
      <c r="P180" s="253"/>
      <c r="Q180" s="253"/>
      <c r="R180" s="253"/>
      <c r="S180" s="253"/>
      <c r="T180" s="254"/>
      <c r="AT180" s="255" t="s">
        <v>197</v>
      </c>
      <c r="AU180" s="255" t="s">
        <v>88</v>
      </c>
      <c r="AV180" s="15" t="s">
        <v>85</v>
      </c>
      <c r="AW180" s="15" t="s">
        <v>32</v>
      </c>
      <c r="AX180" s="15" t="s">
        <v>77</v>
      </c>
      <c r="AY180" s="255" t="s">
        <v>188</v>
      </c>
    </row>
    <row r="181" spans="1:65" s="13" customFormat="1" ht="11.25">
      <c r="B181" s="223"/>
      <c r="C181" s="224"/>
      <c r="D181" s="225" t="s">
        <v>197</v>
      </c>
      <c r="E181" s="226" t="s">
        <v>1</v>
      </c>
      <c r="F181" s="227" t="s">
        <v>2322</v>
      </c>
      <c r="G181" s="224"/>
      <c r="H181" s="228">
        <v>-0.57199999999999995</v>
      </c>
      <c r="I181" s="229"/>
      <c r="J181" s="224"/>
      <c r="K181" s="224"/>
      <c r="L181" s="230"/>
      <c r="M181" s="231"/>
      <c r="N181" s="232"/>
      <c r="O181" s="232"/>
      <c r="P181" s="232"/>
      <c r="Q181" s="232"/>
      <c r="R181" s="232"/>
      <c r="S181" s="232"/>
      <c r="T181" s="233"/>
      <c r="AT181" s="234" t="s">
        <v>197</v>
      </c>
      <c r="AU181" s="234" t="s">
        <v>88</v>
      </c>
      <c r="AV181" s="13" t="s">
        <v>88</v>
      </c>
      <c r="AW181" s="13" t="s">
        <v>32</v>
      </c>
      <c r="AX181" s="13" t="s">
        <v>77</v>
      </c>
      <c r="AY181" s="234" t="s">
        <v>188</v>
      </c>
    </row>
    <row r="182" spans="1:65" s="14" customFormat="1" ht="11.25">
      <c r="B182" s="235"/>
      <c r="C182" s="236"/>
      <c r="D182" s="225" t="s">
        <v>197</v>
      </c>
      <c r="E182" s="237" t="s">
        <v>160</v>
      </c>
      <c r="F182" s="238" t="s">
        <v>199</v>
      </c>
      <c r="G182" s="236"/>
      <c r="H182" s="239">
        <v>0.48599999999999999</v>
      </c>
      <c r="I182" s="240"/>
      <c r="J182" s="236"/>
      <c r="K182" s="236"/>
      <c r="L182" s="241"/>
      <c r="M182" s="242"/>
      <c r="N182" s="243"/>
      <c r="O182" s="243"/>
      <c r="P182" s="243"/>
      <c r="Q182" s="243"/>
      <c r="R182" s="243"/>
      <c r="S182" s="243"/>
      <c r="T182" s="244"/>
      <c r="AT182" s="245" t="s">
        <v>197</v>
      </c>
      <c r="AU182" s="245" t="s">
        <v>88</v>
      </c>
      <c r="AV182" s="14" t="s">
        <v>195</v>
      </c>
      <c r="AW182" s="14" t="s">
        <v>32</v>
      </c>
      <c r="AX182" s="14" t="s">
        <v>85</v>
      </c>
      <c r="AY182" s="245" t="s">
        <v>188</v>
      </c>
    </row>
    <row r="183" spans="1:65" s="2" customFormat="1" ht="16.5" customHeight="1">
      <c r="A183" s="35"/>
      <c r="B183" s="36"/>
      <c r="C183" s="210" t="s">
        <v>263</v>
      </c>
      <c r="D183" s="210" t="s">
        <v>190</v>
      </c>
      <c r="E183" s="211" t="s">
        <v>667</v>
      </c>
      <c r="F183" s="212" t="s">
        <v>668</v>
      </c>
      <c r="G183" s="213" t="s">
        <v>285</v>
      </c>
      <c r="H183" s="214">
        <v>0.48599999999999999</v>
      </c>
      <c r="I183" s="215"/>
      <c r="J183" s="216">
        <f>ROUND(I183*H183,2)</f>
        <v>0</v>
      </c>
      <c r="K183" s="212" t="s">
        <v>194</v>
      </c>
      <c r="L183" s="40"/>
      <c r="M183" s="217" t="s">
        <v>1</v>
      </c>
      <c r="N183" s="218" t="s">
        <v>42</v>
      </c>
      <c r="O183" s="72"/>
      <c r="P183" s="219">
        <f>O183*H183</f>
        <v>0</v>
      </c>
      <c r="Q183" s="219">
        <v>0</v>
      </c>
      <c r="R183" s="219">
        <f>Q183*H183</f>
        <v>0</v>
      </c>
      <c r="S183" s="219">
        <v>0</v>
      </c>
      <c r="T183" s="220">
        <f>S183*H183</f>
        <v>0</v>
      </c>
      <c r="U183" s="35"/>
      <c r="V183" s="35"/>
      <c r="W183" s="35"/>
      <c r="X183" s="35"/>
      <c r="Y183" s="35"/>
      <c r="Z183" s="35"/>
      <c r="AA183" s="35"/>
      <c r="AB183" s="35"/>
      <c r="AC183" s="35"/>
      <c r="AD183" s="35"/>
      <c r="AE183" s="35"/>
      <c r="AR183" s="221" t="s">
        <v>195</v>
      </c>
      <c r="AT183" s="221" t="s">
        <v>190</v>
      </c>
      <c r="AU183" s="221" t="s">
        <v>88</v>
      </c>
      <c r="AY183" s="18" t="s">
        <v>188</v>
      </c>
      <c r="BE183" s="222">
        <f>IF(N183="základní",J183,0)</f>
        <v>0</v>
      </c>
      <c r="BF183" s="222">
        <f>IF(N183="snížená",J183,0)</f>
        <v>0</v>
      </c>
      <c r="BG183" s="222">
        <f>IF(N183="zákl. přenesená",J183,0)</f>
        <v>0</v>
      </c>
      <c r="BH183" s="222">
        <f>IF(N183="sníž. přenesená",J183,0)</f>
        <v>0</v>
      </c>
      <c r="BI183" s="222">
        <f>IF(N183="nulová",J183,0)</f>
        <v>0</v>
      </c>
      <c r="BJ183" s="18" t="s">
        <v>85</v>
      </c>
      <c r="BK183" s="222">
        <f>ROUND(I183*H183,2)</f>
        <v>0</v>
      </c>
      <c r="BL183" s="18" t="s">
        <v>195</v>
      </c>
      <c r="BM183" s="221" t="s">
        <v>1979</v>
      </c>
    </row>
    <row r="184" spans="1:65" s="13" customFormat="1" ht="11.25">
      <c r="B184" s="223"/>
      <c r="C184" s="224"/>
      <c r="D184" s="225" t="s">
        <v>197</v>
      </c>
      <c r="E184" s="226" t="s">
        <v>1</v>
      </c>
      <c r="F184" s="227" t="s">
        <v>160</v>
      </c>
      <c r="G184" s="224"/>
      <c r="H184" s="228">
        <v>0.48599999999999999</v>
      </c>
      <c r="I184" s="229"/>
      <c r="J184" s="224"/>
      <c r="K184" s="224"/>
      <c r="L184" s="230"/>
      <c r="M184" s="231"/>
      <c r="N184" s="232"/>
      <c r="O184" s="232"/>
      <c r="P184" s="232"/>
      <c r="Q184" s="232"/>
      <c r="R184" s="232"/>
      <c r="S184" s="232"/>
      <c r="T184" s="233"/>
      <c r="AT184" s="234" t="s">
        <v>197</v>
      </c>
      <c r="AU184" s="234" t="s">
        <v>88</v>
      </c>
      <c r="AV184" s="13" t="s">
        <v>88</v>
      </c>
      <c r="AW184" s="13" t="s">
        <v>32</v>
      </c>
      <c r="AX184" s="13" t="s">
        <v>85</v>
      </c>
      <c r="AY184" s="234" t="s">
        <v>188</v>
      </c>
    </row>
    <row r="185" spans="1:65" s="2" customFormat="1" ht="16.5" customHeight="1">
      <c r="A185" s="35"/>
      <c r="B185" s="36"/>
      <c r="C185" s="210" t="s">
        <v>8</v>
      </c>
      <c r="D185" s="210" t="s">
        <v>190</v>
      </c>
      <c r="E185" s="211" t="s">
        <v>1378</v>
      </c>
      <c r="F185" s="212" t="s">
        <v>1379</v>
      </c>
      <c r="G185" s="213" t="s">
        <v>285</v>
      </c>
      <c r="H185" s="214">
        <v>1.847</v>
      </c>
      <c r="I185" s="215"/>
      <c r="J185" s="216">
        <f>ROUND(I185*H185,2)</f>
        <v>0</v>
      </c>
      <c r="K185" s="212" t="s">
        <v>202</v>
      </c>
      <c r="L185" s="40"/>
      <c r="M185" s="217" t="s">
        <v>1</v>
      </c>
      <c r="N185" s="218" t="s">
        <v>42</v>
      </c>
      <c r="O185" s="72"/>
      <c r="P185" s="219">
        <f>O185*H185</f>
        <v>0</v>
      </c>
      <c r="Q185" s="219">
        <v>0</v>
      </c>
      <c r="R185" s="219">
        <f>Q185*H185</f>
        <v>0</v>
      </c>
      <c r="S185" s="219">
        <v>0</v>
      </c>
      <c r="T185" s="220">
        <f>S185*H185</f>
        <v>0</v>
      </c>
      <c r="U185" s="35"/>
      <c r="V185" s="35"/>
      <c r="W185" s="35"/>
      <c r="X185" s="35"/>
      <c r="Y185" s="35"/>
      <c r="Z185" s="35"/>
      <c r="AA185" s="35"/>
      <c r="AB185" s="35"/>
      <c r="AC185" s="35"/>
      <c r="AD185" s="35"/>
      <c r="AE185" s="35"/>
      <c r="AR185" s="221" t="s">
        <v>195</v>
      </c>
      <c r="AT185" s="221" t="s">
        <v>190</v>
      </c>
      <c r="AU185" s="221" t="s">
        <v>88</v>
      </c>
      <c r="AY185" s="18" t="s">
        <v>188</v>
      </c>
      <c r="BE185" s="222">
        <f>IF(N185="základní",J185,0)</f>
        <v>0</v>
      </c>
      <c r="BF185" s="222">
        <f>IF(N185="snížená",J185,0)</f>
        <v>0</v>
      </c>
      <c r="BG185" s="222">
        <f>IF(N185="zákl. přenesená",J185,0)</f>
        <v>0</v>
      </c>
      <c r="BH185" s="222">
        <f>IF(N185="sníž. přenesená",J185,0)</f>
        <v>0</v>
      </c>
      <c r="BI185" s="222">
        <f>IF(N185="nulová",J185,0)</f>
        <v>0</v>
      </c>
      <c r="BJ185" s="18" t="s">
        <v>85</v>
      </c>
      <c r="BK185" s="222">
        <f>ROUND(I185*H185,2)</f>
        <v>0</v>
      </c>
      <c r="BL185" s="18" t="s">
        <v>195</v>
      </c>
      <c r="BM185" s="221" t="s">
        <v>423</v>
      </c>
    </row>
    <row r="186" spans="1:65" s="15" customFormat="1" ht="11.25">
      <c r="B186" s="246"/>
      <c r="C186" s="247"/>
      <c r="D186" s="225" t="s">
        <v>197</v>
      </c>
      <c r="E186" s="248" t="s">
        <v>1</v>
      </c>
      <c r="F186" s="249" t="s">
        <v>2012</v>
      </c>
      <c r="G186" s="247"/>
      <c r="H186" s="248" t="s">
        <v>1</v>
      </c>
      <c r="I186" s="250"/>
      <c r="J186" s="247"/>
      <c r="K186" s="247"/>
      <c r="L186" s="251"/>
      <c r="M186" s="252"/>
      <c r="N186" s="253"/>
      <c r="O186" s="253"/>
      <c r="P186" s="253"/>
      <c r="Q186" s="253"/>
      <c r="R186" s="253"/>
      <c r="S186" s="253"/>
      <c r="T186" s="254"/>
      <c r="AT186" s="255" t="s">
        <v>197</v>
      </c>
      <c r="AU186" s="255" t="s">
        <v>88</v>
      </c>
      <c r="AV186" s="15" t="s">
        <v>85</v>
      </c>
      <c r="AW186" s="15" t="s">
        <v>32</v>
      </c>
      <c r="AX186" s="15" t="s">
        <v>77</v>
      </c>
      <c r="AY186" s="255" t="s">
        <v>188</v>
      </c>
    </row>
    <row r="187" spans="1:65" s="13" customFormat="1" ht="11.25">
      <c r="B187" s="223"/>
      <c r="C187" s="224"/>
      <c r="D187" s="225" t="s">
        <v>197</v>
      </c>
      <c r="E187" s="226" t="s">
        <v>1</v>
      </c>
      <c r="F187" s="227" t="s">
        <v>2323</v>
      </c>
      <c r="G187" s="224"/>
      <c r="H187" s="228">
        <v>1.923</v>
      </c>
      <c r="I187" s="229"/>
      <c r="J187" s="224"/>
      <c r="K187" s="224"/>
      <c r="L187" s="230"/>
      <c r="M187" s="231"/>
      <c r="N187" s="232"/>
      <c r="O187" s="232"/>
      <c r="P187" s="232"/>
      <c r="Q187" s="232"/>
      <c r="R187" s="232"/>
      <c r="S187" s="232"/>
      <c r="T187" s="233"/>
      <c r="AT187" s="234" t="s">
        <v>197</v>
      </c>
      <c r="AU187" s="234" t="s">
        <v>88</v>
      </c>
      <c r="AV187" s="13" t="s">
        <v>88</v>
      </c>
      <c r="AW187" s="13" t="s">
        <v>32</v>
      </c>
      <c r="AX187" s="13" t="s">
        <v>77</v>
      </c>
      <c r="AY187" s="234" t="s">
        <v>188</v>
      </c>
    </row>
    <row r="188" spans="1:65" s="15" customFormat="1" ht="11.25">
      <c r="B188" s="246"/>
      <c r="C188" s="247"/>
      <c r="D188" s="225" t="s">
        <v>197</v>
      </c>
      <c r="E188" s="248" t="s">
        <v>1</v>
      </c>
      <c r="F188" s="249" t="s">
        <v>426</v>
      </c>
      <c r="G188" s="247"/>
      <c r="H188" s="248" t="s">
        <v>1</v>
      </c>
      <c r="I188" s="250"/>
      <c r="J188" s="247"/>
      <c r="K188" s="247"/>
      <c r="L188" s="251"/>
      <c r="M188" s="252"/>
      <c r="N188" s="253"/>
      <c r="O188" s="253"/>
      <c r="P188" s="253"/>
      <c r="Q188" s="253"/>
      <c r="R188" s="253"/>
      <c r="S188" s="253"/>
      <c r="T188" s="254"/>
      <c r="AT188" s="255" t="s">
        <v>197</v>
      </c>
      <c r="AU188" s="255" t="s">
        <v>88</v>
      </c>
      <c r="AV188" s="15" t="s">
        <v>85</v>
      </c>
      <c r="AW188" s="15" t="s">
        <v>32</v>
      </c>
      <c r="AX188" s="15" t="s">
        <v>77</v>
      </c>
      <c r="AY188" s="255" t="s">
        <v>188</v>
      </c>
    </row>
    <row r="189" spans="1:65" s="13" customFormat="1" ht="11.25">
      <c r="B189" s="223"/>
      <c r="C189" s="224"/>
      <c r="D189" s="225" t="s">
        <v>197</v>
      </c>
      <c r="E189" s="226" t="s">
        <v>1</v>
      </c>
      <c r="F189" s="227" t="s">
        <v>2324</v>
      </c>
      <c r="G189" s="224"/>
      <c r="H189" s="228">
        <v>-7.5999999999999998E-2</v>
      </c>
      <c r="I189" s="229"/>
      <c r="J189" s="224"/>
      <c r="K189" s="224"/>
      <c r="L189" s="230"/>
      <c r="M189" s="231"/>
      <c r="N189" s="232"/>
      <c r="O189" s="232"/>
      <c r="P189" s="232"/>
      <c r="Q189" s="232"/>
      <c r="R189" s="232"/>
      <c r="S189" s="232"/>
      <c r="T189" s="233"/>
      <c r="AT189" s="234" t="s">
        <v>197</v>
      </c>
      <c r="AU189" s="234" t="s">
        <v>88</v>
      </c>
      <c r="AV189" s="13" t="s">
        <v>88</v>
      </c>
      <c r="AW189" s="13" t="s">
        <v>32</v>
      </c>
      <c r="AX189" s="13" t="s">
        <v>77</v>
      </c>
      <c r="AY189" s="234" t="s">
        <v>188</v>
      </c>
    </row>
    <row r="190" spans="1:65" s="14" customFormat="1" ht="11.25">
      <c r="B190" s="235"/>
      <c r="C190" s="236"/>
      <c r="D190" s="225" t="s">
        <v>197</v>
      </c>
      <c r="E190" s="237" t="s">
        <v>139</v>
      </c>
      <c r="F190" s="238" t="s">
        <v>199</v>
      </c>
      <c r="G190" s="236"/>
      <c r="H190" s="239">
        <v>1.847</v>
      </c>
      <c r="I190" s="240"/>
      <c r="J190" s="236"/>
      <c r="K190" s="236"/>
      <c r="L190" s="241"/>
      <c r="M190" s="242"/>
      <c r="N190" s="243"/>
      <c r="O190" s="243"/>
      <c r="P190" s="243"/>
      <c r="Q190" s="243"/>
      <c r="R190" s="243"/>
      <c r="S190" s="243"/>
      <c r="T190" s="244"/>
      <c r="AT190" s="245" t="s">
        <v>197</v>
      </c>
      <c r="AU190" s="245" t="s">
        <v>88</v>
      </c>
      <c r="AV190" s="14" t="s">
        <v>195</v>
      </c>
      <c r="AW190" s="14" t="s">
        <v>32</v>
      </c>
      <c r="AX190" s="14" t="s">
        <v>85</v>
      </c>
      <c r="AY190" s="245" t="s">
        <v>188</v>
      </c>
    </row>
    <row r="191" spans="1:65" s="2" customFormat="1" ht="16.5" customHeight="1">
      <c r="A191" s="35"/>
      <c r="B191" s="36"/>
      <c r="C191" s="267" t="s">
        <v>269</v>
      </c>
      <c r="D191" s="267" t="s">
        <v>406</v>
      </c>
      <c r="E191" s="268" t="s">
        <v>429</v>
      </c>
      <c r="F191" s="269" t="s">
        <v>430</v>
      </c>
      <c r="G191" s="270" t="s">
        <v>246</v>
      </c>
      <c r="H191" s="271">
        <v>3.492</v>
      </c>
      <c r="I191" s="272"/>
      <c r="J191" s="273">
        <f>ROUND(I191*H191,2)</f>
        <v>0</v>
      </c>
      <c r="K191" s="269" t="s">
        <v>202</v>
      </c>
      <c r="L191" s="274"/>
      <c r="M191" s="275" t="s">
        <v>1</v>
      </c>
      <c r="N191" s="276" t="s">
        <v>42</v>
      </c>
      <c r="O191" s="72"/>
      <c r="P191" s="219">
        <f>O191*H191</f>
        <v>0</v>
      </c>
      <c r="Q191" s="219">
        <v>0</v>
      </c>
      <c r="R191" s="219">
        <f>Q191*H191</f>
        <v>0</v>
      </c>
      <c r="S191" s="219">
        <v>0</v>
      </c>
      <c r="T191" s="220">
        <f>S191*H191</f>
        <v>0</v>
      </c>
      <c r="U191" s="35"/>
      <c r="V191" s="35"/>
      <c r="W191" s="35"/>
      <c r="X191" s="35"/>
      <c r="Y191" s="35"/>
      <c r="Z191" s="35"/>
      <c r="AA191" s="35"/>
      <c r="AB191" s="35"/>
      <c r="AC191" s="35"/>
      <c r="AD191" s="35"/>
      <c r="AE191" s="35"/>
      <c r="AR191" s="221" t="s">
        <v>229</v>
      </c>
      <c r="AT191" s="221" t="s">
        <v>406</v>
      </c>
      <c r="AU191" s="221" t="s">
        <v>88</v>
      </c>
      <c r="AY191" s="18" t="s">
        <v>188</v>
      </c>
      <c r="BE191" s="222">
        <f>IF(N191="základní",J191,0)</f>
        <v>0</v>
      </c>
      <c r="BF191" s="222">
        <f>IF(N191="snížená",J191,0)</f>
        <v>0</v>
      </c>
      <c r="BG191" s="222">
        <f>IF(N191="zákl. přenesená",J191,0)</f>
        <v>0</v>
      </c>
      <c r="BH191" s="222">
        <f>IF(N191="sníž. přenesená",J191,0)</f>
        <v>0</v>
      </c>
      <c r="BI191" s="222">
        <f>IF(N191="nulová",J191,0)</f>
        <v>0</v>
      </c>
      <c r="BJ191" s="18" t="s">
        <v>85</v>
      </c>
      <c r="BK191" s="222">
        <f>ROUND(I191*H191,2)</f>
        <v>0</v>
      </c>
      <c r="BL191" s="18" t="s">
        <v>195</v>
      </c>
      <c r="BM191" s="221" t="s">
        <v>431</v>
      </c>
    </row>
    <row r="192" spans="1:65" s="13" customFormat="1" ht="11.25">
      <c r="B192" s="223"/>
      <c r="C192" s="224"/>
      <c r="D192" s="225" t="s">
        <v>197</v>
      </c>
      <c r="E192" s="226" t="s">
        <v>1</v>
      </c>
      <c r="F192" s="227" t="s">
        <v>432</v>
      </c>
      <c r="G192" s="224"/>
      <c r="H192" s="228">
        <v>3.492</v>
      </c>
      <c r="I192" s="229"/>
      <c r="J192" s="224"/>
      <c r="K192" s="224"/>
      <c r="L192" s="230"/>
      <c r="M192" s="231"/>
      <c r="N192" s="232"/>
      <c r="O192" s="232"/>
      <c r="P192" s="232"/>
      <c r="Q192" s="232"/>
      <c r="R192" s="232"/>
      <c r="S192" s="232"/>
      <c r="T192" s="233"/>
      <c r="AT192" s="234" t="s">
        <v>197</v>
      </c>
      <c r="AU192" s="234" t="s">
        <v>88</v>
      </c>
      <c r="AV192" s="13" t="s">
        <v>88</v>
      </c>
      <c r="AW192" s="13" t="s">
        <v>32</v>
      </c>
      <c r="AX192" s="13" t="s">
        <v>85</v>
      </c>
      <c r="AY192" s="234" t="s">
        <v>188</v>
      </c>
    </row>
    <row r="193" spans="1:65" s="2" customFormat="1" ht="16.5" customHeight="1">
      <c r="A193" s="35"/>
      <c r="B193" s="36"/>
      <c r="C193" s="210" t="s">
        <v>272</v>
      </c>
      <c r="D193" s="210" t="s">
        <v>190</v>
      </c>
      <c r="E193" s="211" t="s">
        <v>412</v>
      </c>
      <c r="F193" s="212" t="s">
        <v>413</v>
      </c>
      <c r="G193" s="213" t="s">
        <v>285</v>
      </c>
      <c r="H193" s="214">
        <v>1.847</v>
      </c>
      <c r="I193" s="215"/>
      <c r="J193" s="216">
        <f>ROUND(I193*H193,2)</f>
        <v>0</v>
      </c>
      <c r="K193" s="212" t="s">
        <v>202</v>
      </c>
      <c r="L193" s="40"/>
      <c r="M193" s="217" t="s">
        <v>1</v>
      </c>
      <c r="N193" s="218" t="s">
        <v>42</v>
      </c>
      <c r="O193" s="72"/>
      <c r="P193" s="219">
        <f>O193*H193</f>
        <v>0</v>
      </c>
      <c r="Q193" s="219">
        <v>0</v>
      </c>
      <c r="R193" s="219">
        <f>Q193*H193</f>
        <v>0</v>
      </c>
      <c r="S193" s="219">
        <v>0</v>
      </c>
      <c r="T193" s="220">
        <f>S193*H193</f>
        <v>0</v>
      </c>
      <c r="U193" s="35"/>
      <c r="V193" s="35"/>
      <c r="W193" s="35"/>
      <c r="X193" s="35"/>
      <c r="Y193" s="35"/>
      <c r="Z193" s="35"/>
      <c r="AA193" s="35"/>
      <c r="AB193" s="35"/>
      <c r="AC193" s="35"/>
      <c r="AD193" s="35"/>
      <c r="AE193" s="35"/>
      <c r="AR193" s="221" t="s">
        <v>195</v>
      </c>
      <c r="AT193" s="221" t="s">
        <v>190</v>
      </c>
      <c r="AU193" s="221" t="s">
        <v>88</v>
      </c>
      <c r="AY193" s="18" t="s">
        <v>188</v>
      </c>
      <c r="BE193" s="222">
        <f>IF(N193="základní",J193,0)</f>
        <v>0</v>
      </c>
      <c r="BF193" s="222">
        <f>IF(N193="snížená",J193,0)</f>
        <v>0</v>
      </c>
      <c r="BG193" s="222">
        <f>IF(N193="zákl. přenesená",J193,0)</f>
        <v>0</v>
      </c>
      <c r="BH193" s="222">
        <f>IF(N193="sníž. přenesená",J193,0)</f>
        <v>0</v>
      </c>
      <c r="BI193" s="222">
        <f>IF(N193="nulová",J193,0)</f>
        <v>0</v>
      </c>
      <c r="BJ193" s="18" t="s">
        <v>85</v>
      </c>
      <c r="BK193" s="222">
        <f>ROUND(I193*H193,2)</f>
        <v>0</v>
      </c>
      <c r="BL193" s="18" t="s">
        <v>195</v>
      </c>
      <c r="BM193" s="221" t="s">
        <v>2325</v>
      </c>
    </row>
    <row r="194" spans="1:65" s="13" customFormat="1" ht="11.25">
      <c r="B194" s="223"/>
      <c r="C194" s="224"/>
      <c r="D194" s="225" t="s">
        <v>197</v>
      </c>
      <c r="E194" s="226" t="s">
        <v>1</v>
      </c>
      <c r="F194" s="227" t="s">
        <v>435</v>
      </c>
      <c r="G194" s="224"/>
      <c r="H194" s="228">
        <v>1.847</v>
      </c>
      <c r="I194" s="229"/>
      <c r="J194" s="224"/>
      <c r="K194" s="224"/>
      <c r="L194" s="230"/>
      <c r="M194" s="231"/>
      <c r="N194" s="232"/>
      <c r="O194" s="232"/>
      <c r="P194" s="232"/>
      <c r="Q194" s="232"/>
      <c r="R194" s="232"/>
      <c r="S194" s="232"/>
      <c r="T194" s="233"/>
      <c r="AT194" s="234" t="s">
        <v>197</v>
      </c>
      <c r="AU194" s="234" t="s">
        <v>88</v>
      </c>
      <c r="AV194" s="13" t="s">
        <v>88</v>
      </c>
      <c r="AW194" s="13" t="s">
        <v>32</v>
      </c>
      <c r="AX194" s="13" t="s">
        <v>85</v>
      </c>
      <c r="AY194" s="234" t="s">
        <v>188</v>
      </c>
    </row>
    <row r="195" spans="1:65" s="2" customFormat="1" ht="16.5" customHeight="1">
      <c r="A195" s="35"/>
      <c r="B195" s="36"/>
      <c r="C195" s="210" t="s">
        <v>276</v>
      </c>
      <c r="D195" s="210" t="s">
        <v>190</v>
      </c>
      <c r="E195" s="211" t="s">
        <v>1066</v>
      </c>
      <c r="F195" s="212" t="s">
        <v>1067</v>
      </c>
      <c r="G195" s="213" t="s">
        <v>285</v>
      </c>
      <c r="H195" s="214">
        <v>1.847</v>
      </c>
      <c r="I195" s="215"/>
      <c r="J195" s="216">
        <f>ROUND(I195*H195,2)</f>
        <v>0</v>
      </c>
      <c r="K195" s="212" t="s">
        <v>202</v>
      </c>
      <c r="L195" s="40"/>
      <c r="M195" s="217" t="s">
        <v>1</v>
      </c>
      <c r="N195" s="218" t="s">
        <v>42</v>
      </c>
      <c r="O195" s="72"/>
      <c r="P195" s="219">
        <f>O195*H195</f>
        <v>0</v>
      </c>
      <c r="Q195" s="219">
        <v>0</v>
      </c>
      <c r="R195" s="219">
        <f>Q195*H195</f>
        <v>0</v>
      </c>
      <c r="S195" s="219">
        <v>0</v>
      </c>
      <c r="T195" s="220">
        <f>S195*H195</f>
        <v>0</v>
      </c>
      <c r="U195" s="35"/>
      <c r="V195" s="35"/>
      <c r="W195" s="35"/>
      <c r="X195" s="35"/>
      <c r="Y195" s="35"/>
      <c r="Z195" s="35"/>
      <c r="AA195" s="35"/>
      <c r="AB195" s="35"/>
      <c r="AC195" s="35"/>
      <c r="AD195" s="35"/>
      <c r="AE195" s="35"/>
      <c r="AR195" s="221" t="s">
        <v>195</v>
      </c>
      <c r="AT195" s="221" t="s">
        <v>190</v>
      </c>
      <c r="AU195" s="221" t="s">
        <v>88</v>
      </c>
      <c r="AY195" s="18" t="s">
        <v>188</v>
      </c>
      <c r="BE195" s="222">
        <f>IF(N195="základní",J195,0)</f>
        <v>0</v>
      </c>
      <c r="BF195" s="222">
        <f>IF(N195="snížená",J195,0)</f>
        <v>0</v>
      </c>
      <c r="BG195" s="222">
        <f>IF(N195="zákl. přenesená",J195,0)</f>
        <v>0</v>
      </c>
      <c r="BH195" s="222">
        <f>IF(N195="sníž. přenesená",J195,0)</f>
        <v>0</v>
      </c>
      <c r="BI195" s="222">
        <f>IF(N195="nulová",J195,0)</f>
        <v>0</v>
      </c>
      <c r="BJ195" s="18" t="s">
        <v>85</v>
      </c>
      <c r="BK195" s="222">
        <f>ROUND(I195*H195,2)</f>
        <v>0</v>
      </c>
      <c r="BL195" s="18" t="s">
        <v>195</v>
      </c>
      <c r="BM195" s="221" t="s">
        <v>2326</v>
      </c>
    </row>
    <row r="196" spans="1:65" s="2" customFormat="1" ht="16.5" customHeight="1">
      <c r="A196" s="35"/>
      <c r="B196" s="36"/>
      <c r="C196" s="210" t="s">
        <v>282</v>
      </c>
      <c r="D196" s="210" t="s">
        <v>190</v>
      </c>
      <c r="E196" s="211" t="s">
        <v>682</v>
      </c>
      <c r="F196" s="212" t="s">
        <v>683</v>
      </c>
      <c r="G196" s="213" t="s">
        <v>207</v>
      </c>
      <c r="H196" s="214">
        <v>2.86</v>
      </c>
      <c r="I196" s="215"/>
      <c r="J196" s="216">
        <f>ROUND(I196*H196,2)</f>
        <v>0</v>
      </c>
      <c r="K196" s="212" t="s">
        <v>202</v>
      </c>
      <c r="L196" s="40"/>
      <c r="M196" s="217" t="s">
        <v>1</v>
      </c>
      <c r="N196" s="218" t="s">
        <v>42</v>
      </c>
      <c r="O196" s="72"/>
      <c r="P196" s="219">
        <f>O196*H196</f>
        <v>0</v>
      </c>
      <c r="Q196" s="219">
        <v>0</v>
      </c>
      <c r="R196" s="219">
        <f>Q196*H196</f>
        <v>0</v>
      </c>
      <c r="S196" s="219">
        <v>0</v>
      </c>
      <c r="T196" s="220">
        <f>S196*H196</f>
        <v>0</v>
      </c>
      <c r="U196" s="35"/>
      <c r="V196" s="35"/>
      <c r="W196" s="35"/>
      <c r="X196" s="35"/>
      <c r="Y196" s="35"/>
      <c r="Z196" s="35"/>
      <c r="AA196" s="35"/>
      <c r="AB196" s="35"/>
      <c r="AC196" s="35"/>
      <c r="AD196" s="35"/>
      <c r="AE196" s="35"/>
      <c r="AR196" s="221" t="s">
        <v>195</v>
      </c>
      <c r="AT196" s="221" t="s">
        <v>190</v>
      </c>
      <c r="AU196" s="221" t="s">
        <v>88</v>
      </c>
      <c r="AY196" s="18" t="s">
        <v>188</v>
      </c>
      <c r="BE196" s="222">
        <f>IF(N196="základní",J196,0)</f>
        <v>0</v>
      </c>
      <c r="BF196" s="222">
        <f>IF(N196="snížená",J196,0)</f>
        <v>0</v>
      </c>
      <c r="BG196" s="222">
        <f>IF(N196="zákl. přenesená",J196,0)</f>
        <v>0</v>
      </c>
      <c r="BH196" s="222">
        <f>IF(N196="sníž. přenesená",J196,0)</f>
        <v>0</v>
      </c>
      <c r="BI196" s="222">
        <f>IF(N196="nulová",J196,0)</f>
        <v>0</v>
      </c>
      <c r="BJ196" s="18" t="s">
        <v>85</v>
      </c>
      <c r="BK196" s="222">
        <f>ROUND(I196*H196,2)</f>
        <v>0</v>
      </c>
      <c r="BL196" s="18" t="s">
        <v>195</v>
      </c>
      <c r="BM196" s="221" t="s">
        <v>2327</v>
      </c>
    </row>
    <row r="197" spans="1:65" s="13" customFormat="1" ht="11.25">
      <c r="B197" s="223"/>
      <c r="C197" s="224"/>
      <c r="D197" s="225" t="s">
        <v>197</v>
      </c>
      <c r="E197" s="226" t="s">
        <v>1</v>
      </c>
      <c r="F197" s="227" t="s">
        <v>2310</v>
      </c>
      <c r="G197" s="224"/>
      <c r="H197" s="228">
        <v>2.86</v>
      </c>
      <c r="I197" s="229"/>
      <c r="J197" s="224"/>
      <c r="K197" s="224"/>
      <c r="L197" s="230"/>
      <c r="M197" s="231"/>
      <c r="N197" s="232"/>
      <c r="O197" s="232"/>
      <c r="P197" s="232"/>
      <c r="Q197" s="232"/>
      <c r="R197" s="232"/>
      <c r="S197" s="232"/>
      <c r="T197" s="233"/>
      <c r="AT197" s="234" t="s">
        <v>197</v>
      </c>
      <c r="AU197" s="234" t="s">
        <v>88</v>
      </c>
      <c r="AV197" s="13" t="s">
        <v>88</v>
      </c>
      <c r="AW197" s="13" t="s">
        <v>32</v>
      </c>
      <c r="AX197" s="13" t="s">
        <v>77</v>
      </c>
      <c r="AY197" s="234" t="s">
        <v>188</v>
      </c>
    </row>
    <row r="198" spans="1:65" s="14" customFormat="1" ht="11.25">
      <c r="B198" s="235"/>
      <c r="C198" s="236"/>
      <c r="D198" s="225" t="s">
        <v>197</v>
      </c>
      <c r="E198" s="237" t="s">
        <v>2298</v>
      </c>
      <c r="F198" s="238" t="s">
        <v>199</v>
      </c>
      <c r="G198" s="236"/>
      <c r="H198" s="239">
        <v>2.86</v>
      </c>
      <c r="I198" s="240"/>
      <c r="J198" s="236"/>
      <c r="K198" s="236"/>
      <c r="L198" s="241"/>
      <c r="M198" s="242"/>
      <c r="N198" s="243"/>
      <c r="O198" s="243"/>
      <c r="P198" s="243"/>
      <c r="Q198" s="243"/>
      <c r="R198" s="243"/>
      <c r="S198" s="243"/>
      <c r="T198" s="244"/>
      <c r="AT198" s="245" t="s">
        <v>197</v>
      </c>
      <c r="AU198" s="245" t="s">
        <v>88</v>
      </c>
      <c r="AV198" s="14" t="s">
        <v>195</v>
      </c>
      <c r="AW198" s="14" t="s">
        <v>32</v>
      </c>
      <c r="AX198" s="14" t="s">
        <v>85</v>
      </c>
      <c r="AY198" s="245" t="s">
        <v>188</v>
      </c>
    </row>
    <row r="199" spans="1:65" s="2" customFormat="1" ht="16.5" customHeight="1">
      <c r="A199" s="35"/>
      <c r="B199" s="36"/>
      <c r="C199" s="210" t="s">
        <v>288</v>
      </c>
      <c r="D199" s="210" t="s">
        <v>190</v>
      </c>
      <c r="E199" s="211" t="s">
        <v>686</v>
      </c>
      <c r="F199" s="212" t="s">
        <v>687</v>
      </c>
      <c r="G199" s="213" t="s">
        <v>207</v>
      </c>
      <c r="H199" s="214">
        <v>5.72</v>
      </c>
      <c r="I199" s="215"/>
      <c r="J199" s="216">
        <f>ROUND(I199*H199,2)</f>
        <v>0</v>
      </c>
      <c r="K199" s="212" t="s">
        <v>1</v>
      </c>
      <c r="L199" s="40"/>
      <c r="M199" s="217" t="s">
        <v>1</v>
      </c>
      <c r="N199" s="218" t="s">
        <v>42</v>
      </c>
      <c r="O199" s="72"/>
      <c r="P199" s="219">
        <f>O199*H199</f>
        <v>0</v>
      </c>
      <c r="Q199" s="219">
        <v>0</v>
      </c>
      <c r="R199" s="219">
        <f>Q199*H199</f>
        <v>0</v>
      </c>
      <c r="S199" s="219">
        <v>0</v>
      </c>
      <c r="T199" s="220">
        <f>S199*H199</f>
        <v>0</v>
      </c>
      <c r="U199" s="35"/>
      <c r="V199" s="35"/>
      <c r="W199" s="35"/>
      <c r="X199" s="35"/>
      <c r="Y199" s="35"/>
      <c r="Z199" s="35"/>
      <c r="AA199" s="35"/>
      <c r="AB199" s="35"/>
      <c r="AC199" s="35"/>
      <c r="AD199" s="35"/>
      <c r="AE199" s="35"/>
      <c r="AR199" s="221" t="s">
        <v>195</v>
      </c>
      <c r="AT199" s="221" t="s">
        <v>190</v>
      </c>
      <c r="AU199" s="221" t="s">
        <v>88</v>
      </c>
      <c r="AY199" s="18" t="s">
        <v>188</v>
      </c>
      <c r="BE199" s="222">
        <f>IF(N199="základní",J199,0)</f>
        <v>0</v>
      </c>
      <c r="BF199" s="222">
        <f>IF(N199="snížená",J199,0)</f>
        <v>0</v>
      </c>
      <c r="BG199" s="222">
        <f>IF(N199="zákl. přenesená",J199,0)</f>
        <v>0</v>
      </c>
      <c r="BH199" s="222">
        <f>IF(N199="sníž. přenesená",J199,0)</f>
        <v>0</v>
      </c>
      <c r="BI199" s="222">
        <f>IF(N199="nulová",J199,0)</f>
        <v>0</v>
      </c>
      <c r="BJ199" s="18" t="s">
        <v>85</v>
      </c>
      <c r="BK199" s="222">
        <f>ROUND(I199*H199,2)</f>
        <v>0</v>
      </c>
      <c r="BL199" s="18" t="s">
        <v>195</v>
      </c>
      <c r="BM199" s="221" t="s">
        <v>2328</v>
      </c>
    </row>
    <row r="200" spans="1:65" s="13" customFormat="1" ht="11.25">
      <c r="B200" s="223"/>
      <c r="C200" s="224"/>
      <c r="D200" s="225" t="s">
        <v>197</v>
      </c>
      <c r="E200" s="226" t="s">
        <v>1</v>
      </c>
      <c r="F200" s="227" t="s">
        <v>2329</v>
      </c>
      <c r="G200" s="224"/>
      <c r="H200" s="228">
        <v>5.72</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6" customFormat="1" ht="11.25">
      <c r="B201" s="256"/>
      <c r="C201" s="257"/>
      <c r="D201" s="225" t="s">
        <v>197</v>
      </c>
      <c r="E201" s="258" t="s">
        <v>612</v>
      </c>
      <c r="F201" s="259" t="s">
        <v>212</v>
      </c>
      <c r="G201" s="257"/>
      <c r="H201" s="260">
        <v>5.72</v>
      </c>
      <c r="I201" s="261"/>
      <c r="J201" s="257"/>
      <c r="K201" s="257"/>
      <c r="L201" s="262"/>
      <c r="M201" s="263"/>
      <c r="N201" s="264"/>
      <c r="O201" s="264"/>
      <c r="P201" s="264"/>
      <c r="Q201" s="264"/>
      <c r="R201" s="264"/>
      <c r="S201" s="264"/>
      <c r="T201" s="265"/>
      <c r="AT201" s="266" t="s">
        <v>197</v>
      </c>
      <c r="AU201" s="266" t="s">
        <v>88</v>
      </c>
      <c r="AV201" s="16" t="s">
        <v>204</v>
      </c>
      <c r="AW201" s="16" t="s">
        <v>32</v>
      </c>
      <c r="AX201" s="16" t="s">
        <v>77</v>
      </c>
      <c r="AY201" s="266" t="s">
        <v>188</v>
      </c>
    </row>
    <row r="202" spans="1:65" s="14" customFormat="1" ht="11.25">
      <c r="B202" s="235"/>
      <c r="C202" s="236"/>
      <c r="D202" s="225" t="s">
        <v>197</v>
      </c>
      <c r="E202" s="237" t="s">
        <v>1</v>
      </c>
      <c r="F202" s="238" t="s">
        <v>199</v>
      </c>
      <c r="G202" s="236"/>
      <c r="H202" s="239">
        <v>5.72</v>
      </c>
      <c r="I202" s="240"/>
      <c r="J202" s="236"/>
      <c r="K202" s="236"/>
      <c r="L202" s="241"/>
      <c r="M202" s="242"/>
      <c r="N202" s="243"/>
      <c r="O202" s="243"/>
      <c r="P202" s="243"/>
      <c r="Q202" s="243"/>
      <c r="R202" s="243"/>
      <c r="S202" s="243"/>
      <c r="T202" s="244"/>
      <c r="AT202" s="245" t="s">
        <v>197</v>
      </c>
      <c r="AU202" s="245" t="s">
        <v>88</v>
      </c>
      <c r="AV202" s="14" t="s">
        <v>195</v>
      </c>
      <c r="AW202" s="14" t="s">
        <v>32</v>
      </c>
      <c r="AX202" s="14" t="s">
        <v>85</v>
      </c>
      <c r="AY202" s="245" t="s">
        <v>188</v>
      </c>
    </row>
    <row r="203" spans="1:65" s="2" customFormat="1" ht="24" customHeight="1">
      <c r="A203" s="35"/>
      <c r="B203" s="36"/>
      <c r="C203" s="210" t="s">
        <v>7</v>
      </c>
      <c r="D203" s="210" t="s">
        <v>190</v>
      </c>
      <c r="E203" s="211" t="s">
        <v>690</v>
      </c>
      <c r="F203" s="212" t="s">
        <v>691</v>
      </c>
      <c r="G203" s="213" t="s">
        <v>207</v>
      </c>
      <c r="H203" s="214">
        <v>5.72</v>
      </c>
      <c r="I203" s="215"/>
      <c r="J203" s="216">
        <f>ROUND(I203*H203,2)</f>
        <v>0</v>
      </c>
      <c r="K203" s="212" t="s">
        <v>1</v>
      </c>
      <c r="L203" s="40"/>
      <c r="M203" s="217" t="s">
        <v>1</v>
      </c>
      <c r="N203" s="218" t="s">
        <v>42</v>
      </c>
      <c r="O203" s="72"/>
      <c r="P203" s="219">
        <f>O203*H203</f>
        <v>0</v>
      </c>
      <c r="Q203" s="219">
        <v>0</v>
      </c>
      <c r="R203" s="219">
        <f>Q203*H203</f>
        <v>0</v>
      </c>
      <c r="S203" s="219">
        <v>0</v>
      </c>
      <c r="T203" s="220">
        <f>S203*H203</f>
        <v>0</v>
      </c>
      <c r="U203" s="35"/>
      <c r="V203" s="35"/>
      <c r="W203" s="35"/>
      <c r="X203" s="35"/>
      <c r="Y203" s="35"/>
      <c r="Z203" s="35"/>
      <c r="AA203" s="35"/>
      <c r="AB203" s="35"/>
      <c r="AC203" s="35"/>
      <c r="AD203" s="35"/>
      <c r="AE203" s="35"/>
      <c r="AR203" s="221" t="s">
        <v>195</v>
      </c>
      <c r="AT203" s="221" t="s">
        <v>190</v>
      </c>
      <c r="AU203" s="221" t="s">
        <v>88</v>
      </c>
      <c r="AY203" s="18" t="s">
        <v>188</v>
      </c>
      <c r="BE203" s="222">
        <f>IF(N203="základní",J203,0)</f>
        <v>0</v>
      </c>
      <c r="BF203" s="222">
        <f>IF(N203="snížená",J203,0)</f>
        <v>0</v>
      </c>
      <c r="BG203" s="222">
        <f>IF(N203="zákl. přenesená",J203,0)</f>
        <v>0</v>
      </c>
      <c r="BH203" s="222">
        <f>IF(N203="sníž. přenesená",J203,0)</f>
        <v>0</v>
      </c>
      <c r="BI203" s="222">
        <f>IF(N203="nulová",J203,0)</f>
        <v>0</v>
      </c>
      <c r="BJ203" s="18" t="s">
        <v>85</v>
      </c>
      <c r="BK203" s="222">
        <f>ROUND(I203*H203,2)</f>
        <v>0</v>
      </c>
      <c r="BL203" s="18" t="s">
        <v>195</v>
      </c>
      <c r="BM203" s="221" t="s">
        <v>2330</v>
      </c>
    </row>
    <row r="204" spans="1:65" s="13" customFormat="1" ht="11.25">
      <c r="B204" s="223"/>
      <c r="C204" s="224"/>
      <c r="D204" s="225" t="s">
        <v>197</v>
      </c>
      <c r="E204" s="226" t="s">
        <v>1</v>
      </c>
      <c r="F204" s="227" t="s">
        <v>612</v>
      </c>
      <c r="G204" s="224"/>
      <c r="H204" s="228">
        <v>5.72</v>
      </c>
      <c r="I204" s="229"/>
      <c r="J204" s="224"/>
      <c r="K204" s="224"/>
      <c r="L204" s="230"/>
      <c r="M204" s="231"/>
      <c r="N204" s="232"/>
      <c r="O204" s="232"/>
      <c r="P204" s="232"/>
      <c r="Q204" s="232"/>
      <c r="R204" s="232"/>
      <c r="S204" s="232"/>
      <c r="T204" s="233"/>
      <c r="AT204" s="234" t="s">
        <v>197</v>
      </c>
      <c r="AU204" s="234" t="s">
        <v>88</v>
      </c>
      <c r="AV204" s="13" t="s">
        <v>88</v>
      </c>
      <c r="AW204" s="13" t="s">
        <v>32</v>
      </c>
      <c r="AX204" s="13" t="s">
        <v>85</v>
      </c>
      <c r="AY204" s="234" t="s">
        <v>188</v>
      </c>
    </row>
    <row r="205" spans="1:65" s="2" customFormat="1" ht="16.5" customHeight="1">
      <c r="A205" s="35"/>
      <c r="B205" s="36"/>
      <c r="C205" s="210" t="s">
        <v>297</v>
      </c>
      <c r="D205" s="210" t="s">
        <v>190</v>
      </c>
      <c r="E205" s="211" t="s">
        <v>1166</v>
      </c>
      <c r="F205" s="212" t="s">
        <v>1167</v>
      </c>
      <c r="G205" s="213" t="s">
        <v>207</v>
      </c>
      <c r="H205" s="214">
        <v>5.72</v>
      </c>
      <c r="I205" s="215"/>
      <c r="J205" s="216">
        <f>ROUND(I205*H205,2)</f>
        <v>0</v>
      </c>
      <c r="K205" s="212" t="s">
        <v>1</v>
      </c>
      <c r="L205" s="40"/>
      <c r="M205" s="217" t="s">
        <v>1</v>
      </c>
      <c r="N205" s="218" t="s">
        <v>42</v>
      </c>
      <c r="O205" s="72"/>
      <c r="P205" s="219">
        <f>O205*H205</f>
        <v>0</v>
      </c>
      <c r="Q205" s="219">
        <v>0</v>
      </c>
      <c r="R205" s="219">
        <f>Q205*H205</f>
        <v>0</v>
      </c>
      <c r="S205" s="219">
        <v>0</v>
      </c>
      <c r="T205" s="220">
        <f>S205*H205</f>
        <v>0</v>
      </c>
      <c r="U205" s="35"/>
      <c r="V205" s="35"/>
      <c r="W205" s="35"/>
      <c r="X205" s="35"/>
      <c r="Y205" s="35"/>
      <c r="Z205" s="35"/>
      <c r="AA205" s="35"/>
      <c r="AB205" s="35"/>
      <c r="AC205" s="35"/>
      <c r="AD205" s="35"/>
      <c r="AE205" s="35"/>
      <c r="AR205" s="221" t="s">
        <v>195</v>
      </c>
      <c r="AT205" s="221" t="s">
        <v>190</v>
      </c>
      <c r="AU205" s="221" t="s">
        <v>88</v>
      </c>
      <c r="AY205" s="18" t="s">
        <v>188</v>
      </c>
      <c r="BE205" s="222">
        <f>IF(N205="základní",J205,0)</f>
        <v>0</v>
      </c>
      <c r="BF205" s="222">
        <f>IF(N205="snížená",J205,0)</f>
        <v>0</v>
      </c>
      <c r="BG205" s="222">
        <f>IF(N205="zákl. přenesená",J205,0)</f>
        <v>0</v>
      </c>
      <c r="BH205" s="222">
        <f>IF(N205="sníž. přenesená",J205,0)</f>
        <v>0</v>
      </c>
      <c r="BI205" s="222">
        <f>IF(N205="nulová",J205,0)</f>
        <v>0</v>
      </c>
      <c r="BJ205" s="18" t="s">
        <v>85</v>
      </c>
      <c r="BK205" s="222">
        <f>ROUND(I205*H205,2)</f>
        <v>0</v>
      </c>
      <c r="BL205" s="18" t="s">
        <v>195</v>
      </c>
      <c r="BM205" s="221" t="s">
        <v>2331</v>
      </c>
    </row>
    <row r="206" spans="1:65" s="13" customFormat="1" ht="11.25">
      <c r="B206" s="223"/>
      <c r="C206" s="224"/>
      <c r="D206" s="225" t="s">
        <v>197</v>
      </c>
      <c r="E206" s="226" t="s">
        <v>1</v>
      </c>
      <c r="F206" s="227" t="s">
        <v>612</v>
      </c>
      <c r="G206" s="224"/>
      <c r="H206" s="228">
        <v>5.72</v>
      </c>
      <c r="I206" s="229"/>
      <c r="J206" s="224"/>
      <c r="K206" s="224"/>
      <c r="L206" s="230"/>
      <c r="M206" s="231"/>
      <c r="N206" s="232"/>
      <c r="O206" s="232"/>
      <c r="P206" s="232"/>
      <c r="Q206" s="232"/>
      <c r="R206" s="232"/>
      <c r="S206" s="232"/>
      <c r="T206" s="233"/>
      <c r="AT206" s="234" t="s">
        <v>197</v>
      </c>
      <c r="AU206" s="234" t="s">
        <v>88</v>
      </c>
      <c r="AV206" s="13" t="s">
        <v>88</v>
      </c>
      <c r="AW206" s="13" t="s">
        <v>32</v>
      </c>
      <c r="AX206" s="13" t="s">
        <v>85</v>
      </c>
      <c r="AY206" s="234" t="s">
        <v>188</v>
      </c>
    </row>
    <row r="207" spans="1:65" s="2" customFormat="1" ht="16.5" customHeight="1">
      <c r="A207" s="35"/>
      <c r="B207" s="36"/>
      <c r="C207" s="210" t="s">
        <v>302</v>
      </c>
      <c r="D207" s="210" t="s">
        <v>190</v>
      </c>
      <c r="E207" s="211" t="s">
        <v>2332</v>
      </c>
      <c r="F207" s="212" t="s">
        <v>1397</v>
      </c>
      <c r="G207" s="213" t="s">
        <v>454</v>
      </c>
      <c r="H207" s="214">
        <v>1</v>
      </c>
      <c r="I207" s="215"/>
      <c r="J207" s="216">
        <f>ROUND(I207*H207,2)</f>
        <v>0</v>
      </c>
      <c r="K207" s="212" t="s">
        <v>1</v>
      </c>
      <c r="L207" s="40"/>
      <c r="M207" s="217" t="s">
        <v>1</v>
      </c>
      <c r="N207" s="218" t="s">
        <v>42</v>
      </c>
      <c r="O207" s="72"/>
      <c r="P207" s="219">
        <f>O207*H207</f>
        <v>0</v>
      </c>
      <c r="Q207" s="219">
        <v>0</v>
      </c>
      <c r="R207" s="219">
        <f>Q207*H207</f>
        <v>0</v>
      </c>
      <c r="S207" s="219">
        <v>0</v>
      </c>
      <c r="T207" s="220">
        <f>S207*H207</f>
        <v>0</v>
      </c>
      <c r="U207" s="35"/>
      <c r="V207" s="35"/>
      <c r="W207" s="35"/>
      <c r="X207" s="35"/>
      <c r="Y207" s="35"/>
      <c r="Z207" s="35"/>
      <c r="AA207" s="35"/>
      <c r="AB207" s="35"/>
      <c r="AC207" s="35"/>
      <c r="AD207" s="35"/>
      <c r="AE207" s="35"/>
      <c r="AR207" s="221" t="s">
        <v>195</v>
      </c>
      <c r="AT207" s="221" t="s">
        <v>190</v>
      </c>
      <c r="AU207" s="221" t="s">
        <v>88</v>
      </c>
      <c r="AY207" s="18" t="s">
        <v>188</v>
      </c>
      <c r="BE207" s="222">
        <f>IF(N207="základní",J207,0)</f>
        <v>0</v>
      </c>
      <c r="BF207" s="222">
        <f>IF(N207="snížená",J207,0)</f>
        <v>0</v>
      </c>
      <c r="BG207" s="222">
        <f>IF(N207="zákl. přenesená",J207,0)</f>
        <v>0</v>
      </c>
      <c r="BH207" s="222">
        <f>IF(N207="sníž. přenesená",J207,0)</f>
        <v>0</v>
      </c>
      <c r="BI207" s="222">
        <f>IF(N207="nulová",J207,0)</f>
        <v>0</v>
      </c>
      <c r="BJ207" s="18" t="s">
        <v>85</v>
      </c>
      <c r="BK207" s="222">
        <f>ROUND(I207*H207,2)</f>
        <v>0</v>
      </c>
      <c r="BL207" s="18" t="s">
        <v>195</v>
      </c>
      <c r="BM207" s="221" t="s">
        <v>2333</v>
      </c>
    </row>
    <row r="208" spans="1:65" s="12" customFormat="1" ht="22.9" customHeight="1">
      <c r="B208" s="194"/>
      <c r="C208" s="195"/>
      <c r="D208" s="196" t="s">
        <v>76</v>
      </c>
      <c r="E208" s="208" t="s">
        <v>88</v>
      </c>
      <c r="F208" s="208" t="s">
        <v>1169</v>
      </c>
      <c r="G208" s="195"/>
      <c r="H208" s="195"/>
      <c r="I208" s="198"/>
      <c r="J208" s="209">
        <f>BK208</f>
        <v>0</v>
      </c>
      <c r="K208" s="195"/>
      <c r="L208" s="200"/>
      <c r="M208" s="201"/>
      <c r="N208" s="202"/>
      <c r="O208" s="202"/>
      <c r="P208" s="203">
        <f>SUM(P209:P210)</f>
        <v>0</v>
      </c>
      <c r="Q208" s="202"/>
      <c r="R208" s="203">
        <f>SUM(R209:R210)</f>
        <v>1.9871999999999999E-4</v>
      </c>
      <c r="S208" s="202"/>
      <c r="T208" s="204">
        <f>SUM(T209:T210)</f>
        <v>0</v>
      </c>
      <c r="AR208" s="205" t="s">
        <v>85</v>
      </c>
      <c r="AT208" s="206" t="s">
        <v>76</v>
      </c>
      <c r="AU208" s="206" t="s">
        <v>85</v>
      </c>
      <c r="AY208" s="205" t="s">
        <v>188</v>
      </c>
      <c r="BK208" s="207">
        <f>SUM(BK209:BK210)</f>
        <v>0</v>
      </c>
    </row>
    <row r="209" spans="1:65" s="2" customFormat="1" ht="16.5" customHeight="1">
      <c r="A209" s="35"/>
      <c r="B209" s="36"/>
      <c r="C209" s="210" t="s">
        <v>307</v>
      </c>
      <c r="D209" s="210" t="s">
        <v>190</v>
      </c>
      <c r="E209" s="211" t="s">
        <v>2030</v>
      </c>
      <c r="F209" s="212" t="s">
        <v>2031</v>
      </c>
      <c r="G209" s="213" t="s">
        <v>207</v>
      </c>
      <c r="H209" s="214">
        <v>0.432</v>
      </c>
      <c r="I209" s="215"/>
      <c r="J209" s="216">
        <f>ROUND(I209*H209,2)</f>
        <v>0</v>
      </c>
      <c r="K209" s="212" t="s">
        <v>194</v>
      </c>
      <c r="L209" s="40"/>
      <c r="M209" s="217" t="s">
        <v>1</v>
      </c>
      <c r="N209" s="218" t="s">
        <v>42</v>
      </c>
      <c r="O209" s="72"/>
      <c r="P209" s="219">
        <f>O209*H209</f>
        <v>0</v>
      </c>
      <c r="Q209" s="219">
        <v>4.6000000000000001E-4</v>
      </c>
      <c r="R209" s="219">
        <f>Q209*H209</f>
        <v>1.9871999999999999E-4</v>
      </c>
      <c r="S209" s="219">
        <v>0</v>
      </c>
      <c r="T209" s="220">
        <f>S209*H209</f>
        <v>0</v>
      </c>
      <c r="U209" s="35"/>
      <c r="V209" s="35"/>
      <c r="W209" s="35"/>
      <c r="X209" s="35"/>
      <c r="Y209" s="35"/>
      <c r="Z209" s="35"/>
      <c r="AA209" s="35"/>
      <c r="AB209" s="35"/>
      <c r="AC209" s="35"/>
      <c r="AD209" s="35"/>
      <c r="AE209" s="35"/>
      <c r="AR209" s="221" t="s">
        <v>195</v>
      </c>
      <c r="AT209" s="221" t="s">
        <v>190</v>
      </c>
      <c r="AU209" s="221" t="s">
        <v>88</v>
      </c>
      <c r="AY209" s="18" t="s">
        <v>188</v>
      </c>
      <c r="BE209" s="222">
        <f>IF(N209="základní",J209,0)</f>
        <v>0</v>
      </c>
      <c r="BF209" s="222">
        <f>IF(N209="snížená",J209,0)</f>
        <v>0</v>
      </c>
      <c r="BG209" s="222">
        <f>IF(N209="zákl. přenesená",J209,0)</f>
        <v>0</v>
      </c>
      <c r="BH209" s="222">
        <f>IF(N209="sníž. přenesená",J209,0)</f>
        <v>0</v>
      </c>
      <c r="BI209" s="222">
        <f>IF(N209="nulová",J209,0)</f>
        <v>0</v>
      </c>
      <c r="BJ209" s="18" t="s">
        <v>85</v>
      </c>
      <c r="BK209" s="222">
        <f>ROUND(I209*H209,2)</f>
        <v>0</v>
      </c>
      <c r="BL209" s="18" t="s">
        <v>195</v>
      </c>
      <c r="BM209" s="221" t="s">
        <v>2032</v>
      </c>
    </row>
    <row r="210" spans="1:65" s="13" customFormat="1" ht="11.25">
      <c r="B210" s="223"/>
      <c r="C210" s="224"/>
      <c r="D210" s="225" t="s">
        <v>197</v>
      </c>
      <c r="E210" s="226" t="s">
        <v>1</v>
      </c>
      <c r="F210" s="227" t="s">
        <v>2034</v>
      </c>
      <c r="G210" s="224"/>
      <c r="H210" s="228">
        <v>0.432</v>
      </c>
      <c r="I210" s="229"/>
      <c r="J210" s="224"/>
      <c r="K210" s="224"/>
      <c r="L210" s="230"/>
      <c r="M210" s="231"/>
      <c r="N210" s="232"/>
      <c r="O210" s="232"/>
      <c r="P210" s="232"/>
      <c r="Q210" s="232"/>
      <c r="R210" s="232"/>
      <c r="S210" s="232"/>
      <c r="T210" s="233"/>
      <c r="AT210" s="234" t="s">
        <v>197</v>
      </c>
      <c r="AU210" s="234" t="s">
        <v>88</v>
      </c>
      <c r="AV210" s="13" t="s">
        <v>88</v>
      </c>
      <c r="AW210" s="13" t="s">
        <v>32</v>
      </c>
      <c r="AX210" s="13" t="s">
        <v>85</v>
      </c>
      <c r="AY210" s="234" t="s">
        <v>188</v>
      </c>
    </row>
    <row r="211" spans="1:65" s="12" customFormat="1" ht="22.9" customHeight="1">
      <c r="B211" s="194"/>
      <c r="C211" s="195"/>
      <c r="D211" s="196" t="s">
        <v>76</v>
      </c>
      <c r="E211" s="208" t="s">
        <v>204</v>
      </c>
      <c r="F211" s="208" t="s">
        <v>2035</v>
      </c>
      <c r="G211" s="195"/>
      <c r="H211" s="195"/>
      <c r="I211" s="198"/>
      <c r="J211" s="209">
        <f>BK211</f>
        <v>0</v>
      </c>
      <c r="K211" s="195"/>
      <c r="L211" s="200"/>
      <c r="M211" s="201"/>
      <c r="N211" s="202"/>
      <c r="O211" s="202"/>
      <c r="P211" s="203">
        <f>P212</f>
        <v>0</v>
      </c>
      <c r="Q211" s="202"/>
      <c r="R211" s="203">
        <f>R212</f>
        <v>7.2999999999999995E-2</v>
      </c>
      <c r="S211" s="202"/>
      <c r="T211" s="204">
        <f>T212</f>
        <v>0</v>
      </c>
      <c r="AR211" s="205" t="s">
        <v>85</v>
      </c>
      <c r="AT211" s="206" t="s">
        <v>76</v>
      </c>
      <c r="AU211" s="206" t="s">
        <v>85</v>
      </c>
      <c r="AY211" s="205" t="s">
        <v>188</v>
      </c>
      <c r="BK211" s="207">
        <f>BK212</f>
        <v>0</v>
      </c>
    </row>
    <row r="212" spans="1:65" s="2" customFormat="1" ht="16.5" customHeight="1">
      <c r="A212" s="35"/>
      <c r="B212" s="36"/>
      <c r="C212" s="210" t="s">
        <v>312</v>
      </c>
      <c r="D212" s="210" t="s">
        <v>190</v>
      </c>
      <c r="E212" s="211" t="s">
        <v>2036</v>
      </c>
      <c r="F212" s="212" t="s">
        <v>2037</v>
      </c>
      <c r="G212" s="213" t="s">
        <v>454</v>
      </c>
      <c r="H212" s="214">
        <v>1</v>
      </c>
      <c r="I212" s="215"/>
      <c r="J212" s="216">
        <f>ROUND(I212*H212,2)</f>
        <v>0</v>
      </c>
      <c r="K212" s="212" t="s">
        <v>194</v>
      </c>
      <c r="L212" s="40"/>
      <c r="M212" s="217" t="s">
        <v>1</v>
      </c>
      <c r="N212" s="218" t="s">
        <v>42</v>
      </c>
      <c r="O212" s="72"/>
      <c r="P212" s="219">
        <f>O212*H212</f>
        <v>0</v>
      </c>
      <c r="Q212" s="219">
        <v>7.2999999999999995E-2</v>
      </c>
      <c r="R212" s="219">
        <f>Q212*H212</f>
        <v>7.2999999999999995E-2</v>
      </c>
      <c r="S212" s="219">
        <v>0</v>
      </c>
      <c r="T212" s="220">
        <f>S212*H212</f>
        <v>0</v>
      </c>
      <c r="U212" s="35"/>
      <c r="V212" s="35"/>
      <c r="W212" s="35"/>
      <c r="X212" s="35"/>
      <c r="Y212" s="35"/>
      <c r="Z212" s="35"/>
      <c r="AA212" s="35"/>
      <c r="AB212" s="35"/>
      <c r="AC212" s="35"/>
      <c r="AD212" s="35"/>
      <c r="AE212" s="35"/>
      <c r="AR212" s="221" t="s">
        <v>195</v>
      </c>
      <c r="AT212" s="221" t="s">
        <v>190</v>
      </c>
      <c r="AU212" s="221" t="s">
        <v>88</v>
      </c>
      <c r="AY212" s="18" t="s">
        <v>188</v>
      </c>
      <c r="BE212" s="222">
        <f>IF(N212="základní",J212,0)</f>
        <v>0</v>
      </c>
      <c r="BF212" s="222">
        <f>IF(N212="snížená",J212,0)</f>
        <v>0</v>
      </c>
      <c r="BG212" s="222">
        <f>IF(N212="zákl. přenesená",J212,0)</f>
        <v>0</v>
      </c>
      <c r="BH212" s="222">
        <f>IF(N212="sníž. přenesená",J212,0)</f>
        <v>0</v>
      </c>
      <c r="BI212" s="222">
        <f>IF(N212="nulová",J212,0)</f>
        <v>0</v>
      </c>
      <c r="BJ212" s="18" t="s">
        <v>85</v>
      </c>
      <c r="BK212" s="222">
        <f>ROUND(I212*H212,2)</f>
        <v>0</v>
      </c>
      <c r="BL212" s="18" t="s">
        <v>195</v>
      </c>
      <c r="BM212" s="221" t="s">
        <v>2038</v>
      </c>
    </row>
    <row r="213" spans="1:65" s="12" customFormat="1" ht="22.9" customHeight="1">
      <c r="B213" s="194"/>
      <c r="C213" s="195"/>
      <c r="D213" s="196" t="s">
        <v>76</v>
      </c>
      <c r="E213" s="208" t="s">
        <v>195</v>
      </c>
      <c r="F213" s="208" t="s">
        <v>438</v>
      </c>
      <c r="G213" s="195"/>
      <c r="H213" s="195"/>
      <c r="I213" s="198"/>
      <c r="J213" s="209">
        <f>BK213</f>
        <v>0</v>
      </c>
      <c r="K213" s="195"/>
      <c r="L213" s="200"/>
      <c r="M213" s="201"/>
      <c r="N213" s="202"/>
      <c r="O213" s="202"/>
      <c r="P213" s="203">
        <f>SUM(P214:P225)</f>
        <v>0</v>
      </c>
      <c r="Q213" s="202"/>
      <c r="R213" s="203">
        <f>SUM(R214:R225)</f>
        <v>0</v>
      </c>
      <c r="S213" s="202"/>
      <c r="T213" s="204">
        <f>SUM(T214:T225)</f>
        <v>0</v>
      </c>
      <c r="AR213" s="205" t="s">
        <v>85</v>
      </c>
      <c r="AT213" s="206" t="s">
        <v>76</v>
      </c>
      <c r="AU213" s="206" t="s">
        <v>85</v>
      </c>
      <c r="AY213" s="205" t="s">
        <v>188</v>
      </c>
      <c r="BK213" s="207">
        <f>SUM(BK214:BK225)</f>
        <v>0</v>
      </c>
    </row>
    <row r="214" spans="1:65" s="2" customFormat="1" ht="16.5" customHeight="1">
      <c r="A214" s="35"/>
      <c r="B214" s="36"/>
      <c r="C214" s="210" t="s">
        <v>328</v>
      </c>
      <c r="D214" s="210" t="s">
        <v>190</v>
      </c>
      <c r="E214" s="211" t="s">
        <v>440</v>
      </c>
      <c r="F214" s="212" t="s">
        <v>441</v>
      </c>
      <c r="G214" s="213" t="s">
        <v>285</v>
      </c>
      <c r="H214" s="214">
        <v>0.46200000000000002</v>
      </c>
      <c r="I214" s="215"/>
      <c r="J214" s="216">
        <f>ROUND(I214*H214,2)</f>
        <v>0</v>
      </c>
      <c r="K214" s="212" t="s">
        <v>202</v>
      </c>
      <c r="L214" s="40"/>
      <c r="M214" s="217" t="s">
        <v>1</v>
      </c>
      <c r="N214" s="218" t="s">
        <v>42</v>
      </c>
      <c r="O214" s="72"/>
      <c r="P214" s="219">
        <f>O214*H214</f>
        <v>0</v>
      </c>
      <c r="Q214" s="219">
        <v>0</v>
      </c>
      <c r="R214" s="219">
        <f>Q214*H214</f>
        <v>0</v>
      </c>
      <c r="S214" s="219">
        <v>0</v>
      </c>
      <c r="T214" s="220">
        <f>S214*H214</f>
        <v>0</v>
      </c>
      <c r="U214" s="35"/>
      <c r="V214" s="35"/>
      <c r="W214" s="35"/>
      <c r="X214" s="35"/>
      <c r="Y214" s="35"/>
      <c r="Z214" s="35"/>
      <c r="AA214" s="35"/>
      <c r="AB214" s="35"/>
      <c r="AC214" s="35"/>
      <c r="AD214" s="35"/>
      <c r="AE214" s="35"/>
      <c r="AR214" s="221" t="s">
        <v>195</v>
      </c>
      <c r="AT214" s="221" t="s">
        <v>190</v>
      </c>
      <c r="AU214" s="221" t="s">
        <v>88</v>
      </c>
      <c r="AY214" s="18" t="s">
        <v>188</v>
      </c>
      <c r="BE214" s="222">
        <f>IF(N214="základní",J214,0)</f>
        <v>0</v>
      </c>
      <c r="BF214" s="222">
        <f>IF(N214="snížená",J214,0)</f>
        <v>0</v>
      </c>
      <c r="BG214" s="222">
        <f>IF(N214="zákl. přenesená",J214,0)</f>
        <v>0</v>
      </c>
      <c r="BH214" s="222">
        <f>IF(N214="sníž. přenesená",J214,0)</f>
        <v>0</v>
      </c>
      <c r="BI214" s="222">
        <f>IF(N214="nulová",J214,0)</f>
        <v>0</v>
      </c>
      <c r="BJ214" s="18" t="s">
        <v>85</v>
      </c>
      <c r="BK214" s="222">
        <f>ROUND(I214*H214,2)</f>
        <v>0</v>
      </c>
      <c r="BL214" s="18" t="s">
        <v>195</v>
      </c>
      <c r="BM214" s="221" t="s">
        <v>442</v>
      </c>
    </row>
    <row r="215" spans="1:65" s="15" customFormat="1" ht="11.25">
      <c r="B215" s="246"/>
      <c r="C215" s="247"/>
      <c r="D215" s="225" t="s">
        <v>197</v>
      </c>
      <c r="E215" s="248" t="s">
        <v>1</v>
      </c>
      <c r="F215" s="249" t="s">
        <v>2012</v>
      </c>
      <c r="G215" s="247"/>
      <c r="H215" s="248" t="s">
        <v>1</v>
      </c>
      <c r="I215" s="250"/>
      <c r="J215" s="247"/>
      <c r="K215" s="247"/>
      <c r="L215" s="251"/>
      <c r="M215" s="252"/>
      <c r="N215" s="253"/>
      <c r="O215" s="253"/>
      <c r="P215" s="253"/>
      <c r="Q215" s="253"/>
      <c r="R215" s="253"/>
      <c r="S215" s="253"/>
      <c r="T215" s="254"/>
      <c r="AT215" s="255" t="s">
        <v>197</v>
      </c>
      <c r="AU215" s="255" t="s">
        <v>88</v>
      </c>
      <c r="AV215" s="15" t="s">
        <v>85</v>
      </c>
      <c r="AW215" s="15" t="s">
        <v>32</v>
      </c>
      <c r="AX215" s="15" t="s">
        <v>77</v>
      </c>
      <c r="AY215" s="255" t="s">
        <v>188</v>
      </c>
    </row>
    <row r="216" spans="1:65" s="13" customFormat="1" ht="11.25">
      <c r="B216" s="223"/>
      <c r="C216" s="224"/>
      <c r="D216" s="225" t="s">
        <v>197</v>
      </c>
      <c r="E216" s="226" t="s">
        <v>1</v>
      </c>
      <c r="F216" s="227" t="s">
        <v>2334</v>
      </c>
      <c r="G216" s="224"/>
      <c r="H216" s="228">
        <v>0.41799999999999998</v>
      </c>
      <c r="I216" s="229"/>
      <c r="J216" s="224"/>
      <c r="K216" s="224"/>
      <c r="L216" s="230"/>
      <c r="M216" s="231"/>
      <c r="N216" s="232"/>
      <c r="O216" s="232"/>
      <c r="P216" s="232"/>
      <c r="Q216" s="232"/>
      <c r="R216" s="232"/>
      <c r="S216" s="232"/>
      <c r="T216" s="233"/>
      <c r="AT216" s="234" t="s">
        <v>197</v>
      </c>
      <c r="AU216" s="234" t="s">
        <v>88</v>
      </c>
      <c r="AV216" s="13" t="s">
        <v>88</v>
      </c>
      <c r="AW216" s="13" t="s">
        <v>32</v>
      </c>
      <c r="AX216" s="13" t="s">
        <v>77</v>
      </c>
      <c r="AY216" s="234" t="s">
        <v>188</v>
      </c>
    </row>
    <row r="217" spans="1:65" s="15" customFormat="1" ht="11.25">
      <c r="B217" s="246"/>
      <c r="C217" s="247"/>
      <c r="D217" s="225" t="s">
        <v>197</v>
      </c>
      <c r="E217" s="248" t="s">
        <v>1</v>
      </c>
      <c r="F217" s="249" t="s">
        <v>2049</v>
      </c>
      <c r="G217" s="247"/>
      <c r="H217" s="248" t="s">
        <v>1</v>
      </c>
      <c r="I217" s="250"/>
      <c r="J217" s="247"/>
      <c r="K217" s="247"/>
      <c r="L217" s="251"/>
      <c r="M217" s="252"/>
      <c r="N217" s="253"/>
      <c r="O217" s="253"/>
      <c r="P217" s="253"/>
      <c r="Q217" s="253"/>
      <c r="R217" s="253"/>
      <c r="S217" s="253"/>
      <c r="T217" s="254"/>
      <c r="AT217" s="255" t="s">
        <v>197</v>
      </c>
      <c r="AU217" s="255" t="s">
        <v>88</v>
      </c>
      <c r="AV217" s="15" t="s">
        <v>85</v>
      </c>
      <c r="AW217" s="15" t="s">
        <v>32</v>
      </c>
      <c r="AX217" s="15" t="s">
        <v>77</v>
      </c>
      <c r="AY217" s="255" t="s">
        <v>188</v>
      </c>
    </row>
    <row r="218" spans="1:65" s="13" customFormat="1" ht="11.25">
      <c r="B218" s="223"/>
      <c r="C218" s="224"/>
      <c r="D218" s="225" t="s">
        <v>197</v>
      </c>
      <c r="E218" s="226" t="s">
        <v>1</v>
      </c>
      <c r="F218" s="227" t="s">
        <v>2335</v>
      </c>
      <c r="G218" s="224"/>
      <c r="H218" s="228">
        <v>4.3999999999999997E-2</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1:65" s="14" customFormat="1" ht="11.25">
      <c r="B219" s="235"/>
      <c r="C219" s="236"/>
      <c r="D219" s="225" t="s">
        <v>197</v>
      </c>
      <c r="E219" s="237" t="s">
        <v>136</v>
      </c>
      <c r="F219" s="238" t="s">
        <v>199</v>
      </c>
      <c r="G219" s="236"/>
      <c r="H219" s="239">
        <v>0.46200000000000002</v>
      </c>
      <c r="I219" s="240"/>
      <c r="J219" s="236"/>
      <c r="K219" s="236"/>
      <c r="L219" s="241"/>
      <c r="M219" s="242"/>
      <c r="N219" s="243"/>
      <c r="O219" s="243"/>
      <c r="P219" s="243"/>
      <c r="Q219" s="243"/>
      <c r="R219" s="243"/>
      <c r="S219" s="243"/>
      <c r="T219" s="244"/>
      <c r="AT219" s="245" t="s">
        <v>197</v>
      </c>
      <c r="AU219" s="245" t="s">
        <v>88</v>
      </c>
      <c r="AV219" s="14" t="s">
        <v>195</v>
      </c>
      <c r="AW219" s="14" t="s">
        <v>32</v>
      </c>
      <c r="AX219" s="14" t="s">
        <v>85</v>
      </c>
      <c r="AY219" s="245" t="s">
        <v>188</v>
      </c>
    </row>
    <row r="220" spans="1:65" s="2" customFormat="1" ht="16.5" customHeight="1">
      <c r="A220" s="35"/>
      <c r="B220" s="36"/>
      <c r="C220" s="210" t="s">
        <v>333</v>
      </c>
      <c r="D220" s="210" t="s">
        <v>190</v>
      </c>
      <c r="E220" s="211" t="s">
        <v>2051</v>
      </c>
      <c r="F220" s="212" t="s">
        <v>2052</v>
      </c>
      <c r="G220" s="213" t="s">
        <v>285</v>
      </c>
      <c r="H220" s="214">
        <v>2.9000000000000001E-2</v>
      </c>
      <c r="I220" s="215"/>
      <c r="J220" s="216">
        <f>ROUND(I220*H220,2)</f>
        <v>0</v>
      </c>
      <c r="K220" s="212" t="s">
        <v>194</v>
      </c>
      <c r="L220" s="40"/>
      <c r="M220" s="217" t="s">
        <v>1</v>
      </c>
      <c r="N220" s="218" t="s">
        <v>42</v>
      </c>
      <c r="O220" s="72"/>
      <c r="P220" s="219">
        <f>O220*H220</f>
        <v>0</v>
      </c>
      <c r="Q220" s="219">
        <v>0</v>
      </c>
      <c r="R220" s="219">
        <f>Q220*H220</f>
        <v>0</v>
      </c>
      <c r="S220" s="219">
        <v>0</v>
      </c>
      <c r="T220" s="220">
        <f>S220*H220</f>
        <v>0</v>
      </c>
      <c r="U220" s="35"/>
      <c r="V220" s="35"/>
      <c r="W220" s="35"/>
      <c r="X220" s="35"/>
      <c r="Y220" s="35"/>
      <c r="Z220" s="35"/>
      <c r="AA220" s="35"/>
      <c r="AB220" s="35"/>
      <c r="AC220" s="35"/>
      <c r="AD220" s="35"/>
      <c r="AE220" s="35"/>
      <c r="AR220" s="221" t="s">
        <v>195</v>
      </c>
      <c r="AT220" s="221" t="s">
        <v>190</v>
      </c>
      <c r="AU220" s="221" t="s">
        <v>88</v>
      </c>
      <c r="AY220" s="18" t="s">
        <v>188</v>
      </c>
      <c r="BE220" s="222">
        <f>IF(N220="základní",J220,0)</f>
        <v>0</v>
      </c>
      <c r="BF220" s="222">
        <f>IF(N220="snížená",J220,0)</f>
        <v>0</v>
      </c>
      <c r="BG220" s="222">
        <f>IF(N220="zákl. přenesená",J220,0)</f>
        <v>0</v>
      </c>
      <c r="BH220" s="222">
        <f>IF(N220="sníž. přenesená",J220,0)</f>
        <v>0</v>
      </c>
      <c r="BI220" s="222">
        <f>IF(N220="nulová",J220,0)</f>
        <v>0</v>
      </c>
      <c r="BJ220" s="18" t="s">
        <v>85</v>
      </c>
      <c r="BK220" s="222">
        <f>ROUND(I220*H220,2)</f>
        <v>0</v>
      </c>
      <c r="BL220" s="18" t="s">
        <v>195</v>
      </c>
      <c r="BM220" s="221" t="s">
        <v>2053</v>
      </c>
    </row>
    <row r="221" spans="1:65" s="13" customFormat="1" ht="11.25">
      <c r="B221" s="223"/>
      <c r="C221" s="224"/>
      <c r="D221" s="225" t="s">
        <v>197</v>
      </c>
      <c r="E221" s="226" t="s">
        <v>1</v>
      </c>
      <c r="F221" s="227" t="s">
        <v>2055</v>
      </c>
      <c r="G221" s="224"/>
      <c r="H221" s="228">
        <v>2.9000000000000001E-2</v>
      </c>
      <c r="I221" s="229"/>
      <c r="J221" s="224"/>
      <c r="K221" s="224"/>
      <c r="L221" s="230"/>
      <c r="M221" s="231"/>
      <c r="N221" s="232"/>
      <c r="O221" s="232"/>
      <c r="P221" s="232"/>
      <c r="Q221" s="232"/>
      <c r="R221" s="232"/>
      <c r="S221" s="232"/>
      <c r="T221" s="233"/>
      <c r="AT221" s="234" t="s">
        <v>197</v>
      </c>
      <c r="AU221" s="234" t="s">
        <v>88</v>
      </c>
      <c r="AV221" s="13" t="s">
        <v>88</v>
      </c>
      <c r="AW221" s="13" t="s">
        <v>32</v>
      </c>
      <c r="AX221" s="13" t="s">
        <v>77</v>
      </c>
      <c r="AY221" s="234" t="s">
        <v>188</v>
      </c>
    </row>
    <row r="222" spans="1:65" s="14" customFormat="1" ht="11.25">
      <c r="B222" s="235"/>
      <c r="C222" s="236"/>
      <c r="D222" s="225" t="s">
        <v>197</v>
      </c>
      <c r="E222" s="237" t="s">
        <v>1691</v>
      </c>
      <c r="F222" s="238" t="s">
        <v>199</v>
      </c>
      <c r="G222" s="236"/>
      <c r="H222" s="239">
        <v>2.9000000000000001E-2</v>
      </c>
      <c r="I222" s="240"/>
      <c r="J222" s="236"/>
      <c r="K222" s="236"/>
      <c r="L222" s="241"/>
      <c r="M222" s="242"/>
      <c r="N222" s="243"/>
      <c r="O222" s="243"/>
      <c r="P222" s="243"/>
      <c r="Q222" s="243"/>
      <c r="R222" s="243"/>
      <c r="S222" s="243"/>
      <c r="T222" s="244"/>
      <c r="AT222" s="245" t="s">
        <v>197</v>
      </c>
      <c r="AU222" s="245" t="s">
        <v>88</v>
      </c>
      <c r="AV222" s="14" t="s">
        <v>195</v>
      </c>
      <c r="AW222" s="14" t="s">
        <v>32</v>
      </c>
      <c r="AX222" s="14" t="s">
        <v>85</v>
      </c>
      <c r="AY222" s="245" t="s">
        <v>188</v>
      </c>
    </row>
    <row r="223" spans="1:65" s="2" customFormat="1" ht="16.5" customHeight="1">
      <c r="A223" s="35"/>
      <c r="B223" s="36"/>
      <c r="C223" s="210" t="s">
        <v>150</v>
      </c>
      <c r="D223" s="210" t="s">
        <v>190</v>
      </c>
      <c r="E223" s="211" t="s">
        <v>412</v>
      </c>
      <c r="F223" s="212" t="s">
        <v>413</v>
      </c>
      <c r="G223" s="213" t="s">
        <v>285</v>
      </c>
      <c r="H223" s="214">
        <v>0.49099999999999999</v>
      </c>
      <c r="I223" s="215"/>
      <c r="J223" s="216">
        <f>ROUND(I223*H223,2)</f>
        <v>0</v>
      </c>
      <c r="K223" s="212" t="s">
        <v>202</v>
      </c>
      <c r="L223" s="40"/>
      <c r="M223" s="217" t="s">
        <v>1</v>
      </c>
      <c r="N223" s="218" t="s">
        <v>42</v>
      </c>
      <c r="O223" s="72"/>
      <c r="P223" s="219">
        <f>O223*H223</f>
        <v>0</v>
      </c>
      <c r="Q223" s="219">
        <v>0</v>
      </c>
      <c r="R223" s="219">
        <f>Q223*H223</f>
        <v>0</v>
      </c>
      <c r="S223" s="219">
        <v>0</v>
      </c>
      <c r="T223" s="220">
        <f>S223*H223</f>
        <v>0</v>
      </c>
      <c r="U223" s="35"/>
      <c r="V223" s="35"/>
      <c r="W223" s="35"/>
      <c r="X223" s="35"/>
      <c r="Y223" s="35"/>
      <c r="Z223" s="35"/>
      <c r="AA223" s="35"/>
      <c r="AB223" s="35"/>
      <c r="AC223" s="35"/>
      <c r="AD223" s="35"/>
      <c r="AE223" s="35"/>
      <c r="AR223" s="221" t="s">
        <v>195</v>
      </c>
      <c r="AT223" s="221" t="s">
        <v>190</v>
      </c>
      <c r="AU223" s="221" t="s">
        <v>88</v>
      </c>
      <c r="AY223" s="18" t="s">
        <v>188</v>
      </c>
      <c r="BE223" s="222">
        <f>IF(N223="základní",J223,0)</f>
        <v>0</v>
      </c>
      <c r="BF223" s="222">
        <f>IF(N223="snížená",J223,0)</f>
        <v>0</v>
      </c>
      <c r="BG223" s="222">
        <f>IF(N223="zákl. přenesená",J223,0)</f>
        <v>0</v>
      </c>
      <c r="BH223" s="222">
        <f>IF(N223="sníž. přenesená",J223,0)</f>
        <v>0</v>
      </c>
      <c r="BI223" s="222">
        <f>IF(N223="nulová",J223,0)</f>
        <v>0</v>
      </c>
      <c r="BJ223" s="18" t="s">
        <v>85</v>
      </c>
      <c r="BK223" s="222">
        <f>ROUND(I223*H223,2)</f>
        <v>0</v>
      </c>
      <c r="BL223" s="18" t="s">
        <v>195</v>
      </c>
      <c r="BM223" s="221" t="s">
        <v>2336</v>
      </c>
    </row>
    <row r="224" spans="1:65" s="13" customFormat="1" ht="11.25">
      <c r="B224" s="223"/>
      <c r="C224" s="224"/>
      <c r="D224" s="225" t="s">
        <v>197</v>
      </c>
      <c r="E224" s="226" t="s">
        <v>1</v>
      </c>
      <c r="F224" s="227" t="s">
        <v>2056</v>
      </c>
      <c r="G224" s="224"/>
      <c r="H224" s="228">
        <v>0.49099999999999999</v>
      </c>
      <c r="I224" s="229"/>
      <c r="J224" s="224"/>
      <c r="K224" s="224"/>
      <c r="L224" s="230"/>
      <c r="M224" s="231"/>
      <c r="N224" s="232"/>
      <c r="O224" s="232"/>
      <c r="P224" s="232"/>
      <c r="Q224" s="232"/>
      <c r="R224" s="232"/>
      <c r="S224" s="232"/>
      <c r="T224" s="233"/>
      <c r="AT224" s="234" t="s">
        <v>197</v>
      </c>
      <c r="AU224" s="234" t="s">
        <v>88</v>
      </c>
      <c r="AV224" s="13" t="s">
        <v>88</v>
      </c>
      <c r="AW224" s="13" t="s">
        <v>32</v>
      </c>
      <c r="AX224" s="13" t="s">
        <v>85</v>
      </c>
      <c r="AY224" s="234" t="s">
        <v>188</v>
      </c>
    </row>
    <row r="225" spans="1:65" s="2" customFormat="1" ht="16.5" customHeight="1">
      <c r="A225" s="35"/>
      <c r="B225" s="36"/>
      <c r="C225" s="210" t="s">
        <v>342</v>
      </c>
      <c r="D225" s="210" t="s">
        <v>190</v>
      </c>
      <c r="E225" s="211" t="s">
        <v>1066</v>
      </c>
      <c r="F225" s="212" t="s">
        <v>1067</v>
      </c>
      <c r="G225" s="213" t="s">
        <v>285</v>
      </c>
      <c r="H225" s="214">
        <v>0.49099999999999999</v>
      </c>
      <c r="I225" s="215"/>
      <c r="J225" s="216">
        <f>ROUND(I225*H225,2)</f>
        <v>0</v>
      </c>
      <c r="K225" s="212" t="s">
        <v>202</v>
      </c>
      <c r="L225" s="40"/>
      <c r="M225" s="217" t="s">
        <v>1</v>
      </c>
      <c r="N225" s="218" t="s">
        <v>42</v>
      </c>
      <c r="O225" s="72"/>
      <c r="P225" s="219">
        <f>O225*H225</f>
        <v>0</v>
      </c>
      <c r="Q225" s="219">
        <v>0</v>
      </c>
      <c r="R225" s="219">
        <f>Q225*H225</f>
        <v>0</v>
      </c>
      <c r="S225" s="219">
        <v>0</v>
      </c>
      <c r="T225" s="220">
        <f>S225*H225</f>
        <v>0</v>
      </c>
      <c r="U225" s="35"/>
      <c r="V225" s="35"/>
      <c r="W225" s="35"/>
      <c r="X225" s="35"/>
      <c r="Y225" s="35"/>
      <c r="Z225" s="35"/>
      <c r="AA225" s="35"/>
      <c r="AB225" s="35"/>
      <c r="AC225" s="35"/>
      <c r="AD225" s="35"/>
      <c r="AE225" s="35"/>
      <c r="AR225" s="221" t="s">
        <v>195</v>
      </c>
      <c r="AT225" s="221" t="s">
        <v>190</v>
      </c>
      <c r="AU225" s="221" t="s">
        <v>88</v>
      </c>
      <c r="AY225" s="18" t="s">
        <v>188</v>
      </c>
      <c r="BE225" s="222">
        <f>IF(N225="základní",J225,0)</f>
        <v>0</v>
      </c>
      <c r="BF225" s="222">
        <f>IF(N225="snížená",J225,0)</f>
        <v>0</v>
      </c>
      <c r="BG225" s="222">
        <f>IF(N225="zákl. přenesená",J225,0)</f>
        <v>0</v>
      </c>
      <c r="BH225" s="222">
        <f>IF(N225="sníž. přenesená",J225,0)</f>
        <v>0</v>
      </c>
      <c r="BI225" s="222">
        <f>IF(N225="nulová",J225,0)</f>
        <v>0</v>
      </c>
      <c r="BJ225" s="18" t="s">
        <v>85</v>
      </c>
      <c r="BK225" s="222">
        <f>ROUND(I225*H225,2)</f>
        <v>0</v>
      </c>
      <c r="BL225" s="18" t="s">
        <v>195</v>
      </c>
      <c r="BM225" s="221" t="s">
        <v>2337</v>
      </c>
    </row>
    <row r="226" spans="1:65" s="12" customFormat="1" ht="22.9" customHeight="1">
      <c r="B226" s="194"/>
      <c r="C226" s="195"/>
      <c r="D226" s="196" t="s">
        <v>76</v>
      </c>
      <c r="E226" s="208" t="s">
        <v>221</v>
      </c>
      <c r="F226" s="208" t="s">
        <v>1413</v>
      </c>
      <c r="G226" s="195"/>
      <c r="H226" s="195"/>
      <c r="I226" s="198"/>
      <c r="J226" s="209">
        <f>BK226</f>
        <v>0</v>
      </c>
      <c r="K226" s="195"/>
      <c r="L226" s="200"/>
      <c r="M226" s="201"/>
      <c r="N226" s="202"/>
      <c r="O226" s="202"/>
      <c r="P226" s="203">
        <f>SUM(P227:P229)</f>
        <v>0</v>
      </c>
      <c r="Q226" s="202"/>
      <c r="R226" s="203">
        <f>SUM(R227:R229)</f>
        <v>6.7200000000000003E-3</v>
      </c>
      <c r="S226" s="202"/>
      <c r="T226" s="204">
        <f>SUM(T227:T229)</f>
        <v>0</v>
      </c>
      <c r="AR226" s="205" t="s">
        <v>85</v>
      </c>
      <c r="AT226" s="206" t="s">
        <v>76</v>
      </c>
      <c r="AU226" s="206" t="s">
        <v>85</v>
      </c>
      <c r="AY226" s="205" t="s">
        <v>188</v>
      </c>
      <c r="BK226" s="207">
        <f>SUM(BK227:BK229)</f>
        <v>0</v>
      </c>
    </row>
    <row r="227" spans="1:65" s="2" customFormat="1" ht="16.5" customHeight="1">
      <c r="A227" s="35"/>
      <c r="B227" s="36"/>
      <c r="C227" s="210" t="s">
        <v>347</v>
      </c>
      <c r="D227" s="210" t="s">
        <v>190</v>
      </c>
      <c r="E227" s="211" t="s">
        <v>2076</v>
      </c>
      <c r="F227" s="212" t="s">
        <v>2077</v>
      </c>
      <c r="G227" s="213" t="s">
        <v>207</v>
      </c>
      <c r="H227" s="214">
        <v>0.16</v>
      </c>
      <c r="I227" s="215"/>
      <c r="J227" s="216">
        <f>ROUND(I227*H227,2)</f>
        <v>0</v>
      </c>
      <c r="K227" s="212" t="s">
        <v>194</v>
      </c>
      <c r="L227" s="40"/>
      <c r="M227" s="217" t="s">
        <v>1</v>
      </c>
      <c r="N227" s="218" t="s">
        <v>42</v>
      </c>
      <c r="O227" s="72"/>
      <c r="P227" s="219">
        <f>O227*H227</f>
        <v>0</v>
      </c>
      <c r="Q227" s="219">
        <v>4.2000000000000003E-2</v>
      </c>
      <c r="R227" s="219">
        <f>Q227*H227</f>
        <v>6.7200000000000003E-3</v>
      </c>
      <c r="S227" s="219">
        <v>0</v>
      </c>
      <c r="T227" s="220">
        <f>S227*H227</f>
        <v>0</v>
      </c>
      <c r="U227" s="35"/>
      <c r="V227" s="35"/>
      <c r="W227" s="35"/>
      <c r="X227" s="35"/>
      <c r="Y227" s="35"/>
      <c r="Z227" s="35"/>
      <c r="AA227" s="35"/>
      <c r="AB227" s="35"/>
      <c r="AC227" s="35"/>
      <c r="AD227" s="35"/>
      <c r="AE227" s="35"/>
      <c r="AR227" s="221" t="s">
        <v>195</v>
      </c>
      <c r="AT227" s="221" t="s">
        <v>190</v>
      </c>
      <c r="AU227" s="221" t="s">
        <v>88</v>
      </c>
      <c r="AY227" s="18" t="s">
        <v>188</v>
      </c>
      <c r="BE227" s="222">
        <f>IF(N227="základní",J227,0)</f>
        <v>0</v>
      </c>
      <c r="BF227" s="222">
        <f>IF(N227="snížená",J227,0)</f>
        <v>0</v>
      </c>
      <c r="BG227" s="222">
        <f>IF(N227="zákl. přenesená",J227,0)</f>
        <v>0</v>
      </c>
      <c r="BH227" s="222">
        <f>IF(N227="sníž. přenesená",J227,0)</f>
        <v>0</v>
      </c>
      <c r="BI227" s="222">
        <f>IF(N227="nulová",J227,0)</f>
        <v>0</v>
      </c>
      <c r="BJ227" s="18" t="s">
        <v>85</v>
      </c>
      <c r="BK227" s="222">
        <f>ROUND(I227*H227,2)</f>
        <v>0</v>
      </c>
      <c r="BL227" s="18" t="s">
        <v>195</v>
      </c>
      <c r="BM227" s="221" t="s">
        <v>2078</v>
      </c>
    </row>
    <row r="228" spans="1:65" s="15" customFormat="1" ht="11.25">
      <c r="B228" s="246"/>
      <c r="C228" s="247"/>
      <c r="D228" s="225" t="s">
        <v>197</v>
      </c>
      <c r="E228" s="248" t="s">
        <v>1</v>
      </c>
      <c r="F228" s="249" t="s">
        <v>2079</v>
      </c>
      <c r="G228" s="247"/>
      <c r="H228" s="248" t="s">
        <v>1</v>
      </c>
      <c r="I228" s="250"/>
      <c r="J228" s="247"/>
      <c r="K228" s="247"/>
      <c r="L228" s="251"/>
      <c r="M228" s="252"/>
      <c r="N228" s="253"/>
      <c r="O228" s="253"/>
      <c r="P228" s="253"/>
      <c r="Q228" s="253"/>
      <c r="R228" s="253"/>
      <c r="S228" s="253"/>
      <c r="T228" s="254"/>
      <c r="AT228" s="255" t="s">
        <v>197</v>
      </c>
      <c r="AU228" s="255" t="s">
        <v>88</v>
      </c>
      <c r="AV228" s="15" t="s">
        <v>85</v>
      </c>
      <c r="AW228" s="15" t="s">
        <v>32</v>
      </c>
      <c r="AX228" s="15" t="s">
        <v>77</v>
      </c>
      <c r="AY228" s="255" t="s">
        <v>188</v>
      </c>
    </row>
    <row r="229" spans="1:65" s="13" customFormat="1" ht="11.25">
      <c r="B229" s="223"/>
      <c r="C229" s="224"/>
      <c r="D229" s="225" t="s">
        <v>197</v>
      </c>
      <c r="E229" s="226" t="s">
        <v>1</v>
      </c>
      <c r="F229" s="227" t="s">
        <v>2338</v>
      </c>
      <c r="G229" s="224"/>
      <c r="H229" s="228">
        <v>0.16</v>
      </c>
      <c r="I229" s="229"/>
      <c r="J229" s="224"/>
      <c r="K229" s="224"/>
      <c r="L229" s="230"/>
      <c r="M229" s="231"/>
      <c r="N229" s="232"/>
      <c r="O229" s="232"/>
      <c r="P229" s="232"/>
      <c r="Q229" s="232"/>
      <c r="R229" s="232"/>
      <c r="S229" s="232"/>
      <c r="T229" s="233"/>
      <c r="AT229" s="234" t="s">
        <v>197</v>
      </c>
      <c r="AU229" s="234" t="s">
        <v>88</v>
      </c>
      <c r="AV229" s="13" t="s">
        <v>88</v>
      </c>
      <c r="AW229" s="13" t="s">
        <v>32</v>
      </c>
      <c r="AX229" s="13" t="s">
        <v>85</v>
      </c>
      <c r="AY229" s="234" t="s">
        <v>188</v>
      </c>
    </row>
    <row r="230" spans="1:65" s="12" customFormat="1" ht="22.9" customHeight="1">
      <c r="B230" s="194"/>
      <c r="C230" s="195"/>
      <c r="D230" s="196" t="s">
        <v>76</v>
      </c>
      <c r="E230" s="208" t="s">
        <v>229</v>
      </c>
      <c r="F230" s="208" t="s">
        <v>525</v>
      </c>
      <c r="G230" s="195"/>
      <c r="H230" s="195"/>
      <c r="I230" s="198"/>
      <c r="J230" s="209">
        <f>BK230</f>
        <v>0</v>
      </c>
      <c r="K230" s="195"/>
      <c r="L230" s="200"/>
      <c r="M230" s="201"/>
      <c r="N230" s="202"/>
      <c r="O230" s="202"/>
      <c r="P230" s="203">
        <f>SUM(P231:P252)</f>
        <v>0</v>
      </c>
      <c r="Q230" s="202"/>
      <c r="R230" s="203">
        <f>SUM(R231:R252)</f>
        <v>0.33728743999999999</v>
      </c>
      <c r="S230" s="202"/>
      <c r="T230" s="204">
        <f>SUM(T231:T252)</f>
        <v>0</v>
      </c>
      <c r="AR230" s="205" t="s">
        <v>85</v>
      </c>
      <c r="AT230" s="206" t="s">
        <v>76</v>
      </c>
      <c r="AU230" s="206" t="s">
        <v>85</v>
      </c>
      <c r="AY230" s="205" t="s">
        <v>188</v>
      </c>
      <c r="BK230" s="207">
        <f>SUM(BK231:BK252)</f>
        <v>0</v>
      </c>
    </row>
    <row r="231" spans="1:65" s="2" customFormat="1" ht="16.5" customHeight="1">
      <c r="A231" s="35"/>
      <c r="B231" s="36"/>
      <c r="C231" s="210" t="s">
        <v>355</v>
      </c>
      <c r="D231" s="210" t="s">
        <v>190</v>
      </c>
      <c r="E231" s="211" t="s">
        <v>1233</v>
      </c>
      <c r="F231" s="212" t="s">
        <v>1234</v>
      </c>
      <c r="G231" s="213" t="s">
        <v>193</v>
      </c>
      <c r="H231" s="214">
        <v>1.7</v>
      </c>
      <c r="I231" s="215"/>
      <c r="J231" s="216">
        <f>ROUND(I231*H231,2)</f>
        <v>0</v>
      </c>
      <c r="K231" s="212" t="s">
        <v>202</v>
      </c>
      <c r="L231" s="40"/>
      <c r="M231" s="217" t="s">
        <v>1</v>
      </c>
      <c r="N231" s="218" t="s">
        <v>42</v>
      </c>
      <c r="O231" s="72"/>
      <c r="P231" s="219">
        <f>O231*H231</f>
        <v>0</v>
      </c>
      <c r="Q231" s="219">
        <v>1.0000000000000001E-5</v>
      </c>
      <c r="R231" s="219">
        <f>Q231*H231</f>
        <v>1.7E-5</v>
      </c>
      <c r="S231" s="219">
        <v>0</v>
      </c>
      <c r="T231" s="220">
        <f>S231*H231</f>
        <v>0</v>
      </c>
      <c r="U231" s="35"/>
      <c r="V231" s="35"/>
      <c r="W231" s="35"/>
      <c r="X231" s="35"/>
      <c r="Y231" s="35"/>
      <c r="Z231" s="35"/>
      <c r="AA231" s="35"/>
      <c r="AB231" s="35"/>
      <c r="AC231" s="35"/>
      <c r="AD231" s="35"/>
      <c r="AE231" s="35"/>
      <c r="AR231" s="221" t="s">
        <v>195</v>
      </c>
      <c r="AT231" s="221" t="s">
        <v>190</v>
      </c>
      <c r="AU231" s="221" t="s">
        <v>88</v>
      </c>
      <c r="AY231" s="18" t="s">
        <v>188</v>
      </c>
      <c r="BE231" s="222">
        <f>IF(N231="základní",J231,0)</f>
        <v>0</v>
      </c>
      <c r="BF231" s="222">
        <f>IF(N231="snížená",J231,0)</f>
        <v>0</v>
      </c>
      <c r="BG231" s="222">
        <f>IF(N231="zákl. přenesená",J231,0)</f>
        <v>0</v>
      </c>
      <c r="BH231" s="222">
        <f>IF(N231="sníž. přenesená",J231,0)</f>
        <v>0</v>
      </c>
      <c r="BI231" s="222">
        <f>IF(N231="nulová",J231,0)</f>
        <v>0</v>
      </c>
      <c r="BJ231" s="18" t="s">
        <v>85</v>
      </c>
      <c r="BK231" s="222">
        <f>ROUND(I231*H231,2)</f>
        <v>0</v>
      </c>
      <c r="BL231" s="18" t="s">
        <v>195</v>
      </c>
      <c r="BM231" s="221" t="s">
        <v>2339</v>
      </c>
    </row>
    <row r="232" spans="1:65" s="13" customFormat="1" ht="11.25">
      <c r="B232" s="223"/>
      <c r="C232" s="224"/>
      <c r="D232" s="225" t="s">
        <v>197</v>
      </c>
      <c r="E232" s="226" t="s">
        <v>1</v>
      </c>
      <c r="F232" s="227" t="s">
        <v>2340</v>
      </c>
      <c r="G232" s="224"/>
      <c r="H232" s="228">
        <v>0.8</v>
      </c>
      <c r="I232" s="229"/>
      <c r="J232" s="224"/>
      <c r="K232" s="224"/>
      <c r="L232" s="230"/>
      <c r="M232" s="231"/>
      <c r="N232" s="232"/>
      <c r="O232" s="232"/>
      <c r="P232" s="232"/>
      <c r="Q232" s="232"/>
      <c r="R232" s="232"/>
      <c r="S232" s="232"/>
      <c r="T232" s="233"/>
      <c r="AT232" s="234" t="s">
        <v>197</v>
      </c>
      <c r="AU232" s="234" t="s">
        <v>88</v>
      </c>
      <c r="AV232" s="13" t="s">
        <v>88</v>
      </c>
      <c r="AW232" s="13" t="s">
        <v>32</v>
      </c>
      <c r="AX232" s="13" t="s">
        <v>77</v>
      </c>
      <c r="AY232" s="234" t="s">
        <v>188</v>
      </c>
    </row>
    <row r="233" spans="1:65" s="13" customFormat="1" ht="11.25">
      <c r="B233" s="223"/>
      <c r="C233" s="224"/>
      <c r="D233" s="225" t="s">
        <v>197</v>
      </c>
      <c r="E233" s="226" t="s">
        <v>1</v>
      </c>
      <c r="F233" s="227" t="s">
        <v>2341</v>
      </c>
      <c r="G233" s="224"/>
      <c r="H233" s="228">
        <v>0.9</v>
      </c>
      <c r="I233" s="229"/>
      <c r="J233" s="224"/>
      <c r="K233" s="224"/>
      <c r="L233" s="230"/>
      <c r="M233" s="231"/>
      <c r="N233" s="232"/>
      <c r="O233" s="232"/>
      <c r="P233" s="232"/>
      <c r="Q233" s="232"/>
      <c r="R233" s="232"/>
      <c r="S233" s="232"/>
      <c r="T233" s="233"/>
      <c r="AT233" s="234" t="s">
        <v>197</v>
      </c>
      <c r="AU233" s="234" t="s">
        <v>88</v>
      </c>
      <c r="AV233" s="13" t="s">
        <v>88</v>
      </c>
      <c r="AW233" s="13" t="s">
        <v>32</v>
      </c>
      <c r="AX233" s="13" t="s">
        <v>77</v>
      </c>
      <c r="AY233" s="234" t="s">
        <v>188</v>
      </c>
    </row>
    <row r="234" spans="1:65" s="14" customFormat="1" ht="11.25">
      <c r="B234" s="235"/>
      <c r="C234" s="236"/>
      <c r="D234" s="225" t="s">
        <v>197</v>
      </c>
      <c r="E234" s="237" t="s">
        <v>727</v>
      </c>
      <c r="F234" s="238" t="s">
        <v>199</v>
      </c>
      <c r="G234" s="236"/>
      <c r="H234" s="239">
        <v>1.7</v>
      </c>
      <c r="I234" s="240"/>
      <c r="J234" s="236"/>
      <c r="K234" s="236"/>
      <c r="L234" s="241"/>
      <c r="M234" s="242"/>
      <c r="N234" s="243"/>
      <c r="O234" s="243"/>
      <c r="P234" s="243"/>
      <c r="Q234" s="243"/>
      <c r="R234" s="243"/>
      <c r="S234" s="243"/>
      <c r="T234" s="244"/>
      <c r="AT234" s="245" t="s">
        <v>197</v>
      </c>
      <c r="AU234" s="245" t="s">
        <v>88</v>
      </c>
      <c r="AV234" s="14" t="s">
        <v>195</v>
      </c>
      <c r="AW234" s="14" t="s">
        <v>32</v>
      </c>
      <c r="AX234" s="14" t="s">
        <v>85</v>
      </c>
      <c r="AY234" s="245" t="s">
        <v>188</v>
      </c>
    </row>
    <row r="235" spans="1:65" s="2" customFormat="1" ht="16.5" customHeight="1">
      <c r="A235" s="35"/>
      <c r="B235" s="36"/>
      <c r="C235" s="267" t="s">
        <v>359</v>
      </c>
      <c r="D235" s="267" t="s">
        <v>406</v>
      </c>
      <c r="E235" s="268" t="s">
        <v>1243</v>
      </c>
      <c r="F235" s="269" t="s">
        <v>1244</v>
      </c>
      <c r="G235" s="270" t="s">
        <v>193</v>
      </c>
      <c r="H235" s="271">
        <v>1.726</v>
      </c>
      <c r="I235" s="272"/>
      <c r="J235" s="273">
        <f>ROUND(I235*H235,2)</f>
        <v>0</v>
      </c>
      <c r="K235" s="269" t="s">
        <v>1</v>
      </c>
      <c r="L235" s="274"/>
      <c r="M235" s="275" t="s">
        <v>1</v>
      </c>
      <c r="N235" s="276" t="s">
        <v>42</v>
      </c>
      <c r="O235" s="72"/>
      <c r="P235" s="219">
        <f>O235*H235</f>
        <v>0</v>
      </c>
      <c r="Q235" s="219">
        <v>1.5900000000000001E-3</v>
      </c>
      <c r="R235" s="219">
        <f>Q235*H235</f>
        <v>2.7443400000000001E-3</v>
      </c>
      <c r="S235" s="219">
        <v>0</v>
      </c>
      <c r="T235" s="220">
        <f>S235*H235</f>
        <v>0</v>
      </c>
      <c r="U235" s="35"/>
      <c r="V235" s="35"/>
      <c r="W235" s="35"/>
      <c r="X235" s="35"/>
      <c r="Y235" s="35"/>
      <c r="Z235" s="35"/>
      <c r="AA235" s="35"/>
      <c r="AB235" s="35"/>
      <c r="AC235" s="35"/>
      <c r="AD235" s="35"/>
      <c r="AE235" s="35"/>
      <c r="AR235" s="221" t="s">
        <v>229</v>
      </c>
      <c r="AT235" s="221" t="s">
        <v>406</v>
      </c>
      <c r="AU235" s="221" t="s">
        <v>88</v>
      </c>
      <c r="AY235" s="18" t="s">
        <v>188</v>
      </c>
      <c r="BE235" s="222">
        <f>IF(N235="základní",J235,0)</f>
        <v>0</v>
      </c>
      <c r="BF235" s="222">
        <f>IF(N235="snížená",J235,0)</f>
        <v>0</v>
      </c>
      <c r="BG235" s="222">
        <f>IF(N235="zákl. přenesená",J235,0)</f>
        <v>0</v>
      </c>
      <c r="BH235" s="222">
        <f>IF(N235="sníž. přenesená",J235,0)</f>
        <v>0</v>
      </c>
      <c r="BI235" s="222">
        <f>IF(N235="nulová",J235,0)</f>
        <v>0</v>
      </c>
      <c r="BJ235" s="18" t="s">
        <v>85</v>
      </c>
      <c r="BK235" s="222">
        <f>ROUND(I235*H235,2)</f>
        <v>0</v>
      </c>
      <c r="BL235" s="18" t="s">
        <v>195</v>
      </c>
      <c r="BM235" s="221" t="s">
        <v>2342</v>
      </c>
    </row>
    <row r="236" spans="1:65" s="13" customFormat="1" ht="11.25">
      <c r="B236" s="223"/>
      <c r="C236" s="224"/>
      <c r="D236" s="225" t="s">
        <v>197</v>
      </c>
      <c r="E236" s="226" t="s">
        <v>1</v>
      </c>
      <c r="F236" s="227" t="s">
        <v>1246</v>
      </c>
      <c r="G236" s="224"/>
      <c r="H236" s="228">
        <v>1.726</v>
      </c>
      <c r="I236" s="229"/>
      <c r="J236" s="224"/>
      <c r="K236" s="224"/>
      <c r="L236" s="230"/>
      <c r="M236" s="231"/>
      <c r="N236" s="232"/>
      <c r="O236" s="232"/>
      <c r="P236" s="232"/>
      <c r="Q236" s="232"/>
      <c r="R236" s="232"/>
      <c r="S236" s="232"/>
      <c r="T236" s="233"/>
      <c r="AT236" s="234" t="s">
        <v>197</v>
      </c>
      <c r="AU236" s="234" t="s">
        <v>88</v>
      </c>
      <c r="AV236" s="13" t="s">
        <v>88</v>
      </c>
      <c r="AW236" s="13" t="s">
        <v>32</v>
      </c>
      <c r="AX236" s="13" t="s">
        <v>85</v>
      </c>
      <c r="AY236" s="234" t="s">
        <v>188</v>
      </c>
    </row>
    <row r="237" spans="1:65" s="2" customFormat="1" ht="16.5" customHeight="1">
      <c r="A237" s="35"/>
      <c r="B237" s="36"/>
      <c r="C237" s="210" t="s">
        <v>364</v>
      </c>
      <c r="D237" s="210" t="s">
        <v>190</v>
      </c>
      <c r="E237" s="211" t="s">
        <v>2095</v>
      </c>
      <c r="F237" s="212" t="s">
        <v>2096</v>
      </c>
      <c r="G237" s="213" t="s">
        <v>193</v>
      </c>
      <c r="H237" s="214">
        <v>3.8</v>
      </c>
      <c r="I237" s="215"/>
      <c r="J237" s="216">
        <f>ROUND(I237*H237,2)</f>
        <v>0</v>
      </c>
      <c r="K237" s="212" t="s">
        <v>202</v>
      </c>
      <c r="L237" s="40"/>
      <c r="M237" s="217" t="s">
        <v>1</v>
      </c>
      <c r="N237" s="218" t="s">
        <v>42</v>
      </c>
      <c r="O237" s="72"/>
      <c r="P237" s="219">
        <f>O237*H237</f>
        <v>0</v>
      </c>
      <c r="Q237" s="219">
        <v>1.0000000000000001E-5</v>
      </c>
      <c r="R237" s="219">
        <f>Q237*H237</f>
        <v>3.8000000000000002E-5</v>
      </c>
      <c r="S237" s="219">
        <v>0</v>
      </c>
      <c r="T237" s="220">
        <f>S237*H237</f>
        <v>0</v>
      </c>
      <c r="U237" s="35"/>
      <c r="V237" s="35"/>
      <c r="W237" s="35"/>
      <c r="X237" s="35"/>
      <c r="Y237" s="35"/>
      <c r="Z237" s="35"/>
      <c r="AA237" s="35"/>
      <c r="AB237" s="35"/>
      <c r="AC237" s="35"/>
      <c r="AD237" s="35"/>
      <c r="AE237" s="35"/>
      <c r="AR237" s="221" t="s">
        <v>195</v>
      </c>
      <c r="AT237" s="221" t="s">
        <v>190</v>
      </c>
      <c r="AU237" s="221" t="s">
        <v>88</v>
      </c>
      <c r="AY237" s="18" t="s">
        <v>188</v>
      </c>
      <c r="BE237" s="222">
        <f>IF(N237="základní",J237,0)</f>
        <v>0</v>
      </c>
      <c r="BF237" s="222">
        <f>IF(N237="snížená",J237,0)</f>
        <v>0</v>
      </c>
      <c r="BG237" s="222">
        <f>IF(N237="zákl. přenesená",J237,0)</f>
        <v>0</v>
      </c>
      <c r="BH237" s="222">
        <f>IF(N237="sníž. přenesená",J237,0)</f>
        <v>0</v>
      </c>
      <c r="BI237" s="222">
        <f>IF(N237="nulová",J237,0)</f>
        <v>0</v>
      </c>
      <c r="BJ237" s="18" t="s">
        <v>85</v>
      </c>
      <c r="BK237" s="222">
        <f>ROUND(I237*H237,2)</f>
        <v>0</v>
      </c>
      <c r="BL237" s="18" t="s">
        <v>195</v>
      </c>
      <c r="BM237" s="221" t="s">
        <v>2097</v>
      </c>
    </row>
    <row r="238" spans="1:65" s="13" customFormat="1" ht="11.25">
      <c r="B238" s="223"/>
      <c r="C238" s="224"/>
      <c r="D238" s="225" t="s">
        <v>197</v>
      </c>
      <c r="E238" s="226" t="s">
        <v>1</v>
      </c>
      <c r="F238" s="227" t="s">
        <v>2343</v>
      </c>
      <c r="G238" s="224"/>
      <c r="H238" s="228">
        <v>3.8</v>
      </c>
      <c r="I238" s="229"/>
      <c r="J238" s="224"/>
      <c r="K238" s="224"/>
      <c r="L238" s="230"/>
      <c r="M238" s="231"/>
      <c r="N238" s="232"/>
      <c r="O238" s="232"/>
      <c r="P238" s="232"/>
      <c r="Q238" s="232"/>
      <c r="R238" s="232"/>
      <c r="S238" s="232"/>
      <c r="T238" s="233"/>
      <c r="AT238" s="234" t="s">
        <v>197</v>
      </c>
      <c r="AU238" s="234" t="s">
        <v>88</v>
      </c>
      <c r="AV238" s="13" t="s">
        <v>88</v>
      </c>
      <c r="AW238" s="13" t="s">
        <v>32</v>
      </c>
      <c r="AX238" s="13" t="s">
        <v>77</v>
      </c>
      <c r="AY238" s="234" t="s">
        <v>188</v>
      </c>
    </row>
    <row r="239" spans="1:65" s="14" customFormat="1" ht="11.25">
      <c r="B239" s="235"/>
      <c r="C239" s="236"/>
      <c r="D239" s="225" t="s">
        <v>197</v>
      </c>
      <c r="E239" s="237" t="s">
        <v>2302</v>
      </c>
      <c r="F239" s="238" t="s">
        <v>199</v>
      </c>
      <c r="G239" s="236"/>
      <c r="H239" s="239">
        <v>3.8</v>
      </c>
      <c r="I239" s="240"/>
      <c r="J239" s="236"/>
      <c r="K239" s="236"/>
      <c r="L239" s="241"/>
      <c r="M239" s="242"/>
      <c r="N239" s="243"/>
      <c r="O239" s="243"/>
      <c r="P239" s="243"/>
      <c r="Q239" s="243"/>
      <c r="R239" s="243"/>
      <c r="S239" s="243"/>
      <c r="T239" s="244"/>
      <c r="AT239" s="245" t="s">
        <v>197</v>
      </c>
      <c r="AU239" s="245" t="s">
        <v>88</v>
      </c>
      <c r="AV239" s="14" t="s">
        <v>195</v>
      </c>
      <c r="AW239" s="14" t="s">
        <v>32</v>
      </c>
      <c r="AX239" s="14" t="s">
        <v>85</v>
      </c>
      <c r="AY239" s="245" t="s">
        <v>188</v>
      </c>
    </row>
    <row r="240" spans="1:65" s="2" customFormat="1" ht="16.5" customHeight="1">
      <c r="A240" s="35"/>
      <c r="B240" s="36"/>
      <c r="C240" s="267" t="s">
        <v>369</v>
      </c>
      <c r="D240" s="267" t="s">
        <v>406</v>
      </c>
      <c r="E240" s="268" t="s">
        <v>2104</v>
      </c>
      <c r="F240" s="269" t="s">
        <v>2105</v>
      </c>
      <c r="G240" s="270" t="s">
        <v>193</v>
      </c>
      <c r="H240" s="271">
        <v>3.8570000000000002</v>
      </c>
      <c r="I240" s="272"/>
      <c r="J240" s="273">
        <f>ROUND(I240*H240,2)</f>
        <v>0</v>
      </c>
      <c r="K240" s="269" t="s">
        <v>1</v>
      </c>
      <c r="L240" s="274"/>
      <c r="M240" s="275" t="s">
        <v>1</v>
      </c>
      <c r="N240" s="276" t="s">
        <v>42</v>
      </c>
      <c r="O240" s="72"/>
      <c r="P240" s="219">
        <f>O240*H240</f>
        <v>0</v>
      </c>
      <c r="Q240" s="219">
        <v>3.3E-3</v>
      </c>
      <c r="R240" s="219">
        <f>Q240*H240</f>
        <v>1.2728100000000001E-2</v>
      </c>
      <c r="S240" s="219">
        <v>0</v>
      </c>
      <c r="T240" s="220">
        <f>S240*H240</f>
        <v>0</v>
      </c>
      <c r="U240" s="35"/>
      <c r="V240" s="35"/>
      <c r="W240" s="35"/>
      <c r="X240" s="35"/>
      <c r="Y240" s="35"/>
      <c r="Z240" s="35"/>
      <c r="AA240" s="35"/>
      <c r="AB240" s="35"/>
      <c r="AC240" s="35"/>
      <c r="AD240" s="35"/>
      <c r="AE240" s="35"/>
      <c r="AR240" s="221" t="s">
        <v>229</v>
      </c>
      <c r="AT240" s="221" t="s">
        <v>406</v>
      </c>
      <c r="AU240" s="221" t="s">
        <v>88</v>
      </c>
      <c r="AY240" s="18" t="s">
        <v>188</v>
      </c>
      <c r="BE240" s="222">
        <f>IF(N240="základní",J240,0)</f>
        <v>0</v>
      </c>
      <c r="BF240" s="222">
        <f>IF(N240="snížená",J240,0)</f>
        <v>0</v>
      </c>
      <c r="BG240" s="222">
        <f>IF(N240="zákl. přenesená",J240,0)</f>
        <v>0</v>
      </c>
      <c r="BH240" s="222">
        <f>IF(N240="sníž. přenesená",J240,0)</f>
        <v>0</v>
      </c>
      <c r="BI240" s="222">
        <f>IF(N240="nulová",J240,0)</f>
        <v>0</v>
      </c>
      <c r="BJ240" s="18" t="s">
        <v>85</v>
      </c>
      <c r="BK240" s="222">
        <f>ROUND(I240*H240,2)</f>
        <v>0</v>
      </c>
      <c r="BL240" s="18" t="s">
        <v>195</v>
      </c>
      <c r="BM240" s="221" t="s">
        <v>2344</v>
      </c>
    </row>
    <row r="241" spans="1:65" s="13" customFormat="1" ht="11.25">
      <c r="B241" s="223"/>
      <c r="C241" s="224"/>
      <c r="D241" s="225" t="s">
        <v>197</v>
      </c>
      <c r="E241" s="226" t="s">
        <v>1</v>
      </c>
      <c r="F241" s="227" t="s">
        <v>2345</v>
      </c>
      <c r="G241" s="224"/>
      <c r="H241" s="228">
        <v>3.8570000000000002</v>
      </c>
      <c r="I241" s="229"/>
      <c r="J241" s="224"/>
      <c r="K241" s="224"/>
      <c r="L241" s="230"/>
      <c r="M241" s="231"/>
      <c r="N241" s="232"/>
      <c r="O241" s="232"/>
      <c r="P241" s="232"/>
      <c r="Q241" s="232"/>
      <c r="R241" s="232"/>
      <c r="S241" s="232"/>
      <c r="T241" s="233"/>
      <c r="AT241" s="234" t="s">
        <v>197</v>
      </c>
      <c r="AU241" s="234" t="s">
        <v>88</v>
      </c>
      <c r="AV241" s="13" t="s">
        <v>88</v>
      </c>
      <c r="AW241" s="13" t="s">
        <v>32</v>
      </c>
      <c r="AX241" s="13" t="s">
        <v>85</v>
      </c>
      <c r="AY241" s="234" t="s">
        <v>188</v>
      </c>
    </row>
    <row r="242" spans="1:65" s="2" customFormat="1" ht="16.5" customHeight="1">
      <c r="A242" s="35"/>
      <c r="B242" s="36"/>
      <c r="C242" s="210" t="s">
        <v>375</v>
      </c>
      <c r="D242" s="210" t="s">
        <v>190</v>
      </c>
      <c r="E242" s="211" t="s">
        <v>2146</v>
      </c>
      <c r="F242" s="212" t="s">
        <v>541</v>
      </c>
      <c r="G242" s="213" t="s">
        <v>454</v>
      </c>
      <c r="H242" s="214">
        <v>1</v>
      </c>
      <c r="I242" s="215"/>
      <c r="J242" s="216">
        <f>ROUND(I242*H242,2)</f>
        <v>0</v>
      </c>
      <c r="K242" s="212" t="s">
        <v>194</v>
      </c>
      <c r="L242" s="40"/>
      <c r="M242" s="217" t="s">
        <v>1</v>
      </c>
      <c r="N242" s="218" t="s">
        <v>42</v>
      </c>
      <c r="O242" s="72"/>
      <c r="P242" s="219">
        <f>O242*H242</f>
        <v>0</v>
      </c>
      <c r="Q242" s="219">
        <v>0</v>
      </c>
      <c r="R242" s="219">
        <f>Q242*H242</f>
        <v>0</v>
      </c>
      <c r="S242" s="219">
        <v>0</v>
      </c>
      <c r="T242" s="220">
        <f>S242*H242</f>
        <v>0</v>
      </c>
      <c r="U242" s="35"/>
      <c r="V242" s="35"/>
      <c r="W242" s="35"/>
      <c r="X242" s="35"/>
      <c r="Y242" s="35"/>
      <c r="Z242" s="35"/>
      <c r="AA242" s="35"/>
      <c r="AB242" s="35"/>
      <c r="AC242" s="35"/>
      <c r="AD242" s="35"/>
      <c r="AE242" s="35"/>
      <c r="AR242" s="221" t="s">
        <v>195</v>
      </c>
      <c r="AT242" s="221" t="s">
        <v>190</v>
      </c>
      <c r="AU242" s="221" t="s">
        <v>88</v>
      </c>
      <c r="AY242" s="18" t="s">
        <v>188</v>
      </c>
      <c r="BE242" s="222">
        <f>IF(N242="základní",J242,0)</f>
        <v>0</v>
      </c>
      <c r="BF242" s="222">
        <f>IF(N242="snížená",J242,0)</f>
        <v>0</v>
      </c>
      <c r="BG242" s="222">
        <f>IF(N242="zákl. přenesená",J242,0)</f>
        <v>0</v>
      </c>
      <c r="BH242" s="222">
        <f>IF(N242="sníž. přenesená",J242,0)</f>
        <v>0</v>
      </c>
      <c r="BI242" s="222">
        <f>IF(N242="nulová",J242,0)</f>
        <v>0</v>
      </c>
      <c r="BJ242" s="18" t="s">
        <v>85</v>
      </c>
      <c r="BK242" s="222">
        <f>ROUND(I242*H242,2)</f>
        <v>0</v>
      </c>
      <c r="BL242" s="18" t="s">
        <v>195</v>
      </c>
      <c r="BM242" s="221" t="s">
        <v>542</v>
      </c>
    </row>
    <row r="243" spans="1:65" s="13" customFormat="1" ht="11.25">
      <c r="B243" s="223"/>
      <c r="C243" s="224"/>
      <c r="D243" s="225" t="s">
        <v>197</v>
      </c>
      <c r="E243" s="226" t="s">
        <v>1</v>
      </c>
      <c r="F243" s="227" t="s">
        <v>2346</v>
      </c>
      <c r="G243" s="224"/>
      <c r="H243" s="228">
        <v>1</v>
      </c>
      <c r="I243" s="229"/>
      <c r="J243" s="224"/>
      <c r="K243" s="224"/>
      <c r="L243" s="230"/>
      <c r="M243" s="231"/>
      <c r="N243" s="232"/>
      <c r="O243" s="232"/>
      <c r="P243" s="232"/>
      <c r="Q243" s="232"/>
      <c r="R243" s="232"/>
      <c r="S243" s="232"/>
      <c r="T243" s="233"/>
      <c r="AT243" s="234" t="s">
        <v>197</v>
      </c>
      <c r="AU243" s="234" t="s">
        <v>88</v>
      </c>
      <c r="AV243" s="13" t="s">
        <v>88</v>
      </c>
      <c r="AW243" s="13" t="s">
        <v>32</v>
      </c>
      <c r="AX243" s="13" t="s">
        <v>85</v>
      </c>
      <c r="AY243" s="234" t="s">
        <v>188</v>
      </c>
    </row>
    <row r="244" spans="1:65" s="2" customFormat="1" ht="16.5" customHeight="1">
      <c r="A244" s="35"/>
      <c r="B244" s="36"/>
      <c r="C244" s="210" t="s">
        <v>380</v>
      </c>
      <c r="D244" s="210" t="s">
        <v>190</v>
      </c>
      <c r="E244" s="211" t="s">
        <v>2152</v>
      </c>
      <c r="F244" s="212" t="s">
        <v>2153</v>
      </c>
      <c r="G244" s="213" t="s">
        <v>454</v>
      </c>
      <c r="H244" s="214">
        <v>2</v>
      </c>
      <c r="I244" s="215"/>
      <c r="J244" s="216">
        <f>ROUND(I244*H244,2)</f>
        <v>0</v>
      </c>
      <c r="K244" s="212" t="s">
        <v>194</v>
      </c>
      <c r="L244" s="40"/>
      <c r="M244" s="217" t="s">
        <v>1</v>
      </c>
      <c r="N244" s="218" t="s">
        <v>42</v>
      </c>
      <c r="O244" s="72"/>
      <c r="P244" s="219">
        <f>O244*H244</f>
        <v>0</v>
      </c>
      <c r="Q244" s="219">
        <v>0</v>
      </c>
      <c r="R244" s="219">
        <f>Q244*H244</f>
        <v>0</v>
      </c>
      <c r="S244" s="219">
        <v>0</v>
      </c>
      <c r="T244" s="220">
        <f>S244*H244</f>
        <v>0</v>
      </c>
      <c r="U244" s="35"/>
      <c r="V244" s="35"/>
      <c r="W244" s="35"/>
      <c r="X244" s="35"/>
      <c r="Y244" s="35"/>
      <c r="Z244" s="35"/>
      <c r="AA244" s="35"/>
      <c r="AB244" s="35"/>
      <c r="AC244" s="35"/>
      <c r="AD244" s="35"/>
      <c r="AE244" s="35"/>
      <c r="AR244" s="221" t="s">
        <v>195</v>
      </c>
      <c r="AT244" s="221" t="s">
        <v>190</v>
      </c>
      <c r="AU244" s="221" t="s">
        <v>88</v>
      </c>
      <c r="AY244" s="18" t="s">
        <v>188</v>
      </c>
      <c r="BE244" s="222">
        <f>IF(N244="základní",J244,0)</f>
        <v>0</v>
      </c>
      <c r="BF244" s="222">
        <f>IF(N244="snížená",J244,0)</f>
        <v>0</v>
      </c>
      <c r="BG244" s="222">
        <f>IF(N244="zákl. přenesená",J244,0)</f>
        <v>0</v>
      </c>
      <c r="BH244" s="222">
        <f>IF(N244="sníž. přenesená",J244,0)</f>
        <v>0</v>
      </c>
      <c r="BI244" s="222">
        <f>IF(N244="nulová",J244,0)</f>
        <v>0</v>
      </c>
      <c r="BJ244" s="18" t="s">
        <v>85</v>
      </c>
      <c r="BK244" s="222">
        <f>ROUND(I244*H244,2)</f>
        <v>0</v>
      </c>
      <c r="BL244" s="18" t="s">
        <v>195</v>
      </c>
      <c r="BM244" s="221" t="s">
        <v>2154</v>
      </c>
    </row>
    <row r="245" spans="1:65" s="13" customFormat="1" ht="11.25">
      <c r="B245" s="223"/>
      <c r="C245" s="224"/>
      <c r="D245" s="225" t="s">
        <v>197</v>
      </c>
      <c r="E245" s="226" t="s">
        <v>1</v>
      </c>
      <c r="F245" s="227" t="s">
        <v>1818</v>
      </c>
      <c r="G245" s="224"/>
      <c r="H245" s="228">
        <v>2</v>
      </c>
      <c r="I245" s="229"/>
      <c r="J245" s="224"/>
      <c r="K245" s="224"/>
      <c r="L245" s="230"/>
      <c r="M245" s="231"/>
      <c r="N245" s="232"/>
      <c r="O245" s="232"/>
      <c r="P245" s="232"/>
      <c r="Q245" s="232"/>
      <c r="R245" s="232"/>
      <c r="S245" s="232"/>
      <c r="T245" s="233"/>
      <c r="AT245" s="234" t="s">
        <v>197</v>
      </c>
      <c r="AU245" s="234" t="s">
        <v>88</v>
      </c>
      <c r="AV245" s="13" t="s">
        <v>88</v>
      </c>
      <c r="AW245" s="13" t="s">
        <v>32</v>
      </c>
      <c r="AX245" s="13" t="s">
        <v>85</v>
      </c>
      <c r="AY245" s="234" t="s">
        <v>188</v>
      </c>
    </row>
    <row r="246" spans="1:65" s="2" customFormat="1" ht="16.5" customHeight="1">
      <c r="A246" s="35"/>
      <c r="B246" s="36"/>
      <c r="C246" s="210" t="s">
        <v>385</v>
      </c>
      <c r="D246" s="210" t="s">
        <v>190</v>
      </c>
      <c r="E246" s="211" t="s">
        <v>2347</v>
      </c>
      <c r="F246" s="212" t="s">
        <v>2348</v>
      </c>
      <c r="G246" s="213" t="s">
        <v>454</v>
      </c>
      <c r="H246" s="214">
        <v>1</v>
      </c>
      <c r="I246" s="215"/>
      <c r="J246" s="216">
        <f>ROUND(I246*H246,2)</f>
        <v>0</v>
      </c>
      <c r="K246" s="212" t="s">
        <v>202</v>
      </c>
      <c r="L246" s="40"/>
      <c r="M246" s="217" t="s">
        <v>1</v>
      </c>
      <c r="N246" s="218" t="s">
        <v>42</v>
      </c>
      <c r="O246" s="72"/>
      <c r="P246" s="219">
        <f>O246*H246</f>
        <v>0</v>
      </c>
      <c r="Q246" s="219">
        <v>0.10761999999999999</v>
      </c>
      <c r="R246" s="219">
        <f>Q246*H246</f>
        <v>0.10761999999999999</v>
      </c>
      <c r="S246" s="219">
        <v>0</v>
      </c>
      <c r="T246" s="220">
        <f>S246*H246</f>
        <v>0</v>
      </c>
      <c r="U246" s="35"/>
      <c r="V246" s="35"/>
      <c r="W246" s="35"/>
      <c r="X246" s="35"/>
      <c r="Y246" s="35"/>
      <c r="Z246" s="35"/>
      <c r="AA246" s="35"/>
      <c r="AB246" s="35"/>
      <c r="AC246" s="35"/>
      <c r="AD246" s="35"/>
      <c r="AE246" s="35"/>
      <c r="AR246" s="221" t="s">
        <v>195</v>
      </c>
      <c r="AT246" s="221" t="s">
        <v>190</v>
      </c>
      <c r="AU246" s="221" t="s">
        <v>88</v>
      </c>
      <c r="AY246" s="18" t="s">
        <v>188</v>
      </c>
      <c r="BE246" s="222">
        <f>IF(N246="základní",J246,0)</f>
        <v>0</v>
      </c>
      <c r="BF246" s="222">
        <f>IF(N246="snížená",J246,0)</f>
        <v>0</v>
      </c>
      <c r="BG246" s="222">
        <f>IF(N246="zákl. přenesená",J246,0)</f>
        <v>0</v>
      </c>
      <c r="BH246" s="222">
        <f>IF(N246="sníž. přenesená",J246,0)</f>
        <v>0</v>
      </c>
      <c r="BI246" s="222">
        <f>IF(N246="nulová",J246,0)</f>
        <v>0</v>
      </c>
      <c r="BJ246" s="18" t="s">
        <v>85</v>
      </c>
      <c r="BK246" s="222">
        <f>ROUND(I246*H246,2)</f>
        <v>0</v>
      </c>
      <c r="BL246" s="18" t="s">
        <v>195</v>
      </c>
      <c r="BM246" s="221" t="s">
        <v>2349</v>
      </c>
    </row>
    <row r="247" spans="1:65" s="13" customFormat="1" ht="11.25">
      <c r="B247" s="223"/>
      <c r="C247" s="224"/>
      <c r="D247" s="225" t="s">
        <v>197</v>
      </c>
      <c r="E247" s="226" t="s">
        <v>1</v>
      </c>
      <c r="F247" s="227" t="s">
        <v>2350</v>
      </c>
      <c r="G247" s="224"/>
      <c r="H247" s="228">
        <v>1</v>
      </c>
      <c r="I247" s="229"/>
      <c r="J247" s="224"/>
      <c r="K247" s="224"/>
      <c r="L247" s="230"/>
      <c r="M247" s="231"/>
      <c r="N247" s="232"/>
      <c r="O247" s="232"/>
      <c r="P247" s="232"/>
      <c r="Q247" s="232"/>
      <c r="R247" s="232"/>
      <c r="S247" s="232"/>
      <c r="T247" s="233"/>
      <c r="AT247" s="234" t="s">
        <v>197</v>
      </c>
      <c r="AU247" s="234" t="s">
        <v>88</v>
      </c>
      <c r="AV247" s="13" t="s">
        <v>88</v>
      </c>
      <c r="AW247" s="13" t="s">
        <v>32</v>
      </c>
      <c r="AX247" s="13" t="s">
        <v>85</v>
      </c>
      <c r="AY247" s="234" t="s">
        <v>188</v>
      </c>
    </row>
    <row r="248" spans="1:65" s="2" customFormat="1" ht="16.5" customHeight="1">
      <c r="A248" s="35"/>
      <c r="B248" s="36"/>
      <c r="C248" s="210" t="s">
        <v>390</v>
      </c>
      <c r="D248" s="210" t="s">
        <v>190</v>
      </c>
      <c r="E248" s="211" t="s">
        <v>2190</v>
      </c>
      <c r="F248" s="212" t="s">
        <v>2191</v>
      </c>
      <c r="G248" s="213" t="s">
        <v>454</v>
      </c>
      <c r="H248" s="214">
        <v>1</v>
      </c>
      <c r="I248" s="215"/>
      <c r="J248" s="216">
        <f>ROUND(I248*H248,2)</f>
        <v>0</v>
      </c>
      <c r="K248" s="212" t="s">
        <v>202</v>
      </c>
      <c r="L248" s="40"/>
      <c r="M248" s="217" t="s">
        <v>1</v>
      </c>
      <c r="N248" s="218" t="s">
        <v>42</v>
      </c>
      <c r="O248" s="72"/>
      <c r="P248" s="219">
        <f>O248*H248</f>
        <v>0</v>
      </c>
      <c r="Q248" s="219">
        <v>1.2120000000000001E-2</v>
      </c>
      <c r="R248" s="219">
        <f>Q248*H248</f>
        <v>1.2120000000000001E-2</v>
      </c>
      <c r="S248" s="219">
        <v>0</v>
      </c>
      <c r="T248" s="220">
        <f>S248*H248</f>
        <v>0</v>
      </c>
      <c r="U248" s="35"/>
      <c r="V248" s="35"/>
      <c r="W248" s="35"/>
      <c r="X248" s="35"/>
      <c r="Y248" s="35"/>
      <c r="Z248" s="35"/>
      <c r="AA248" s="35"/>
      <c r="AB248" s="35"/>
      <c r="AC248" s="35"/>
      <c r="AD248" s="35"/>
      <c r="AE248" s="35"/>
      <c r="AR248" s="221" t="s">
        <v>195</v>
      </c>
      <c r="AT248" s="221" t="s">
        <v>190</v>
      </c>
      <c r="AU248" s="221" t="s">
        <v>88</v>
      </c>
      <c r="AY248" s="18" t="s">
        <v>188</v>
      </c>
      <c r="BE248" s="222">
        <f>IF(N248="základní",J248,0)</f>
        <v>0</v>
      </c>
      <c r="BF248" s="222">
        <f>IF(N248="snížená",J248,0)</f>
        <v>0</v>
      </c>
      <c r="BG248" s="222">
        <f>IF(N248="zákl. přenesená",J248,0)</f>
        <v>0</v>
      </c>
      <c r="BH248" s="222">
        <f>IF(N248="sníž. přenesená",J248,0)</f>
        <v>0</v>
      </c>
      <c r="BI248" s="222">
        <f>IF(N248="nulová",J248,0)</f>
        <v>0</v>
      </c>
      <c r="BJ248" s="18" t="s">
        <v>85</v>
      </c>
      <c r="BK248" s="222">
        <f>ROUND(I248*H248,2)</f>
        <v>0</v>
      </c>
      <c r="BL248" s="18" t="s">
        <v>195</v>
      </c>
      <c r="BM248" s="221" t="s">
        <v>2192</v>
      </c>
    </row>
    <row r="249" spans="1:65" s="2" customFormat="1" ht="16.5" customHeight="1">
      <c r="A249" s="35"/>
      <c r="B249" s="36"/>
      <c r="C249" s="210" t="s">
        <v>405</v>
      </c>
      <c r="D249" s="210" t="s">
        <v>190</v>
      </c>
      <c r="E249" s="211" t="s">
        <v>2202</v>
      </c>
      <c r="F249" s="212" t="s">
        <v>2203</v>
      </c>
      <c r="G249" s="213" t="s">
        <v>454</v>
      </c>
      <c r="H249" s="214">
        <v>1</v>
      </c>
      <c r="I249" s="215"/>
      <c r="J249" s="216">
        <f>ROUND(I249*H249,2)</f>
        <v>0</v>
      </c>
      <c r="K249" s="212" t="s">
        <v>202</v>
      </c>
      <c r="L249" s="40"/>
      <c r="M249" s="217" t="s">
        <v>1</v>
      </c>
      <c r="N249" s="218" t="s">
        <v>42</v>
      </c>
      <c r="O249" s="72"/>
      <c r="P249" s="219">
        <f>O249*H249</f>
        <v>0</v>
      </c>
      <c r="Q249" s="219">
        <v>0</v>
      </c>
      <c r="R249" s="219">
        <f>Q249*H249</f>
        <v>0</v>
      </c>
      <c r="S249" s="219">
        <v>0</v>
      </c>
      <c r="T249" s="220">
        <f>S249*H249</f>
        <v>0</v>
      </c>
      <c r="U249" s="35"/>
      <c r="V249" s="35"/>
      <c r="W249" s="35"/>
      <c r="X249" s="35"/>
      <c r="Y249" s="35"/>
      <c r="Z249" s="35"/>
      <c r="AA249" s="35"/>
      <c r="AB249" s="35"/>
      <c r="AC249" s="35"/>
      <c r="AD249" s="35"/>
      <c r="AE249" s="35"/>
      <c r="AR249" s="221" t="s">
        <v>195</v>
      </c>
      <c r="AT249" s="221" t="s">
        <v>190</v>
      </c>
      <c r="AU249" s="221" t="s">
        <v>88</v>
      </c>
      <c r="AY249" s="18" t="s">
        <v>188</v>
      </c>
      <c r="BE249" s="222">
        <f>IF(N249="základní",J249,0)</f>
        <v>0</v>
      </c>
      <c r="BF249" s="222">
        <f>IF(N249="snížená",J249,0)</f>
        <v>0</v>
      </c>
      <c r="BG249" s="222">
        <f>IF(N249="zákl. přenesená",J249,0)</f>
        <v>0</v>
      </c>
      <c r="BH249" s="222">
        <f>IF(N249="sníž. přenesená",J249,0)</f>
        <v>0</v>
      </c>
      <c r="BI249" s="222">
        <f>IF(N249="nulová",J249,0)</f>
        <v>0</v>
      </c>
      <c r="BJ249" s="18" t="s">
        <v>85</v>
      </c>
      <c r="BK249" s="222">
        <f>ROUND(I249*H249,2)</f>
        <v>0</v>
      </c>
      <c r="BL249" s="18" t="s">
        <v>195</v>
      </c>
      <c r="BM249" s="221" t="s">
        <v>2204</v>
      </c>
    </row>
    <row r="250" spans="1:65" s="2" customFormat="1" ht="16.5" customHeight="1">
      <c r="A250" s="35"/>
      <c r="B250" s="36"/>
      <c r="C250" s="210" t="s">
        <v>411</v>
      </c>
      <c r="D250" s="210" t="s">
        <v>190</v>
      </c>
      <c r="E250" s="211" t="s">
        <v>2210</v>
      </c>
      <c r="F250" s="212" t="s">
        <v>2211</v>
      </c>
      <c r="G250" s="213" t="s">
        <v>454</v>
      </c>
      <c r="H250" s="214">
        <v>1</v>
      </c>
      <c r="I250" s="215"/>
      <c r="J250" s="216">
        <f>ROUND(I250*H250,2)</f>
        <v>0</v>
      </c>
      <c r="K250" s="212" t="s">
        <v>202</v>
      </c>
      <c r="L250" s="40"/>
      <c r="M250" s="217" t="s">
        <v>1</v>
      </c>
      <c r="N250" s="218" t="s">
        <v>42</v>
      </c>
      <c r="O250" s="72"/>
      <c r="P250" s="219">
        <f>O250*H250</f>
        <v>0</v>
      </c>
      <c r="Q250" s="219">
        <v>0.19885</v>
      </c>
      <c r="R250" s="219">
        <f>Q250*H250</f>
        <v>0.19885</v>
      </c>
      <c r="S250" s="219">
        <v>0</v>
      </c>
      <c r="T250" s="220">
        <f>S250*H250</f>
        <v>0</v>
      </c>
      <c r="U250" s="35"/>
      <c r="V250" s="35"/>
      <c r="W250" s="35"/>
      <c r="X250" s="35"/>
      <c r="Y250" s="35"/>
      <c r="Z250" s="35"/>
      <c r="AA250" s="35"/>
      <c r="AB250" s="35"/>
      <c r="AC250" s="35"/>
      <c r="AD250" s="35"/>
      <c r="AE250" s="35"/>
      <c r="AR250" s="221" t="s">
        <v>195</v>
      </c>
      <c r="AT250" s="221" t="s">
        <v>190</v>
      </c>
      <c r="AU250" s="221" t="s">
        <v>88</v>
      </c>
      <c r="AY250" s="18" t="s">
        <v>188</v>
      </c>
      <c r="BE250" s="222">
        <f>IF(N250="základní",J250,0)</f>
        <v>0</v>
      </c>
      <c r="BF250" s="222">
        <f>IF(N250="snížená",J250,0)</f>
        <v>0</v>
      </c>
      <c r="BG250" s="222">
        <f>IF(N250="zákl. přenesená",J250,0)</f>
        <v>0</v>
      </c>
      <c r="BH250" s="222">
        <f>IF(N250="sníž. přenesená",J250,0)</f>
        <v>0</v>
      </c>
      <c r="BI250" s="222">
        <f>IF(N250="nulová",J250,0)</f>
        <v>0</v>
      </c>
      <c r="BJ250" s="18" t="s">
        <v>85</v>
      </c>
      <c r="BK250" s="222">
        <f>ROUND(I250*H250,2)</f>
        <v>0</v>
      </c>
      <c r="BL250" s="18" t="s">
        <v>195</v>
      </c>
      <c r="BM250" s="221" t="s">
        <v>2212</v>
      </c>
    </row>
    <row r="251" spans="1:65" s="2" customFormat="1" ht="16.5" customHeight="1">
      <c r="A251" s="35"/>
      <c r="B251" s="36"/>
      <c r="C251" s="210" t="s">
        <v>416</v>
      </c>
      <c r="D251" s="210" t="s">
        <v>190</v>
      </c>
      <c r="E251" s="211" t="s">
        <v>2218</v>
      </c>
      <c r="F251" s="212" t="s">
        <v>2219</v>
      </c>
      <c r="G251" s="213" t="s">
        <v>454</v>
      </c>
      <c r="H251" s="214">
        <v>1</v>
      </c>
      <c r="I251" s="215"/>
      <c r="J251" s="216">
        <f>ROUND(I251*H251,2)</f>
        <v>0</v>
      </c>
      <c r="K251" s="212" t="s">
        <v>194</v>
      </c>
      <c r="L251" s="40"/>
      <c r="M251" s="217" t="s">
        <v>1</v>
      </c>
      <c r="N251" s="218" t="s">
        <v>42</v>
      </c>
      <c r="O251" s="72"/>
      <c r="P251" s="219">
        <f>O251*H251</f>
        <v>0</v>
      </c>
      <c r="Q251" s="219">
        <v>3.1700000000000001E-3</v>
      </c>
      <c r="R251" s="219">
        <f>Q251*H251</f>
        <v>3.1700000000000001E-3</v>
      </c>
      <c r="S251" s="219">
        <v>0</v>
      </c>
      <c r="T251" s="220">
        <f>S251*H251</f>
        <v>0</v>
      </c>
      <c r="U251" s="35"/>
      <c r="V251" s="35"/>
      <c r="W251" s="35"/>
      <c r="X251" s="35"/>
      <c r="Y251" s="35"/>
      <c r="Z251" s="35"/>
      <c r="AA251" s="35"/>
      <c r="AB251" s="35"/>
      <c r="AC251" s="35"/>
      <c r="AD251" s="35"/>
      <c r="AE251" s="35"/>
      <c r="AR251" s="221" t="s">
        <v>195</v>
      </c>
      <c r="AT251" s="221" t="s">
        <v>190</v>
      </c>
      <c r="AU251" s="221" t="s">
        <v>88</v>
      </c>
      <c r="AY251" s="18" t="s">
        <v>188</v>
      </c>
      <c r="BE251" s="222">
        <f>IF(N251="základní",J251,0)</f>
        <v>0</v>
      </c>
      <c r="BF251" s="222">
        <f>IF(N251="snížená",J251,0)</f>
        <v>0</v>
      </c>
      <c r="BG251" s="222">
        <f>IF(N251="zákl. přenesená",J251,0)</f>
        <v>0</v>
      </c>
      <c r="BH251" s="222">
        <f>IF(N251="sníž. přenesená",J251,0)</f>
        <v>0</v>
      </c>
      <c r="BI251" s="222">
        <f>IF(N251="nulová",J251,0)</f>
        <v>0</v>
      </c>
      <c r="BJ251" s="18" t="s">
        <v>85</v>
      </c>
      <c r="BK251" s="222">
        <f>ROUND(I251*H251,2)</f>
        <v>0</v>
      </c>
      <c r="BL251" s="18" t="s">
        <v>195</v>
      </c>
      <c r="BM251" s="221" t="s">
        <v>2220</v>
      </c>
    </row>
    <row r="252" spans="1:65" s="13" customFormat="1" ht="11.25">
      <c r="B252" s="223"/>
      <c r="C252" s="224"/>
      <c r="D252" s="225" t="s">
        <v>197</v>
      </c>
      <c r="E252" s="226" t="s">
        <v>1</v>
      </c>
      <c r="F252" s="227" t="s">
        <v>2221</v>
      </c>
      <c r="G252" s="224"/>
      <c r="H252" s="228">
        <v>1</v>
      </c>
      <c r="I252" s="229"/>
      <c r="J252" s="224"/>
      <c r="K252" s="224"/>
      <c r="L252" s="230"/>
      <c r="M252" s="231"/>
      <c r="N252" s="232"/>
      <c r="O252" s="232"/>
      <c r="P252" s="232"/>
      <c r="Q252" s="232"/>
      <c r="R252" s="232"/>
      <c r="S252" s="232"/>
      <c r="T252" s="233"/>
      <c r="AT252" s="234" t="s">
        <v>197</v>
      </c>
      <c r="AU252" s="234" t="s">
        <v>88</v>
      </c>
      <c r="AV252" s="13" t="s">
        <v>88</v>
      </c>
      <c r="AW252" s="13" t="s">
        <v>32</v>
      </c>
      <c r="AX252" s="13" t="s">
        <v>85</v>
      </c>
      <c r="AY252" s="234" t="s">
        <v>188</v>
      </c>
    </row>
    <row r="253" spans="1:65" s="12" customFormat="1" ht="22.9" customHeight="1">
      <c r="B253" s="194"/>
      <c r="C253" s="195"/>
      <c r="D253" s="196" t="s">
        <v>76</v>
      </c>
      <c r="E253" s="208" t="s">
        <v>236</v>
      </c>
      <c r="F253" s="208" t="s">
        <v>1289</v>
      </c>
      <c r="G253" s="195"/>
      <c r="H253" s="195"/>
      <c r="I253" s="198"/>
      <c r="J253" s="209">
        <f>BK253</f>
        <v>0</v>
      </c>
      <c r="K253" s="195"/>
      <c r="L253" s="200"/>
      <c r="M253" s="201"/>
      <c r="N253" s="202"/>
      <c r="O253" s="202"/>
      <c r="P253" s="203">
        <f>SUM(P254:P261)</f>
        <v>0</v>
      </c>
      <c r="Q253" s="202"/>
      <c r="R253" s="203">
        <f>SUM(R254:R261)</f>
        <v>0.12501000000000001</v>
      </c>
      <c r="S253" s="202"/>
      <c r="T253" s="204">
        <f>SUM(T254:T261)</f>
        <v>0.127</v>
      </c>
      <c r="AR253" s="205" t="s">
        <v>85</v>
      </c>
      <c r="AT253" s="206" t="s">
        <v>76</v>
      </c>
      <c r="AU253" s="206" t="s">
        <v>85</v>
      </c>
      <c r="AY253" s="205" t="s">
        <v>188</v>
      </c>
      <c r="BK253" s="207">
        <f>SUM(BK254:BK261)</f>
        <v>0</v>
      </c>
    </row>
    <row r="254" spans="1:65" s="2" customFormat="1" ht="16.5" customHeight="1">
      <c r="A254" s="35"/>
      <c r="B254" s="36"/>
      <c r="C254" s="210" t="s">
        <v>420</v>
      </c>
      <c r="D254" s="210" t="s">
        <v>190</v>
      </c>
      <c r="E254" s="211" t="s">
        <v>2252</v>
      </c>
      <c r="F254" s="212" t="s">
        <v>2253</v>
      </c>
      <c r="G254" s="213" t="s">
        <v>454</v>
      </c>
      <c r="H254" s="214">
        <v>2</v>
      </c>
      <c r="I254" s="215"/>
      <c r="J254" s="216">
        <f>ROUND(I254*H254,2)</f>
        <v>0</v>
      </c>
      <c r="K254" s="212" t="s">
        <v>194</v>
      </c>
      <c r="L254" s="40"/>
      <c r="M254" s="217" t="s">
        <v>1</v>
      </c>
      <c r="N254" s="218" t="s">
        <v>42</v>
      </c>
      <c r="O254" s="72"/>
      <c r="P254" s="219">
        <f>O254*H254</f>
        <v>0</v>
      </c>
      <c r="Q254" s="219">
        <v>5.1999999999999998E-2</v>
      </c>
      <c r="R254" s="219">
        <f>Q254*H254</f>
        <v>0.104</v>
      </c>
      <c r="S254" s="219">
        <v>0</v>
      </c>
      <c r="T254" s="220">
        <f>S254*H254</f>
        <v>0</v>
      </c>
      <c r="U254" s="35"/>
      <c r="V254" s="35"/>
      <c r="W254" s="35"/>
      <c r="X254" s="35"/>
      <c r="Y254" s="35"/>
      <c r="Z254" s="35"/>
      <c r="AA254" s="35"/>
      <c r="AB254" s="35"/>
      <c r="AC254" s="35"/>
      <c r="AD254" s="35"/>
      <c r="AE254" s="35"/>
      <c r="AR254" s="221" t="s">
        <v>195</v>
      </c>
      <c r="AT254" s="221" t="s">
        <v>190</v>
      </c>
      <c r="AU254" s="221" t="s">
        <v>88</v>
      </c>
      <c r="AY254" s="18" t="s">
        <v>188</v>
      </c>
      <c r="BE254" s="222">
        <f>IF(N254="základní",J254,0)</f>
        <v>0</v>
      </c>
      <c r="BF254" s="222">
        <f>IF(N254="snížená",J254,0)</f>
        <v>0</v>
      </c>
      <c r="BG254" s="222">
        <f>IF(N254="zákl. přenesená",J254,0)</f>
        <v>0</v>
      </c>
      <c r="BH254" s="222">
        <f>IF(N254="sníž. přenesená",J254,0)</f>
        <v>0</v>
      </c>
      <c r="BI254" s="222">
        <f>IF(N254="nulová",J254,0)</f>
        <v>0</v>
      </c>
      <c r="BJ254" s="18" t="s">
        <v>85</v>
      </c>
      <c r="BK254" s="222">
        <f>ROUND(I254*H254,2)</f>
        <v>0</v>
      </c>
      <c r="BL254" s="18" t="s">
        <v>195</v>
      </c>
      <c r="BM254" s="221" t="s">
        <v>2254</v>
      </c>
    </row>
    <row r="255" spans="1:65" s="2" customFormat="1" ht="16.5" customHeight="1">
      <c r="A255" s="35"/>
      <c r="B255" s="36"/>
      <c r="C255" s="210" t="s">
        <v>428</v>
      </c>
      <c r="D255" s="210" t="s">
        <v>190</v>
      </c>
      <c r="E255" s="211" t="s">
        <v>2351</v>
      </c>
      <c r="F255" s="212" t="s">
        <v>2352</v>
      </c>
      <c r="G255" s="213" t="s">
        <v>207</v>
      </c>
      <c r="H255" s="214">
        <v>20</v>
      </c>
      <c r="I255" s="215"/>
      <c r="J255" s="216">
        <f>ROUND(I255*H255,2)</f>
        <v>0</v>
      </c>
      <c r="K255" s="212" t="s">
        <v>202</v>
      </c>
      <c r="L255" s="40"/>
      <c r="M255" s="217" t="s">
        <v>1</v>
      </c>
      <c r="N255" s="218" t="s">
        <v>42</v>
      </c>
      <c r="O255" s="72"/>
      <c r="P255" s="219">
        <f>O255*H255</f>
        <v>0</v>
      </c>
      <c r="Q255" s="219">
        <v>0</v>
      </c>
      <c r="R255" s="219">
        <f>Q255*H255</f>
        <v>0</v>
      </c>
      <c r="S255" s="219">
        <v>0</v>
      </c>
      <c r="T255" s="220">
        <f>S255*H255</f>
        <v>0</v>
      </c>
      <c r="U255" s="35"/>
      <c r="V255" s="35"/>
      <c r="W255" s="35"/>
      <c r="X255" s="35"/>
      <c r="Y255" s="35"/>
      <c r="Z255" s="35"/>
      <c r="AA255" s="35"/>
      <c r="AB255" s="35"/>
      <c r="AC255" s="35"/>
      <c r="AD255" s="35"/>
      <c r="AE255" s="35"/>
      <c r="AR255" s="221" t="s">
        <v>195</v>
      </c>
      <c r="AT255" s="221" t="s">
        <v>190</v>
      </c>
      <c r="AU255" s="221" t="s">
        <v>88</v>
      </c>
      <c r="AY255" s="18" t="s">
        <v>188</v>
      </c>
      <c r="BE255" s="222">
        <f>IF(N255="základní",J255,0)</f>
        <v>0</v>
      </c>
      <c r="BF255" s="222">
        <f>IF(N255="snížená",J255,0)</f>
        <v>0</v>
      </c>
      <c r="BG255" s="222">
        <f>IF(N255="zákl. přenesená",J255,0)</f>
        <v>0</v>
      </c>
      <c r="BH255" s="222">
        <f>IF(N255="sníž. přenesená",J255,0)</f>
        <v>0</v>
      </c>
      <c r="BI255" s="222">
        <f>IF(N255="nulová",J255,0)</f>
        <v>0</v>
      </c>
      <c r="BJ255" s="18" t="s">
        <v>85</v>
      </c>
      <c r="BK255" s="222">
        <f>ROUND(I255*H255,2)</f>
        <v>0</v>
      </c>
      <c r="BL255" s="18" t="s">
        <v>195</v>
      </c>
      <c r="BM255" s="221" t="s">
        <v>2353</v>
      </c>
    </row>
    <row r="256" spans="1:65" s="13" customFormat="1" ht="11.25">
      <c r="B256" s="223"/>
      <c r="C256" s="224"/>
      <c r="D256" s="225" t="s">
        <v>197</v>
      </c>
      <c r="E256" s="226" t="s">
        <v>1</v>
      </c>
      <c r="F256" s="227" t="s">
        <v>2354</v>
      </c>
      <c r="G256" s="224"/>
      <c r="H256" s="228">
        <v>20</v>
      </c>
      <c r="I256" s="229"/>
      <c r="J256" s="224"/>
      <c r="K256" s="224"/>
      <c r="L256" s="230"/>
      <c r="M256" s="231"/>
      <c r="N256" s="232"/>
      <c r="O256" s="232"/>
      <c r="P256" s="232"/>
      <c r="Q256" s="232"/>
      <c r="R256" s="232"/>
      <c r="S256" s="232"/>
      <c r="T256" s="233"/>
      <c r="AT256" s="234" t="s">
        <v>197</v>
      </c>
      <c r="AU256" s="234" t="s">
        <v>88</v>
      </c>
      <c r="AV256" s="13" t="s">
        <v>88</v>
      </c>
      <c r="AW256" s="13" t="s">
        <v>32</v>
      </c>
      <c r="AX256" s="13" t="s">
        <v>85</v>
      </c>
      <c r="AY256" s="234" t="s">
        <v>188</v>
      </c>
    </row>
    <row r="257" spans="1:65" s="2" customFormat="1" ht="16.5" customHeight="1">
      <c r="A257" s="35"/>
      <c r="B257" s="36"/>
      <c r="C257" s="210" t="s">
        <v>433</v>
      </c>
      <c r="D257" s="210" t="s">
        <v>190</v>
      </c>
      <c r="E257" s="211" t="s">
        <v>2355</v>
      </c>
      <c r="F257" s="212" t="s">
        <v>2356</v>
      </c>
      <c r="G257" s="213" t="s">
        <v>207</v>
      </c>
      <c r="H257" s="214">
        <v>60</v>
      </c>
      <c r="I257" s="215"/>
      <c r="J257" s="216">
        <f>ROUND(I257*H257,2)</f>
        <v>0</v>
      </c>
      <c r="K257" s="212" t="s">
        <v>202</v>
      </c>
      <c r="L257" s="40"/>
      <c r="M257" s="217" t="s">
        <v>1</v>
      </c>
      <c r="N257" s="218" t="s">
        <v>42</v>
      </c>
      <c r="O257" s="72"/>
      <c r="P257" s="219">
        <f>O257*H257</f>
        <v>0</v>
      </c>
      <c r="Q257" s="219">
        <v>0</v>
      </c>
      <c r="R257" s="219">
        <f>Q257*H257</f>
        <v>0</v>
      </c>
      <c r="S257" s="219">
        <v>0</v>
      </c>
      <c r="T257" s="220">
        <f>S257*H257</f>
        <v>0</v>
      </c>
      <c r="U257" s="35"/>
      <c r="V257" s="35"/>
      <c r="W257" s="35"/>
      <c r="X257" s="35"/>
      <c r="Y257" s="35"/>
      <c r="Z257" s="35"/>
      <c r="AA257" s="35"/>
      <c r="AB257" s="35"/>
      <c r="AC257" s="35"/>
      <c r="AD257" s="35"/>
      <c r="AE257" s="35"/>
      <c r="AR257" s="221" t="s">
        <v>195</v>
      </c>
      <c r="AT257" s="221" t="s">
        <v>190</v>
      </c>
      <c r="AU257" s="221" t="s">
        <v>88</v>
      </c>
      <c r="AY257" s="18" t="s">
        <v>188</v>
      </c>
      <c r="BE257" s="222">
        <f>IF(N257="základní",J257,0)</f>
        <v>0</v>
      </c>
      <c r="BF257" s="222">
        <f>IF(N257="snížená",J257,0)</f>
        <v>0</v>
      </c>
      <c r="BG257" s="222">
        <f>IF(N257="zákl. přenesená",J257,0)</f>
        <v>0</v>
      </c>
      <c r="BH257" s="222">
        <f>IF(N257="sníž. přenesená",J257,0)</f>
        <v>0</v>
      </c>
      <c r="BI257" s="222">
        <f>IF(N257="nulová",J257,0)</f>
        <v>0</v>
      </c>
      <c r="BJ257" s="18" t="s">
        <v>85</v>
      </c>
      <c r="BK257" s="222">
        <f>ROUND(I257*H257,2)</f>
        <v>0</v>
      </c>
      <c r="BL257" s="18" t="s">
        <v>195</v>
      </c>
      <c r="BM257" s="221" t="s">
        <v>2357</v>
      </c>
    </row>
    <row r="258" spans="1:65" s="13" customFormat="1" ht="11.25">
      <c r="B258" s="223"/>
      <c r="C258" s="224"/>
      <c r="D258" s="225" t="s">
        <v>197</v>
      </c>
      <c r="E258" s="224"/>
      <c r="F258" s="227" t="s">
        <v>2358</v>
      </c>
      <c r="G258" s="224"/>
      <c r="H258" s="228">
        <v>60</v>
      </c>
      <c r="I258" s="229"/>
      <c r="J258" s="224"/>
      <c r="K258" s="224"/>
      <c r="L258" s="230"/>
      <c r="M258" s="231"/>
      <c r="N258" s="232"/>
      <c r="O258" s="232"/>
      <c r="P258" s="232"/>
      <c r="Q258" s="232"/>
      <c r="R258" s="232"/>
      <c r="S258" s="232"/>
      <c r="T258" s="233"/>
      <c r="AT258" s="234" t="s">
        <v>197</v>
      </c>
      <c r="AU258" s="234" t="s">
        <v>88</v>
      </c>
      <c r="AV258" s="13" t="s">
        <v>88</v>
      </c>
      <c r="AW258" s="13" t="s">
        <v>4</v>
      </c>
      <c r="AX258" s="13" t="s">
        <v>85</v>
      </c>
      <c r="AY258" s="234" t="s">
        <v>188</v>
      </c>
    </row>
    <row r="259" spans="1:65" s="2" customFormat="1" ht="16.5" customHeight="1">
      <c r="A259" s="35"/>
      <c r="B259" s="36"/>
      <c r="C259" s="210" t="s">
        <v>436</v>
      </c>
      <c r="D259" s="210" t="s">
        <v>190</v>
      </c>
      <c r="E259" s="211" t="s">
        <v>2359</v>
      </c>
      <c r="F259" s="212" t="s">
        <v>2360</v>
      </c>
      <c r="G259" s="213" t="s">
        <v>207</v>
      </c>
      <c r="H259" s="214">
        <v>20</v>
      </c>
      <c r="I259" s="215"/>
      <c r="J259" s="216">
        <f>ROUND(I259*H259,2)</f>
        <v>0</v>
      </c>
      <c r="K259" s="212" t="s">
        <v>202</v>
      </c>
      <c r="L259" s="40"/>
      <c r="M259" s="217" t="s">
        <v>1</v>
      </c>
      <c r="N259" s="218" t="s">
        <v>42</v>
      </c>
      <c r="O259" s="72"/>
      <c r="P259" s="219">
        <f>O259*H259</f>
        <v>0</v>
      </c>
      <c r="Q259" s="219">
        <v>0</v>
      </c>
      <c r="R259" s="219">
        <f>Q259*H259</f>
        <v>0</v>
      </c>
      <c r="S259" s="219">
        <v>0</v>
      </c>
      <c r="T259" s="220">
        <f>S259*H259</f>
        <v>0</v>
      </c>
      <c r="U259" s="35"/>
      <c r="V259" s="35"/>
      <c r="W259" s="35"/>
      <c r="X259" s="35"/>
      <c r="Y259" s="35"/>
      <c r="Z259" s="35"/>
      <c r="AA259" s="35"/>
      <c r="AB259" s="35"/>
      <c r="AC259" s="35"/>
      <c r="AD259" s="35"/>
      <c r="AE259" s="35"/>
      <c r="AR259" s="221" t="s">
        <v>195</v>
      </c>
      <c r="AT259" s="221" t="s">
        <v>190</v>
      </c>
      <c r="AU259" s="221" t="s">
        <v>88</v>
      </c>
      <c r="AY259" s="18" t="s">
        <v>188</v>
      </c>
      <c r="BE259" s="222">
        <f>IF(N259="základní",J259,0)</f>
        <v>0</v>
      </c>
      <c r="BF259" s="222">
        <f>IF(N259="snížená",J259,0)</f>
        <v>0</v>
      </c>
      <c r="BG259" s="222">
        <f>IF(N259="zákl. přenesená",J259,0)</f>
        <v>0</v>
      </c>
      <c r="BH259" s="222">
        <f>IF(N259="sníž. přenesená",J259,0)</f>
        <v>0</v>
      </c>
      <c r="BI259" s="222">
        <f>IF(N259="nulová",J259,0)</f>
        <v>0</v>
      </c>
      <c r="BJ259" s="18" t="s">
        <v>85</v>
      </c>
      <c r="BK259" s="222">
        <f>ROUND(I259*H259,2)</f>
        <v>0</v>
      </c>
      <c r="BL259" s="18" t="s">
        <v>195</v>
      </c>
      <c r="BM259" s="221" t="s">
        <v>2361</v>
      </c>
    </row>
    <row r="260" spans="1:65" s="2" customFormat="1" ht="36" customHeight="1">
      <c r="A260" s="35"/>
      <c r="B260" s="36"/>
      <c r="C260" s="210" t="s">
        <v>439</v>
      </c>
      <c r="D260" s="210" t="s">
        <v>190</v>
      </c>
      <c r="E260" s="211" t="s">
        <v>2362</v>
      </c>
      <c r="F260" s="212" t="s">
        <v>2363</v>
      </c>
      <c r="G260" s="213" t="s">
        <v>454</v>
      </c>
      <c r="H260" s="214">
        <v>1</v>
      </c>
      <c r="I260" s="215"/>
      <c r="J260" s="216">
        <f>ROUND(I260*H260,2)</f>
        <v>0</v>
      </c>
      <c r="K260" s="212" t="s">
        <v>194</v>
      </c>
      <c r="L260" s="40"/>
      <c r="M260" s="217" t="s">
        <v>1</v>
      </c>
      <c r="N260" s="218" t="s">
        <v>42</v>
      </c>
      <c r="O260" s="72"/>
      <c r="P260" s="219">
        <f>O260*H260</f>
        <v>0</v>
      </c>
      <c r="Q260" s="219">
        <v>2.1010000000000001E-2</v>
      </c>
      <c r="R260" s="219">
        <f>Q260*H260</f>
        <v>2.1010000000000001E-2</v>
      </c>
      <c r="S260" s="219">
        <v>0.127</v>
      </c>
      <c r="T260" s="220">
        <f>S260*H260</f>
        <v>0.127</v>
      </c>
      <c r="U260" s="35"/>
      <c r="V260" s="35"/>
      <c r="W260" s="35"/>
      <c r="X260" s="35"/>
      <c r="Y260" s="35"/>
      <c r="Z260" s="35"/>
      <c r="AA260" s="35"/>
      <c r="AB260" s="35"/>
      <c r="AC260" s="35"/>
      <c r="AD260" s="35"/>
      <c r="AE260" s="35"/>
      <c r="AR260" s="221" t="s">
        <v>195</v>
      </c>
      <c r="AT260" s="221" t="s">
        <v>190</v>
      </c>
      <c r="AU260" s="221" t="s">
        <v>88</v>
      </c>
      <c r="AY260" s="18" t="s">
        <v>188</v>
      </c>
      <c r="BE260" s="222">
        <f>IF(N260="základní",J260,0)</f>
        <v>0</v>
      </c>
      <c r="BF260" s="222">
        <f>IF(N260="snížená",J260,0)</f>
        <v>0</v>
      </c>
      <c r="BG260" s="222">
        <f>IF(N260="zákl. přenesená",J260,0)</f>
        <v>0</v>
      </c>
      <c r="BH260" s="222">
        <f>IF(N260="sníž. přenesená",J260,0)</f>
        <v>0</v>
      </c>
      <c r="BI260" s="222">
        <f>IF(N260="nulová",J260,0)</f>
        <v>0</v>
      </c>
      <c r="BJ260" s="18" t="s">
        <v>85</v>
      </c>
      <c r="BK260" s="222">
        <f>ROUND(I260*H260,2)</f>
        <v>0</v>
      </c>
      <c r="BL260" s="18" t="s">
        <v>195</v>
      </c>
      <c r="BM260" s="221" t="s">
        <v>2364</v>
      </c>
    </row>
    <row r="261" spans="1:65" s="13" customFormat="1" ht="11.25">
      <c r="B261" s="223"/>
      <c r="C261" s="224"/>
      <c r="D261" s="225" t="s">
        <v>197</v>
      </c>
      <c r="E261" s="226" t="s">
        <v>1</v>
      </c>
      <c r="F261" s="227" t="s">
        <v>2365</v>
      </c>
      <c r="G261" s="224"/>
      <c r="H261" s="228">
        <v>1</v>
      </c>
      <c r="I261" s="229"/>
      <c r="J261" s="224"/>
      <c r="K261" s="224"/>
      <c r="L261" s="230"/>
      <c r="M261" s="231"/>
      <c r="N261" s="232"/>
      <c r="O261" s="232"/>
      <c r="P261" s="232"/>
      <c r="Q261" s="232"/>
      <c r="R261" s="232"/>
      <c r="S261" s="232"/>
      <c r="T261" s="233"/>
      <c r="AT261" s="234" t="s">
        <v>197</v>
      </c>
      <c r="AU261" s="234" t="s">
        <v>88</v>
      </c>
      <c r="AV261" s="13" t="s">
        <v>88</v>
      </c>
      <c r="AW261" s="13" t="s">
        <v>32</v>
      </c>
      <c r="AX261" s="13" t="s">
        <v>85</v>
      </c>
      <c r="AY261" s="234" t="s">
        <v>188</v>
      </c>
    </row>
    <row r="262" spans="1:65" s="12" customFormat="1" ht="22.9" customHeight="1">
      <c r="B262" s="194"/>
      <c r="C262" s="195"/>
      <c r="D262" s="196" t="s">
        <v>76</v>
      </c>
      <c r="E262" s="208" t="s">
        <v>587</v>
      </c>
      <c r="F262" s="208" t="s">
        <v>588</v>
      </c>
      <c r="G262" s="195"/>
      <c r="H262" s="195"/>
      <c r="I262" s="198"/>
      <c r="J262" s="209">
        <f>BK262</f>
        <v>0</v>
      </c>
      <c r="K262" s="195"/>
      <c r="L262" s="200"/>
      <c r="M262" s="201"/>
      <c r="N262" s="202"/>
      <c r="O262" s="202"/>
      <c r="P262" s="203">
        <f>P263</f>
        <v>0</v>
      </c>
      <c r="Q262" s="202"/>
      <c r="R262" s="203">
        <f>R263</f>
        <v>0</v>
      </c>
      <c r="S262" s="202"/>
      <c r="T262" s="204">
        <f>T263</f>
        <v>0</v>
      </c>
      <c r="AR262" s="205" t="s">
        <v>85</v>
      </c>
      <c r="AT262" s="206" t="s">
        <v>76</v>
      </c>
      <c r="AU262" s="206" t="s">
        <v>85</v>
      </c>
      <c r="AY262" s="205" t="s">
        <v>188</v>
      </c>
      <c r="BK262" s="207">
        <f>BK263</f>
        <v>0</v>
      </c>
    </row>
    <row r="263" spans="1:65" s="2" customFormat="1" ht="16.5" customHeight="1">
      <c r="A263" s="35"/>
      <c r="B263" s="36"/>
      <c r="C263" s="210" t="s">
        <v>446</v>
      </c>
      <c r="D263" s="210" t="s">
        <v>190</v>
      </c>
      <c r="E263" s="211" t="s">
        <v>1425</v>
      </c>
      <c r="F263" s="212" t="s">
        <v>1426</v>
      </c>
      <c r="G263" s="213" t="s">
        <v>246</v>
      </c>
      <c r="H263" s="214">
        <v>0.54700000000000004</v>
      </c>
      <c r="I263" s="215"/>
      <c r="J263" s="216">
        <f>ROUND(I263*H263,2)</f>
        <v>0</v>
      </c>
      <c r="K263" s="212" t="s">
        <v>194</v>
      </c>
      <c r="L263" s="40"/>
      <c r="M263" s="217" t="s">
        <v>1</v>
      </c>
      <c r="N263" s="218" t="s">
        <v>42</v>
      </c>
      <c r="O263" s="72"/>
      <c r="P263" s="219">
        <f>O263*H263</f>
        <v>0</v>
      </c>
      <c r="Q263" s="219">
        <v>0</v>
      </c>
      <c r="R263" s="219">
        <f>Q263*H263</f>
        <v>0</v>
      </c>
      <c r="S263" s="219">
        <v>0</v>
      </c>
      <c r="T263" s="220">
        <f>S263*H263</f>
        <v>0</v>
      </c>
      <c r="U263" s="35"/>
      <c r="V263" s="35"/>
      <c r="W263" s="35"/>
      <c r="X263" s="35"/>
      <c r="Y263" s="35"/>
      <c r="Z263" s="35"/>
      <c r="AA263" s="35"/>
      <c r="AB263" s="35"/>
      <c r="AC263" s="35"/>
      <c r="AD263" s="35"/>
      <c r="AE263" s="35"/>
      <c r="AR263" s="221" t="s">
        <v>195</v>
      </c>
      <c r="AT263" s="221" t="s">
        <v>190</v>
      </c>
      <c r="AU263" s="221" t="s">
        <v>88</v>
      </c>
      <c r="AY263" s="18" t="s">
        <v>188</v>
      </c>
      <c r="BE263" s="222">
        <f>IF(N263="základní",J263,0)</f>
        <v>0</v>
      </c>
      <c r="BF263" s="222">
        <f>IF(N263="snížená",J263,0)</f>
        <v>0</v>
      </c>
      <c r="BG263" s="222">
        <f>IF(N263="zákl. přenesená",J263,0)</f>
        <v>0</v>
      </c>
      <c r="BH263" s="222">
        <f>IF(N263="sníž. přenesená",J263,0)</f>
        <v>0</v>
      </c>
      <c r="BI263" s="222">
        <f>IF(N263="nulová",J263,0)</f>
        <v>0</v>
      </c>
      <c r="BJ263" s="18" t="s">
        <v>85</v>
      </c>
      <c r="BK263" s="222">
        <f>ROUND(I263*H263,2)</f>
        <v>0</v>
      </c>
      <c r="BL263" s="18" t="s">
        <v>195</v>
      </c>
      <c r="BM263" s="221" t="s">
        <v>2366</v>
      </c>
    </row>
    <row r="264" spans="1:65" s="12" customFormat="1" ht="25.9" customHeight="1">
      <c r="B264" s="194"/>
      <c r="C264" s="195"/>
      <c r="D264" s="196" t="s">
        <v>76</v>
      </c>
      <c r="E264" s="197" t="s">
        <v>1623</v>
      </c>
      <c r="F264" s="197" t="s">
        <v>1624</v>
      </c>
      <c r="G264" s="195"/>
      <c r="H264" s="195"/>
      <c r="I264" s="198"/>
      <c r="J264" s="199">
        <f>BK264</f>
        <v>0</v>
      </c>
      <c r="K264" s="195"/>
      <c r="L264" s="200"/>
      <c r="M264" s="201"/>
      <c r="N264" s="202"/>
      <c r="O264" s="202"/>
      <c r="P264" s="203">
        <f>P265</f>
        <v>0</v>
      </c>
      <c r="Q264" s="202"/>
      <c r="R264" s="203">
        <f>R265</f>
        <v>1.6015999999999999E-2</v>
      </c>
      <c r="S264" s="202"/>
      <c r="T264" s="204">
        <f>T265</f>
        <v>0</v>
      </c>
      <c r="AR264" s="205" t="s">
        <v>88</v>
      </c>
      <c r="AT264" s="206" t="s">
        <v>76</v>
      </c>
      <c r="AU264" s="206" t="s">
        <v>77</v>
      </c>
      <c r="AY264" s="205" t="s">
        <v>188</v>
      </c>
      <c r="BK264" s="207">
        <f>BK265</f>
        <v>0</v>
      </c>
    </row>
    <row r="265" spans="1:65" s="12" customFormat="1" ht="22.9" customHeight="1">
      <c r="B265" s="194"/>
      <c r="C265" s="195"/>
      <c r="D265" s="196" t="s">
        <v>76</v>
      </c>
      <c r="E265" s="208" t="s">
        <v>2367</v>
      </c>
      <c r="F265" s="208" t="s">
        <v>2368</v>
      </c>
      <c r="G265" s="195"/>
      <c r="H265" s="195"/>
      <c r="I265" s="198"/>
      <c r="J265" s="209">
        <f>BK265</f>
        <v>0</v>
      </c>
      <c r="K265" s="195"/>
      <c r="L265" s="200"/>
      <c r="M265" s="201"/>
      <c r="N265" s="202"/>
      <c r="O265" s="202"/>
      <c r="P265" s="203">
        <f>SUM(P266:P268)</f>
        <v>0</v>
      </c>
      <c r="Q265" s="202"/>
      <c r="R265" s="203">
        <f>SUM(R266:R268)</f>
        <v>1.6015999999999999E-2</v>
      </c>
      <c r="S265" s="202"/>
      <c r="T265" s="204">
        <f>SUM(T266:T268)</f>
        <v>0</v>
      </c>
      <c r="AR265" s="205" t="s">
        <v>88</v>
      </c>
      <c r="AT265" s="206" t="s">
        <v>76</v>
      </c>
      <c r="AU265" s="206" t="s">
        <v>85</v>
      </c>
      <c r="AY265" s="205" t="s">
        <v>188</v>
      </c>
      <c r="BK265" s="207">
        <f>SUM(BK266:BK268)</f>
        <v>0</v>
      </c>
    </row>
    <row r="266" spans="1:65" s="2" customFormat="1" ht="16.5" customHeight="1">
      <c r="A266" s="35"/>
      <c r="B266" s="36"/>
      <c r="C266" s="210" t="s">
        <v>449</v>
      </c>
      <c r="D266" s="210" t="s">
        <v>190</v>
      </c>
      <c r="E266" s="211" t="s">
        <v>2369</v>
      </c>
      <c r="F266" s="212" t="s">
        <v>2370</v>
      </c>
      <c r="G266" s="213" t="s">
        <v>193</v>
      </c>
      <c r="H266" s="214">
        <v>5.6</v>
      </c>
      <c r="I266" s="215"/>
      <c r="J266" s="216">
        <f>ROUND(I266*H266,2)</f>
        <v>0</v>
      </c>
      <c r="K266" s="212" t="s">
        <v>202</v>
      </c>
      <c r="L266" s="40"/>
      <c r="M266" s="217" t="s">
        <v>1</v>
      </c>
      <c r="N266" s="218" t="s">
        <v>42</v>
      </c>
      <c r="O266" s="72"/>
      <c r="P266" s="219">
        <f>O266*H266</f>
        <v>0</v>
      </c>
      <c r="Q266" s="219">
        <v>2.8600000000000001E-3</v>
      </c>
      <c r="R266" s="219">
        <f>Q266*H266</f>
        <v>1.6015999999999999E-2</v>
      </c>
      <c r="S266" s="219">
        <v>0</v>
      </c>
      <c r="T266" s="220">
        <f>S266*H266</f>
        <v>0</v>
      </c>
      <c r="U266" s="35"/>
      <c r="V266" s="35"/>
      <c r="W266" s="35"/>
      <c r="X266" s="35"/>
      <c r="Y266" s="35"/>
      <c r="Z266" s="35"/>
      <c r="AA266" s="35"/>
      <c r="AB266" s="35"/>
      <c r="AC266" s="35"/>
      <c r="AD266" s="35"/>
      <c r="AE266" s="35"/>
      <c r="AR266" s="221" t="s">
        <v>269</v>
      </c>
      <c r="AT266" s="221" t="s">
        <v>190</v>
      </c>
      <c r="AU266" s="221" t="s">
        <v>88</v>
      </c>
      <c r="AY266" s="18" t="s">
        <v>188</v>
      </c>
      <c r="BE266" s="222">
        <f>IF(N266="základní",J266,0)</f>
        <v>0</v>
      </c>
      <c r="BF266" s="222">
        <f>IF(N266="snížená",J266,0)</f>
        <v>0</v>
      </c>
      <c r="BG266" s="222">
        <f>IF(N266="zákl. přenesená",J266,0)</f>
        <v>0</v>
      </c>
      <c r="BH266" s="222">
        <f>IF(N266="sníž. přenesená",J266,0)</f>
        <v>0</v>
      </c>
      <c r="BI266" s="222">
        <f>IF(N266="nulová",J266,0)</f>
        <v>0</v>
      </c>
      <c r="BJ266" s="18" t="s">
        <v>85</v>
      </c>
      <c r="BK266" s="222">
        <f>ROUND(I266*H266,2)</f>
        <v>0</v>
      </c>
      <c r="BL266" s="18" t="s">
        <v>269</v>
      </c>
      <c r="BM266" s="221" t="s">
        <v>2371</v>
      </c>
    </row>
    <row r="267" spans="1:65" s="13" customFormat="1" ht="11.25">
      <c r="B267" s="223"/>
      <c r="C267" s="224"/>
      <c r="D267" s="225" t="s">
        <v>197</v>
      </c>
      <c r="E267" s="226" t="s">
        <v>1</v>
      </c>
      <c r="F267" s="227" t="s">
        <v>2372</v>
      </c>
      <c r="G267" s="224"/>
      <c r="H267" s="228">
        <v>5.6</v>
      </c>
      <c r="I267" s="229"/>
      <c r="J267" s="224"/>
      <c r="K267" s="224"/>
      <c r="L267" s="230"/>
      <c r="M267" s="231"/>
      <c r="N267" s="232"/>
      <c r="O267" s="232"/>
      <c r="P267" s="232"/>
      <c r="Q267" s="232"/>
      <c r="R267" s="232"/>
      <c r="S267" s="232"/>
      <c r="T267" s="233"/>
      <c r="AT267" s="234" t="s">
        <v>197</v>
      </c>
      <c r="AU267" s="234" t="s">
        <v>88</v>
      </c>
      <c r="AV267" s="13" t="s">
        <v>88</v>
      </c>
      <c r="AW267" s="13" t="s">
        <v>32</v>
      </c>
      <c r="AX267" s="13" t="s">
        <v>85</v>
      </c>
      <c r="AY267" s="234" t="s">
        <v>188</v>
      </c>
    </row>
    <row r="268" spans="1:65" s="2" customFormat="1" ht="16.5" customHeight="1">
      <c r="A268" s="35"/>
      <c r="B268" s="36"/>
      <c r="C268" s="210" t="s">
        <v>451</v>
      </c>
      <c r="D268" s="210" t="s">
        <v>190</v>
      </c>
      <c r="E268" s="211" t="s">
        <v>2373</v>
      </c>
      <c r="F268" s="212" t="s">
        <v>2374</v>
      </c>
      <c r="G268" s="213" t="s">
        <v>246</v>
      </c>
      <c r="H268" s="214">
        <v>0.13800000000000001</v>
      </c>
      <c r="I268" s="215"/>
      <c r="J268" s="216">
        <f>ROUND(I268*H268,2)</f>
        <v>0</v>
      </c>
      <c r="K268" s="212" t="s">
        <v>1</v>
      </c>
      <c r="L268" s="40"/>
      <c r="M268" s="277" t="s">
        <v>1</v>
      </c>
      <c r="N268" s="278" t="s">
        <v>42</v>
      </c>
      <c r="O268" s="279"/>
      <c r="P268" s="280">
        <f>O268*H268</f>
        <v>0</v>
      </c>
      <c r="Q268" s="280">
        <v>0</v>
      </c>
      <c r="R268" s="280">
        <f>Q268*H268</f>
        <v>0</v>
      </c>
      <c r="S268" s="280">
        <v>0</v>
      </c>
      <c r="T268" s="281">
        <f>S268*H268</f>
        <v>0</v>
      </c>
      <c r="U268" s="35"/>
      <c r="V268" s="35"/>
      <c r="W268" s="35"/>
      <c r="X268" s="35"/>
      <c r="Y268" s="35"/>
      <c r="Z268" s="35"/>
      <c r="AA268" s="35"/>
      <c r="AB268" s="35"/>
      <c r="AC268" s="35"/>
      <c r="AD268" s="35"/>
      <c r="AE268" s="35"/>
      <c r="AR268" s="221" t="s">
        <v>269</v>
      </c>
      <c r="AT268" s="221" t="s">
        <v>190</v>
      </c>
      <c r="AU268" s="221" t="s">
        <v>88</v>
      </c>
      <c r="AY268" s="18" t="s">
        <v>188</v>
      </c>
      <c r="BE268" s="222">
        <f>IF(N268="základní",J268,0)</f>
        <v>0</v>
      </c>
      <c r="BF268" s="222">
        <f>IF(N268="snížená",J268,0)</f>
        <v>0</v>
      </c>
      <c r="BG268" s="222">
        <f>IF(N268="zákl. přenesená",J268,0)</f>
        <v>0</v>
      </c>
      <c r="BH268" s="222">
        <f>IF(N268="sníž. přenesená",J268,0)</f>
        <v>0</v>
      </c>
      <c r="BI268" s="222">
        <f>IF(N268="nulová",J268,0)</f>
        <v>0</v>
      </c>
      <c r="BJ268" s="18" t="s">
        <v>85</v>
      </c>
      <c r="BK268" s="222">
        <f>ROUND(I268*H268,2)</f>
        <v>0</v>
      </c>
      <c r="BL268" s="18" t="s">
        <v>269</v>
      </c>
      <c r="BM268" s="221" t="s">
        <v>2375</v>
      </c>
    </row>
    <row r="269" spans="1:65" s="2" customFormat="1" ht="6.95" customHeight="1">
      <c r="A269" s="35"/>
      <c r="B269" s="55"/>
      <c r="C269" s="56"/>
      <c r="D269" s="56"/>
      <c r="E269" s="56"/>
      <c r="F269" s="56"/>
      <c r="G269" s="56"/>
      <c r="H269" s="56"/>
      <c r="I269" s="160"/>
      <c r="J269" s="56"/>
      <c r="K269" s="56"/>
      <c r="L269" s="40"/>
      <c r="M269" s="35"/>
      <c r="O269" s="35"/>
      <c r="P269" s="35"/>
      <c r="Q269" s="35"/>
      <c r="R269" s="35"/>
      <c r="S269" s="35"/>
      <c r="T269" s="35"/>
      <c r="U269" s="35"/>
      <c r="V269" s="35"/>
      <c r="W269" s="35"/>
      <c r="X269" s="35"/>
      <c r="Y269" s="35"/>
      <c r="Z269" s="35"/>
      <c r="AA269" s="35"/>
      <c r="AB269" s="35"/>
      <c r="AC269" s="35"/>
      <c r="AD269" s="35"/>
      <c r="AE269" s="35"/>
    </row>
  </sheetData>
  <sheetProtection algorithmName="SHA-512" hashValue="bMJUu6THJdARZhiIwe50lPka2zPcH8trSmzmCp6iQsX0tuHx21qTK+pmU5NsyvKTJ55CjCM0aXN6+5nKNcf7jw==" saltValue="46QfoF481CTFXcmxyeYmIXRKQqCBvXbvuGd6v/IT5/e+WAOBDMeVuRKWPQ/A9sDky5cImf/xjeId65fj9HUrgg==" spinCount="100000" sheet="1" objects="1" scenarios="1" formatColumns="0" formatRows="0" autoFilter="0"/>
  <autoFilter ref="C130:K268"/>
  <mergeCells count="12">
    <mergeCell ref="E123:H123"/>
    <mergeCell ref="L2:V2"/>
    <mergeCell ref="E85:H85"/>
    <mergeCell ref="E87:H87"/>
    <mergeCell ref="E89:H89"/>
    <mergeCell ref="E119:H119"/>
    <mergeCell ref="E121:H121"/>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2:BM30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6"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16"/>
      <c r="L2" s="299"/>
      <c r="M2" s="299"/>
      <c r="N2" s="299"/>
      <c r="O2" s="299"/>
      <c r="P2" s="299"/>
      <c r="Q2" s="299"/>
      <c r="R2" s="299"/>
      <c r="S2" s="299"/>
      <c r="T2" s="299"/>
      <c r="U2" s="299"/>
      <c r="V2" s="299"/>
      <c r="AT2" s="18" t="s">
        <v>113</v>
      </c>
      <c r="AZ2" s="117" t="s">
        <v>2376</v>
      </c>
      <c r="BA2" s="117" t="s">
        <v>1</v>
      </c>
      <c r="BB2" s="117" t="s">
        <v>1</v>
      </c>
      <c r="BC2" s="117" t="s">
        <v>2377</v>
      </c>
      <c r="BD2" s="117" t="s">
        <v>88</v>
      </c>
    </row>
    <row r="3" spans="1:56" s="1" customFormat="1" ht="6.95" customHeight="1">
      <c r="B3" s="118"/>
      <c r="C3" s="119"/>
      <c r="D3" s="119"/>
      <c r="E3" s="119"/>
      <c r="F3" s="119"/>
      <c r="G3" s="119"/>
      <c r="H3" s="119"/>
      <c r="I3" s="120"/>
      <c r="J3" s="119"/>
      <c r="K3" s="119"/>
      <c r="L3" s="21"/>
      <c r="AT3" s="18" t="s">
        <v>88</v>
      </c>
      <c r="AZ3" s="117" t="s">
        <v>2378</v>
      </c>
      <c r="BA3" s="117" t="s">
        <v>1</v>
      </c>
      <c r="BB3" s="117" t="s">
        <v>1</v>
      </c>
      <c r="BC3" s="117" t="s">
        <v>2379</v>
      </c>
      <c r="BD3" s="117" t="s">
        <v>88</v>
      </c>
    </row>
    <row r="4" spans="1:56" s="1" customFormat="1" ht="24.95" customHeight="1">
      <c r="B4" s="21"/>
      <c r="D4" s="121" t="s">
        <v>133</v>
      </c>
      <c r="I4" s="116"/>
      <c r="L4" s="21"/>
      <c r="M4" s="122" t="s">
        <v>10</v>
      </c>
      <c r="AT4" s="18" t="s">
        <v>4</v>
      </c>
      <c r="AZ4" s="117" t="s">
        <v>142</v>
      </c>
      <c r="BA4" s="117" t="s">
        <v>1</v>
      </c>
      <c r="BB4" s="117" t="s">
        <v>1</v>
      </c>
      <c r="BC4" s="117" t="s">
        <v>2380</v>
      </c>
      <c r="BD4" s="117" t="s">
        <v>88</v>
      </c>
    </row>
    <row r="5" spans="1:56" s="1" customFormat="1" ht="6.95" customHeight="1">
      <c r="B5" s="21"/>
      <c r="I5" s="116"/>
      <c r="L5" s="21"/>
      <c r="AZ5" s="117" t="s">
        <v>603</v>
      </c>
      <c r="BA5" s="117" t="s">
        <v>1</v>
      </c>
      <c r="BB5" s="117" t="s">
        <v>1</v>
      </c>
      <c r="BC5" s="117" t="s">
        <v>2381</v>
      </c>
      <c r="BD5" s="117" t="s">
        <v>88</v>
      </c>
    </row>
    <row r="6" spans="1:56" s="1" customFormat="1" ht="12" customHeight="1">
      <c r="B6" s="21"/>
      <c r="D6" s="123" t="s">
        <v>16</v>
      </c>
      <c r="I6" s="116"/>
      <c r="L6" s="21"/>
      <c r="AZ6" s="117" t="s">
        <v>605</v>
      </c>
      <c r="BA6" s="117" t="s">
        <v>1</v>
      </c>
      <c r="BB6" s="117" t="s">
        <v>1</v>
      </c>
      <c r="BC6" s="117" t="s">
        <v>2382</v>
      </c>
      <c r="BD6" s="117" t="s">
        <v>88</v>
      </c>
    </row>
    <row r="7" spans="1:56" s="1" customFormat="1" ht="16.5" customHeight="1">
      <c r="B7" s="21"/>
      <c r="E7" s="333" t="str">
        <f>'Rekapitulace stavby'!K6</f>
        <v>HOSPODAŘENÍ SE SRÁŽKOVÝMI VODAMI - ZŠ NA VÝSLUNÍ Č.P. 2047</v>
      </c>
      <c r="F7" s="334"/>
      <c r="G7" s="334"/>
      <c r="H7" s="334"/>
      <c r="I7" s="116"/>
      <c r="L7" s="21"/>
      <c r="AZ7" s="117" t="s">
        <v>2383</v>
      </c>
      <c r="BA7" s="117" t="s">
        <v>1</v>
      </c>
      <c r="BB7" s="117" t="s">
        <v>1</v>
      </c>
      <c r="BC7" s="117" t="s">
        <v>333</v>
      </c>
      <c r="BD7" s="117" t="s">
        <v>88</v>
      </c>
    </row>
    <row r="8" spans="1:56" s="1" customFormat="1" ht="12" customHeight="1">
      <c r="B8" s="21"/>
      <c r="D8" s="123" t="s">
        <v>141</v>
      </c>
      <c r="I8" s="116"/>
      <c r="L8" s="21"/>
      <c r="AZ8" s="117" t="s">
        <v>612</v>
      </c>
      <c r="BA8" s="117" t="s">
        <v>1</v>
      </c>
      <c r="BB8" s="117" t="s">
        <v>1</v>
      </c>
      <c r="BC8" s="117" t="s">
        <v>2384</v>
      </c>
      <c r="BD8" s="117" t="s">
        <v>88</v>
      </c>
    </row>
    <row r="9" spans="1:56" s="2" customFormat="1" ht="16.5" customHeight="1">
      <c r="A9" s="35"/>
      <c r="B9" s="40"/>
      <c r="C9" s="35"/>
      <c r="D9" s="35"/>
      <c r="E9" s="333" t="s">
        <v>720</v>
      </c>
      <c r="F9" s="336"/>
      <c r="G9" s="336"/>
      <c r="H9" s="336"/>
      <c r="I9" s="124"/>
      <c r="J9" s="35"/>
      <c r="K9" s="35"/>
      <c r="L9" s="52"/>
      <c r="S9" s="35"/>
      <c r="T9" s="35"/>
      <c r="U9" s="35"/>
      <c r="V9" s="35"/>
      <c r="W9" s="35"/>
      <c r="X9" s="35"/>
      <c r="Y9" s="35"/>
      <c r="Z9" s="35"/>
      <c r="AA9" s="35"/>
      <c r="AB9" s="35"/>
      <c r="AC9" s="35"/>
      <c r="AD9" s="35"/>
      <c r="AE9" s="35"/>
      <c r="AZ9" s="117" t="s">
        <v>153</v>
      </c>
      <c r="BA9" s="117" t="s">
        <v>1</v>
      </c>
      <c r="BB9" s="117" t="s">
        <v>1</v>
      </c>
      <c r="BC9" s="117" t="s">
        <v>2385</v>
      </c>
      <c r="BD9" s="117" t="s">
        <v>88</v>
      </c>
    </row>
    <row r="10" spans="1:56" s="2" customFormat="1" ht="12" customHeight="1">
      <c r="A10" s="35"/>
      <c r="B10" s="40"/>
      <c r="C10" s="35"/>
      <c r="D10" s="123" t="s">
        <v>722</v>
      </c>
      <c r="E10" s="35"/>
      <c r="F10" s="35"/>
      <c r="G10" s="35"/>
      <c r="H10" s="35"/>
      <c r="I10" s="124"/>
      <c r="J10" s="35"/>
      <c r="K10" s="35"/>
      <c r="L10" s="52"/>
      <c r="S10" s="35"/>
      <c r="T10" s="35"/>
      <c r="U10" s="35"/>
      <c r="V10" s="35"/>
      <c r="W10" s="35"/>
      <c r="X10" s="35"/>
      <c r="Y10" s="35"/>
      <c r="Z10" s="35"/>
      <c r="AA10" s="35"/>
      <c r="AB10" s="35"/>
      <c r="AC10" s="35"/>
      <c r="AD10" s="35"/>
      <c r="AE10" s="35"/>
      <c r="AZ10" s="117" t="s">
        <v>155</v>
      </c>
      <c r="BA10" s="117" t="s">
        <v>1</v>
      </c>
      <c r="BB10" s="117" t="s">
        <v>1</v>
      </c>
      <c r="BC10" s="117" t="s">
        <v>2386</v>
      </c>
      <c r="BD10" s="117" t="s">
        <v>88</v>
      </c>
    </row>
    <row r="11" spans="1:56" s="2" customFormat="1" ht="16.5" customHeight="1">
      <c r="A11" s="35"/>
      <c r="B11" s="40"/>
      <c r="C11" s="35"/>
      <c r="D11" s="35"/>
      <c r="E11" s="335" t="s">
        <v>2387</v>
      </c>
      <c r="F11" s="336"/>
      <c r="G11" s="336"/>
      <c r="H11" s="336"/>
      <c r="I11" s="124"/>
      <c r="J11" s="35"/>
      <c r="K11" s="35"/>
      <c r="L11" s="52"/>
      <c r="S11" s="35"/>
      <c r="T11" s="35"/>
      <c r="U11" s="35"/>
      <c r="V11" s="35"/>
      <c r="W11" s="35"/>
      <c r="X11" s="35"/>
      <c r="Y11" s="35"/>
      <c r="Z11" s="35"/>
      <c r="AA11" s="35"/>
      <c r="AB11" s="35"/>
      <c r="AC11" s="35"/>
      <c r="AD11" s="35"/>
      <c r="AE11" s="35"/>
      <c r="AZ11" s="117" t="s">
        <v>156</v>
      </c>
      <c r="BA11" s="117" t="s">
        <v>1</v>
      </c>
      <c r="BB11" s="117" t="s">
        <v>1</v>
      </c>
      <c r="BC11" s="117" t="s">
        <v>2388</v>
      </c>
      <c r="BD11" s="117" t="s">
        <v>88</v>
      </c>
    </row>
    <row r="12" spans="1:56" s="2" customFormat="1" ht="11.25">
      <c r="A12" s="35"/>
      <c r="B12" s="40"/>
      <c r="C12" s="35"/>
      <c r="D12" s="35"/>
      <c r="E12" s="35"/>
      <c r="F12" s="35"/>
      <c r="G12" s="35"/>
      <c r="H12" s="35"/>
      <c r="I12" s="124"/>
      <c r="J12" s="35"/>
      <c r="K12" s="35"/>
      <c r="L12" s="52"/>
      <c r="S12" s="35"/>
      <c r="T12" s="35"/>
      <c r="U12" s="35"/>
      <c r="V12" s="35"/>
      <c r="W12" s="35"/>
      <c r="X12" s="35"/>
      <c r="Y12" s="35"/>
      <c r="Z12" s="35"/>
      <c r="AA12" s="35"/>
      <c r="AB12" s="35"/>
      <c r="AC12" s="35"/>
      <c r="AD12" s="35"/>
      <c r="AE12" s="35"/>
      <c r="AZ12" s="117" t="s">
        <v>743</v>
      </c>
      <c r="BA12" s="117" t="s">
        <v>1</v>
      </c>
      <c r="BB12" s="117" t="s">
        <v>1</v>
      </c>
      <c r="BC12" s="117" t="s">
        <v>2389</v>
      </c>
      <c r="BD12" s="117" t="s">
        <v>88</v>
      </c>
    </row>
    <row r="13" spans="1:56" s="2" customFormat="1" ht="12" customHeight="1">
      <c r="A13" s="35"/>
      <c r="B13" s="40"/>
      <c r="C13" s="35"/>
      <c r="D13" s="123" t="s">
        <v>18</v>
      </c>
      <c r="E13" s="35"/>
      <c r="F13" s="111" t="s">
        <v>114</v>
      </c>
      <c r="G13" s="35"/>
      <c r="H13" s="35"/>
      <c r="I13" s="125" t="s">
        <v>19</v>
      </c>
      <c r="J13" s="111" t="s">
        <v>1</v>
      </c>
      <c r="K13" s="35"/>
      <c r="L13" s="52"/>
      <c r="S13" s="35"/>
      <c r="T13" s="35"/>
      <c r="U13" s="35"/>
      <c r="V13" s="35"/>
      <c r="W13" s="35"/>
      <c r="X13" s="35"/>
      <c r="Y13" s="35"/>
      <c r="Z13" s="35"/>
      <c r="AA13" s="35"/>
      <c r="AB13" s="35"/>
      <c r="AC13" s="35"/>
      <c r="AD13" s="35"/>
      <c r="AE13" s="35"/>
    </row>
    <row r="14" spans="1:56" s="2" customFormat="1" ht="12" customHeight="1">
      <c r="A14" s="35"/>
      <c r="B14" s="40"/>
      <c r="C14" s="35"/>
      <c r="D14" s="123" t="s">
        <v>20</v>
      </c>
      <c r="E14" s="35"/>
      <c r="F14" s="111" t="s">
        <v>21</v>
      </c>
      <c r="G14" s="35"/>
      <c r="H14" s="35"/>
      <c r="I14" s="125" t="s">
        <v>22</v>
      </c>
      <c r="J14" s="126" t="str">
        <f>'Rekapitulace stavby'!AN8</f>
        <v>23. 7. 2019</v>
      </c>
      <c r="K14" s="35"/>
      <c r="L14" s="52"/>
      <c r="S14" s="35"/>
      <c r="T14" s="35"/>
      <c r="U14" s="35"/>
      <c r="V14" s="35"/>
      <c r="W14" s="35"/>
      <c r="X14" s="35"/>
      <c r="Y14" s="35"/>
      <c r="Z14" s="35"/>
      <c r="AA14" s="35"/>
      <c r="AB14" s="35"/>
      <c r="AC14" s="35"/>
      <c r="AD14" s="35"/>
      <c r="AE14" s="35"/>
    </row>
    <row r="15" spans="1:56" s="2" customFormat="1" ht="10.9" customHeight="1">
      <c r="A15" s="35"/>
      <c r="B15" s="40"/>
      <c r="C15" s="35"/>
      <c r="D15" s="35"/>
      <c r="E15" s="35"/>
      <c r="F15" s="35"/>
      <c r="G15" s="35"/>
      <c r="H15" s="35"/>
      <c r="I15" s="124"/>
      <c r="J15" s="35"/>
      <c r="K15" s="35"/>
      <c r="L15" s="52"/>
      <c r="S15" s="35"/>
      <c r="T15" s="35"/>
      <c r="U15" s="35"/>
      <c r="V15" s="35"/>
      <c r="W15" s="35"/>
      <c r="X15" s="35"/>
      <c r="Y15" s="35"/>
      <c r="Z15" s="35"/>
      <c r="AA15" s="35"/>
      <c r="AB15" s="35"/>
      <c r="AC15" s="35"/>
      <c r="AD15" s="35"/>
      <c r="AE15" s="35"/>
    </row>
    <row r="16" spans="1:56" s="2" customFormat="1" ht="12" customHeight="1">
      <c r="A16" s="35"/>
      <c r="B16" s="40"/>
      <c r="C16" s="35"/>
      <c r="D16" s="123" t="s">
        <v>24</v>
      </c>
      <c r="E16" s="35"/>
      <c r="F16" s="35"/>
      <c r="G16" s="35"/>
      <c r="H16" s="35"/>
      <c r="I16" s="125" t="s">
        <v>25</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26</v>
      </c>
      <c r="F17" s="35"/>
      <c r="G17" s="35"/>
      <c r="H17" s="35"/>
      <c r="I17" s="125" t="s">
        <v>27</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124"/>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3" t="s">
        <v>28</v>
      </c>
      <c r="E19" s="35"/>
      <c r="F19" s="35"/>
      <c r="G19" s="35"/>
      <c r="H19" s="35"/>
      <c r="I19" s="125"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37" t="str">
        <f>'Rekapitulace stavby'!E14</f>
        <v>Vyplň údaj</v>
      </c>
      <c r="F20" s="338"/>
      <c r="G20" s="338"/>
      <c r="H20" s="338"/>
      <c r="I20" s="125" t="s">
        <v>27</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124"/>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3" t="s">
        <v>30</v>
      </c>
      <c r="E22" s="35"/>
      <c r="F22" s="35"/>
      <c r="G22" s="35"/>
      <c r="H22" s="35"/>
      <c r="I22" s="125" t="s">
        <v>25</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31</v>
      </c>
      <c r="F23" s="35"/>
      <c r="G23" s="35"/>
      <c r="H23" s="35"/>
      <c r="I23" s="125" t="s">
        <v>27</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124"/>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3" t="s">
        <v>33</v>
      </c>
      <c r="E25" s="35"/>
      <c r="F25" s="35"/>
      <c r="G25" s="35"/>
      <c r="H25" s="35"/>
      <c r="I25" s="125" t="s">
        <v>25</v>
      </c>
      <c r="J25" s="111" t="s">
        <v>1</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34</v>
      </c>
      <c r="F26" s="35"/>
      <c r="G26" s="35"/>
      <c r="H26" s="35"/>
      <c r="I26" s="125" t="s">
        <v>27</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124"/>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3" t="s">
        <v>35</v>
      </c>
      <c r="E28" s="35"/>
      <c r="F28" s="35"/>
      <c r="G28" s="35"/>
      <c r="H28" s="35"/>
      <c r="I28" s="124"/>
      <c r="J28" s="35"/>
      <c r="K28" s="35"/>
      <c r="L28" s="52"/>
      <c r="S28" s="35"/>
      <c r="T28" s="35"/>
      <c r="U28" s="35"/>
      <c r="V28" s="35"/>
      <c r="W28" s="35"/>
      <c r="X28" s="35"/>
      <c r="Y28" s="35"/>
      <c r="Z28" s="35"/>
      <c r="AA28" s="35"/>
      <c r="AB28" s="35"/>
      <c r="AC28" s="35"/>
      <c r="AD28" s="35"/>
      <c r="AE28" s="35"/>
    </row>
    <row r="29" spans="1:31" s="8" customFormat="1" ht="16.5" customHeight="1">
      <c r="A29" s="127"/>
      <c r="B29" s="128"/>
      <c r="C29" s="127"/>
      <c r="D29" s="127"/>
      <c r="E29" s="339" t="s">
        <v>1</v>
      </c>
      <c r="F29" s="339"/>
      <c r="G29" s="339"/>
      <c r="H29" s="339"/>
      <c r="I29" s="129"/>
      <c r="J29" s="127"/>
      <c r="K29" s="127"/>
      <c r="L29" s="130"/>
      <c r="S29" s="127"/>
      <c r="T29" s="127"/>
      <c r="U29" s="127"/>
      <c r="V29" s="127"/>
      <c r="W29" s="127"/>
      <c r="X29" s="127"/>
      <c r="Y29" s="127"/>
      <c r="Z29" s="127"/>
      <c r="AA29" s="127"/>
      <c r="AB29" s="127"/>
      <c r="AC29" s="127"/>
      <c r="AD29" s="127"/>
      <c r="AE29" s="127"/>
    </row>
    <row r="30" spans="1:31" s="2" customFormat="1" ht="6.95" customHeight="1">
      <c r="A30" s="35"/>
      <c r="B30" s="40"/>
      <c r="C30" s="35"/>
      <c r="D30" s="35"/>
      <c r="E30" s="35"/>
      <c r="F30" s="35"/>
      <c r="G30" s="35"/>
      <c r="H30" s="35"/>
      <c r="I30" s="124"/>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31"/>
      <c r="E31" s="131"/>
      <c r="F31" s="131"/>
      <c r="G31" s="131"/>
      <c r="H31" s="131"/>
      <c r="I31" s="132"/>
      <c r="J31" s="131"/>
      <c r="K31" s="131"/>
      <c r="L31" s="52"/>
      <c r="S31" s="35"/>
      <c r="T31" s="35"/>
      <c r="U31" s="35"/>
      <c r="V31" s="35"/>
      <c r="W31" s="35"/>
      <c r="X31" s="35"/>
      <c r="Y31" s="35"/>
      <c r="Z31" s="35"/>
      <c r="AA31" s="35"/>
      <c r="AB31" s="35"/>
      <c r="AC31" s="35"/>
      <c r="AD31" s="35"/>
      <c r="AE31" s="35"/>
    </row>
    <row r="32" spans="1:31" s="2" customFormat="1" ht="25.35" customHeight="1">
      <c r="A32" s="35"/>
      <c r="B32" s="40"/>
      <c r="C32" s="35"/>
      <c r="D32" s="133" t="s">
        <v>37</v>
      </c>
      <c r="E32" s="35"/>
      <c r="F32" s="35"/>
      <c r="G32" s="35"/>
      <c r="H32" s="35"/>
      <c r="I32" s="124"/>
      <c r="J32" s="134">
        <f>ROUND(J133,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31"/>
      <c r="E33" s="131"/>
      <c r="F33" s="131"/>
      <c r="G33" s="131"/>
      <c r="H33" s="131"/>
      <c r="I33" s="132"/>
      <c r="J33" s="131"/>
      <c r="K33" s="131"/>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35" t="s">
        <v>39</v>
      </c>
      <c r="G34" s="35"/>
      <c r="H34" s="35"/>
      <c r="I34" s="136" t="s">
        <v>38</v>
      </c>
      <c r="J34" s="135" t="s">
        <v>40</v>
      </c>
      <c r="K34" s="35"/>
      <c r="L34" s="52"/>
      <c r="S34" s="35"/>
      <c r="T34" s="35"/>
      <c r="U34" s="35"/>
      <c r="V34" s="35"/>
      <c r="W34" s="35"/>
      <c r="X34" s="35"/>
      <c r="Y34" s="35"/>
      <c r="Z34" s="35"/>
      <c r="AA34" s="35"/>
      <c r="AB34" s="35"/>
      <c r="AC34" s="35"/>
      <c r="AD34" s="35"/>
      <c r="AE34" s="35"/>
    </row>
    <row r="35" spans="1:31" s="2" customFormat="1" ht="14.45" customHeight="1">
      <c r="A35" s="35"/>
      <c r="B35" s="40"/>
      <c r="C35" s="35"/>
      <c r="D35" s="137" t="s">
        <v>41</v>
      </c>
      <c r="E35" s="123" t="s">
        <v>42</v>
      </c>
      <c r="F35" s="138">
        <f>ROUND((SUM(BE133:BE301)),  2)</f>
        <v>0</v>
      </c>
      <c r="G35" s="35"/>
      <c r="H35" s="35"/>
      <c r="I35" s="139">
        <v>0.21</v>
      </c>
      <c r="J35" s="138">
        <f>ROUND(((SUM(BE133:BE301))*I35),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3" t="s">
        <v>43</v>
      </c>
      <c r="F36" s="138">
        <f>ROUND((SUM(BF133:BF301)),  2)</f>
        <v>0</v>
      </c>
      <c r="G36" s="35"/>
      <c r="H36" s="35"/>
      <c r="I36" s="139">
        <v>0.15</v>
      </c>
      <c r="J36" s="138">
        <f>ROUND(((SUM(BF133:BF301))*I36),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3" t="s">
        <v>44</v>
      </c>
      <c r="F37" s="138">
        <f>ROUND((SUM(BG133:BG301)),  2)</f>
        <v>0</v>
      </c>
      <c r="G37" s="35"/>
      <c r="H37" s="35"/>
      <c r="I37" s="139">
        <v>0.21</v>
      </c>
      <c r="J37" s="138">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3" t="s">
        <v>45</v>
      </c>
      <c r="F38" s="138">
        <f>ROUND((SUM(BH133:BH301)),  2)</f>
        <v>0</v>
      </c>
      <c r="G38" s="35"/>
      <c r="H38" s="35"/>
      <c r="I38" s="139">
        <v>0.15</v>
      </c>
      <c r="J38" s="138">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3" t="s">
        <v>46</v>
      </c>
      <c r="F39" s="138">
        <f>ROUND((SUM(BI133:BI301)),  2)</f>
        <v>0</v>
      </c>
      <c r="G39" s="35"/>
      <c r="H39" s="35"/>
      <c r="I39" s="139">
        <v>0</v>
      </c>
      <c r="J39" s="138">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124"/>
      <c r="J40" s="35"/>
      <c r="K40" s="35"/>
      <c r="L40" s="52"/>
      <c r="S40" s="35"/>
      <c r="T40" s="35"/>
      <c r="U40" s="35"/>
      <c r="V40" s="35"/>
      <c r="W40" s="35"/>
      <c r="X40" s="35"/>
      <c r="Y40" s="35"/>
      <c r="Z40" s="35"/>
      <c r="AA40" s="35"/>
      <c r="AB40" s="35"/>
      <c r="AC40" s="35"/>
      <c r="AD40" s="35"/>
      <c r="AE40" s="35"/>
    </row>
    <row r="41" spans="1:31" s="2" customFormat="1" ht="25.35" customHeight="1">
      <c r="A41" s="35"/>
      <c r="B41" s="40"/>
      <c r="C41" s="140"/>
      <c r="D41" s="141" t="s">
        <v>47</v>
      </c>
      <c r="E41" s="142"/>
      <c r="F41" s="142"/>
      <c r="G41" s="143" t="s">
        <v>48</v>
      </c>
      <c r="H41" s="144" t="s">
        <v>49</v>
      </c>
      <c r="I41" s="145"/>
      <c r="J41" s="146">
        <f>SUM(J32:J39)</f>
        <v>0</v>
      </c>
      <c r="K41" s="147"/>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124"/>
      <c r="J42" s="35"/>
      <c r="K42" s="35"/>
      <c r="L42" s="52"/>
      <c r="S42" s="35"/>
      <c r="T42" s="35"/>
      <c r="U42" s="35"/>
      <c r="V42" s="35"/>
      <c r="W42" s="35"/>
      <c r="X42" s="35"/>
      <c r="Y42" s="35"/>
      <c r="Z42" s="35"/>
      <c r="AA42" s="35"/>
      <c r="AB42" s="35"/>
      <c r="AC42" s="35"/>
      <c r="AD42" s="35"/>
      <c r="AE42" s="35"/>
    </row>
    <row r="43" spans="1:31" s="1" customFormat="1" ht="14.45" customHeight="1">
      <c r="B43" s="21"/>
      <c r="I43" s="116"/>
      <c r="L43" s="21"/>
    </row>
    <row r="44" spans="1:31" s="1" customFormat="1" ht="14.45" customHeight="1">
      <c r="B44" s="21"/>
      <c r="I44" s="116"/>
      <c r="L44" s="21"/>
    </row>
    <row r="45" spans="1:31" s="1" customFormat="1" ht="14.45" customHeight="1">
      <c r="B45" s="21"/>
      <c r="I45" s="116"/>
      <c r="L45" s="21"/>
    </row>
    <row r="46" spans="1:31" s="1" customFormat="1" ht="14.45" customHeight="1">
      <c r="B46" s="21"/>
      <c r="I46" s="116"/>
      <c r="L46" s="21"/>
    </row>
    <row r="47" spans="1:31" s="1" customFormat="1" ht="14.45" customHeight="1">
      <c r="B47" s="21"/>
      <c r="I47" s="116"/>
      <c r="L47" s="21"/>
    </row>
    <row r="48" spans="1:31" s="1" customFormat="1" ht="14.45" customHeight="1">
      <c r="B48" s="21"/>
      <c r="I48" s="116"/>
      <c r="L48" s="21"/>
    </row>
    <row r="49" spans="1:31" s="1" customFormat="1" ht="14.45" customHeight="1">
      <c r="B49" s="21"/>
      <c r="I49" s="116"/>
      <c r="L49" s="21"/>
    </row>
    <row r="50" spans="1:31" s="2" customFormat="1" ht="14.45" customHeight="1">
      <c r="B50" s="52"/>
      <c r="D50" s="148" t="s">
        <v>50</v>
      </c>
      <c r="E50" s="149"/>
      <c r="F50" s="149"/>
      <c r="G50" s="148" t="s">
        <v>51</v>
      </c>
      <c r="H50" s="149"/>
      <c r="I50" s="150"/>
      <c r="J50" s="149"/>
      <c r="K50" s="149"/>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51" t="s">
        <v>52</v>
      </c>
      <c r="E61" s="152"/>
      <c r="F61" s="153" t="s">
        <v>53</v>
      </c>
      <c r="G61" s="151" t="s">
        <v>52</v>
      </c>
      <c r="H61" s="152"/>
      <c r="I61" s="154"/>
      <c r="J61" s="155" t="s">
        <v>53</v>
      </c>
      <c r="K61" s="15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48" t="s">
        <v>54</v>
      </c>
      <c r="E65" s="156"/>
      <c r="F65" s="156"/>
      <c r="G65" s="148" t="s">
        <v>55</v>
      </c>
      <c r="H65" s="156"/>
      <c r="I65" s="157"/>
      <c r="J65" s="156"/>
      <c r="K65" s="156"/>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51" t="s">
        <v>52</v>
      </c>
      <c r="E76" s="152"/>
      <c r="F76" s="153" t="s">
        <v>53</v>
      </c>
      <c r="G76" s="151" t="s">
        <v>52</v>
      </c>
      <c r="H76" s="152"/>
      <c r="I76" s="154"/>
      <c r="J76" s="155" t="s">
        <v>53</v>
      </c>
      <c r="K76" s="152"/>
      <c r="L76" s="52"/>
      <c r="S76" s="35"/>
      <c r="T76" s="35"/>
      <c r="U76" s="35"/>
      <c r="V76" s="35"/>
      <c r="W76" s="35"/>
      <c r="X76" s="35"/>
      <c r="Y76" s="35"/>
      <c r="Z76" s="35"/>
      <c r="AA76" s="35"/>
      <c r="AB76" s="35"/>
      <c r="AC76" s="35"/>
      <c r="AD76" s="35"/>
      <c r="AE76" s="35"/>
    </row>
    <row r="77" spans="1:31" s="2" customFormat="1" ht="14.45" customHeight="1">
      <c r="A77" s="35"/>
      <c r="B77" s="158"/>
      <c r="C77" s="159"/>
      <c r="D77" s="159"/>
      <c r="E77" s="159"/>
      <c r="F77" s="159"/>
      <c r="G77" s="159"/>
      <c r="H77" s="159"/>
      <c r="I77" s="160"/>
      <c r="J77" s="159"/>
      <c r="K77" s="159"/>
      <c r="L77" s="52"/>
      <c r="S77" s="35"/>
      <c r="T77" s="35"/>
      <c r="U77" s="35"/>
      <c r="V77" s="35"/>
      <c r="W77" s="35"/>
      <c r="X77" s="35"/>
      <c r="Y77" s="35"/>
      <c r="Z77" s="35"/>
      <c r="AA77" s="35"/>
      <c r="AB77" s="35"/>
      <c r="AC77" s="35"/>
      <c r="AD77" s="35"/>
      <c r="AE77" s="35"/>
    </row>
    <row r="81" spans="1:31" s="2" customFormat="1" ht="6.95" customHeight="1">
      <c r="A81" s="35"/>
      <c r="B81" s="161"/>
      <c r="C81" s="162"/>
      <c r="D81" s="162"/>
      <c r="E81" s="162"/>
      <c r="F81" s="162"/>
      <c r="G81" s="162"/>
      <c r="H81" s="162"/>
      <c r="I81" s="163"/>
      <c r="J81" s="162"/>
      <c r="K81" s="162"/>
      <c r="L81" s="52"/>
      <c r="S81" s="35"/>
      <c r="T81" s="35"/>
      <c r="U81" s="35"/>
      <c r="V81" s="35"/>
      <c r="W81" s="35"/>
      <c r="X81" s="35"/>
      <c r="Y81" s="35"/>
      <c r="Z81" s="35"/>
      <c r="AA81" s="35"/>
      <c r="AB81" s="35"/>
      <c r="AC81" s="35"/>
      <c r="AD81" s="35"/>
      <c r="AE81" s="35"/>
    </row>
    <row r="82" spans="1:31" s="2" customFormat="1" ht="24.95" customHeight="1">
      <c r="A82" s="35"/>
      <c r="B82" s="36"/>
      <c r="C82" s="24" t="s">
        <v>162</v>
      </c>
      <c r="D82" s="37"/>
      <c r="E82" s="37"/>
      <c r="F82" s="37"/>
      <c r="G82" s="37"/>
      <c r="H82" s="37"/>
      <c r="I82" s="124"/>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124"/>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124"/>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40" t="str">
        <f>E7</f>
        <v>HOSPODAŘENÍ SE SRÁŽKOVÝMI VODAMI - ZŠ NA VÝSLUNÍ Č.P. 2047</v>
      </c>
      <c r="F85" s="341"/>
      <c r="G85" s="341"/>
      <c r="H85" s="341"/>
      <c r="I85" s="124"/>
      <c r="J85" s="37"/>
      <c r="K85" s="37"/>
      <c r="L85" s="52"/>
      <c r="S85" s="35"/>
      <c r="T85" s="35"/>
      <c r="U85" s="35"/>
      <c r="V85" s="35"/>
      <c r="W85" s="35"/>
      <c r="X85" s="35"/>
      <c r="Y85" s="35"/>
      <c r="Z85" s="35"/>
      <c r="AA85" s="35"/>
      <c r="AB85" s="35"/>
      <c r="AC85" s="35"/>
      <c r="AD85" s="35"/>
      <c r="AE85" s="35"/>
    </row>
    <row r="86" spans="1:31" s="1" customFormat="1" ht="12" customHeight="1">
      <c r="B86" s="22"/>
      <c r="C86" s="30" t="s">
        <v>141</v>
      </c>
      <c r="D86" s="23"/>
      <c r="E86" s="23"/>
      <c r="F86" s="23"/>
      <c r="G86" s="23"/>
      <c r="H86" s="23"/>
      <c r="I86" s="116"/>
      <c r="J86" s="23"/>
      <c r="K86" s="23"/>
      <c r="L86" s="21"/>
    </row>
    <row r="87" spans="1:31" s="2" customFormat="1" ht="16.5" customHeight="1">
      <c r="A87" s="35"/>
      <c r="B87" s="36"/>
      <c r="C87" s="37"/>
      <c r="D87" s="37"/>
      <c r="E87" s="340" t="s">
        <v>720</v>
      </c>
      <c r="F87" s="342"/>
      <c r="G87" s="342"/>
      <c r="H87" s="342"/>
      <c r="I87" s="124"/>
      <c r="J87" s="37"/>
      <c r="K87" s="37"/>
      <c r="L87" s="52"/>
      <c r="S87" s="35"/>
      <c r="T87" s="35"/>
      <c r="U87" s="35"/>
      <c r="V87" s="35"/>
      <c r="W87" s="35"/>
      <c r="X87" s="35"/>
      <c r="Y87" s="35"/>
      <c r="Z87" s="35"/>
      <c r="AA87" s="35"/>
      <c r="AB87" s="35"/>
      <c r="AC87" s="35"/>
      <c r="AD87" s="35"/>
      <c r="AE87" s="35"/>
    </row>
    <row r="88" spans="1:31" s="2" customFormat="1" ht="12" customHeight="1">
      <c r="A88" s="35"/>
      <c r="B88" s="36"/>
      <c r="C88" s="30" t="s">
        <v>722</v>
      </c>
      <c r="D88" s="37"/>
      <c r="E88" s="37"/>
      <c r="F88" s="37"/>
      <c r="G88" s="37"/>
      <c r="H88" s="37"/>
      <c r="I88" s="124"/>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308" t="str">
        <f>E11</f>
        <v>SO 03.4 - areálový vodovod</v>
      </c>
      <c r="F89" s="342"/>
      <c r="G89" s="342"/>
      <c r="H89" s="342"/>
      <c r="I89" s="124"/>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24"/>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UHERSKÝ BROD</v>
      </c>
      <c r="G91" s="37"/>
      <c r="H91" s="37"/>
      <c r="I91" s="125" t="s">
        <v>22</v>
      </c>
      <c r="J91" s="67" t="str">
        <f>IF(J14="","",J14)</f>
        <v>23. 7. 2019</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24"/>
      <c r="J92" s="37"/>
      <c r="K92" s="37"/>
      <c r="L92" s="52"/>
      <c r="S92" s="35"/>
      <c r="T92" s="35"/>
      <c r="U92" s="35"/>
      <c r="V92" s="35"/>
      <c r="W92" s="35"/>
      <c r="X92" s="35"/>
      <c r="Y92" s="35"/>
      <c r="Z92" s="35"/>
      <c r="AA92" s="35"/>
      <c r="AB92" s="35"/>
      <c r="AC92" s="35"/>
      <c r="AD92" s="35"/>
      <c r="AE92" s="35"/>
    </row>
    <row r="93" spans="1:31" s="2" customFormat="1" ht="27.95" customHeight="1">
      <c r="A93" s="35"/>
      <c r="B93" s="36"/>
      <c r="C93" s="30" t="s">
        <v>24</v>
      </c>
      <c r="D93" s="37"/>
      <c r="E93" s="37"/>
      <c r="F93" s="28" t="str">
        <f>E17</f>
        <v>MĚSTO UHERSKÝ BROD</v>
      </c>
      <c r="G93" s="37"/>
      <c r="H93" s="37"/>
      <c r="I93" s="125" t="s">
        <v>30</v>
      </c>
      <c r="J93" s="33" t="str">
        <f>E23</f>
        <v>JV PROJEKT V.H. s.r.o.   Brno</v>
      </c>
      <c r="K93" s="37"/>
      <c r="L93" s="52"/>
      <c r="S93" s="35"/>
      <c r="T93" s="35"/>
      <c r="U93" s="35"/>
      <c r="V93" s="35"/>
      <c r="W93" s="35"/>
      <c r="X93" s="35"/>
      <c r="Y93" s="35"/>
      <c r="Z93" s="35"/>
      <c r="AA93" s="35"/>
      <c r="AB93" s="35"/>
      <c r="AC93" s="35"/>
      <c r="AD93" s="35"/>
      <c r="AE93" s="35"/>
    </row>
    <row r="94" spans="1:31" s="2" customFormat="1" ht="15.2" customHeight="1">
      <c r="A94" s="35"/>
      <c r="B94" s="36"/>
      <c r="C94" s="30" t="s">
        <v>28</v>
      </c>
      <c r="D94" s="37"/>
      <c r="E94" s="37"/>
      <c r="F94" s="28" t="str">
        <f>IF(E20="","",E20)</f>
        <v>Vyplň údaj</v>
      </c>
      <c r="G94" s="37"/>
      <c r="H94" s="37"/>
      <c r="I94" s="125" t="s">
        <v>33</v>
      </c>
      <c r="J94" s="33" t="str">
        <f>E26</f>
        <v>Obrtel M.</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24"/>
      <c r="J95" s="37"/>
      <c r="K95" s="37"/>
      <c r="L95" s="52"/>
      <c r="S95" s="35"/>
      <c r="T95" s="35"/>
      <c r="U95" s="35"/>
      <c r="V95" s="35"/>
      <c r="W95" s="35"/>
      <c r="X95" s="35"/>
      <c r="Y95" s="35"/>
      <c r="Z95" s="35"/>
      <c r="AA95" s="35"/>
      <c r="AB95" s="35"/>
      <c r="AC95" s="35"/>
      <c r="AD95" s="35"/>
      <c r="AE95" s="35"/>
    </row>
    <row r="96" spans="1:31" s="2" customFormat="1" ht="29.25" customHeight="1">
      <c r="A96" s="35"/>
      <c r="B96" s="36"/>
      <c r="C96" s="164" t="s">
        <v>163</v>
      </c>
      <c r="D96" s="165"/>
      <c r="E96" s="165"/>
      <c r="F96" s="165"/>
      <c r="G96" s="165"/>
      <c r="H96" s="165"/>
      <c r="I96" s="166"/>
      <c r="J96" s="167" t="s">
        <v>164</v>
      </c>
      <c r="K96" s="165"/>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124"/>
      <c r="J97" s="37"/>
      <c r="K97" s="37"/>
      <c r="L97" s="52"/>
      <c r="S97" s="35"/>
      <c r="T97" s="35"/>
      <c r="U97" s="35"/>
      <c r="V97" s="35"/>
      <c r="W97" s="35"/>
      <c r="X97" s="35"/>
      <c r="Y97" s="35"/>
      <c r="Z97" s="35"/>
      <c r="AA97" s="35"/>
      <c r="AB97" s="35"/>
      <c r="AC97" s="35"/>
      <c r="AD97" s="35"/>
      <c r="AE97" s="35"/>
    </row>
    <row r="98" spans="1:47" s="2" customFormat="1" ht="22.9" customHeight="1">
      <c r="A98" s="35"/>
      <c r="B98" s="36"/>
      <c r="C98" s="168" t="s">
        <v>165</v>
      </c>
      <c r="D98" s="37"/>
      <c r="E98" s="37"/>
      <c r="F98" s="37"/>
      <c r="G98" s="37"/>
      <c r="H98" s="37"/>
      <c r="I98" s="124"/>
      <c r="J98" s="85">
        <f>J133</f>
        <v>0</v>
      </c>
      <c r="K98" s="37"/>
      <c r="L98" s="52"/>
      <c r="S98" s="35"/>
      <c r="T98" s="35"/>
      <c r="U98" s="35"/>
      <c r="V98" s="35"/>
      <c r="W98" s="35"/>
      <c r="X98" s="35"/>
      <c r="Y98" s="35"/>
      <c r="Z98" s="35"/>
      <c r="AA98" s="35"/>
      <c r="AB98" s="35"/>
      <c r="AC98" s="35"/>
      <c r="AD98" s="35"/>
      <c r="AE98" s="35"/>
      <c r="AU98" s="18" t="s">
        <v>166</v>
      </c>
    </row>
    <row r="99" spans="1:47" s="9" customFormat="1" ht="24.95" customHeight="1">
      <c r="B99" s="169"/>
      <c r="C99" s="170"/>
      <c r="D99" s="171" t="s">
        <v>167</v>
      </c>
      <c r="E99" s="172"/>
      <c r="F99" s="172"/>
      <c r="G99" s="172"/>
      <c r="H99" s="172"/>
      <c r="I99" s="173"/>
      <c r="J99" s="174">
        <f>J134</f>
        <v>0</v>
      </c>
      <c r="K99" s="170"/>
      <c r="L99" s="175"/>
    </row>
    <row r="100" spans="1:47" s="10" customFormat="1" ht="19.899999999999999" customHeight="1">
      <c r="B100" s="176"/>
      <c r="C100" s="105"/>
      <c r="D100" s="177" t="s">
        <v>168</v>
      </c>
      <c r="E100" s="178"/>
      <c r="F100" s="178"/>
      <c r="G100" s="178"/>
      <c r="H100" s="178"/>
      <c r="I100" s="179"/>
      <c r="J100" s="180">
        <f>J135</f>
        <v>0</v>
      </c>
      <c r="K100" s="105"/>
      <c r="L100" s="181"/>
    </row>
    <row r="101" spans="1:47" s="10" customFormat="1" ht="19.899999999999999" customHeight="1">
      <c r="B101" s="176"/>
      <c r="C101" s="105"/>
      <c r="D101" s="177" t="s">
        <v>831</v>
      </c>
      <c r="E101" s="178"/>
      <c r="F101" s="178"/>
      <c r="G101" s="178"/>
      <c r="H101" s="178"/>
      <c r="I101" s="179"/>
      <c r="J101" s="180">
        <f>J223</f>
        <v>0</v>
      </c>
      <c r="K101" s="105"/>
      <c r="L101" s="181"/>
    </row>
    <row r="102" spans="1:47" s="10" customFormat="1" ht="19.899999999999999" customHeight="1">
      <c r="B102" s="176"/>
      <c r="C102" s="105"/>
      <c r="D102" s="177" t="s">
        <v>1737</v>
      </c>
      <c r="E102" s="178"/>
      <c r="F102" s="178"/>
      <c r="G102" s="178"/>
      <c r="H102" s="178"/>
      <c r="I102" s="179"/>
      <c r="J102" s="180">
        <f>J236</f>
        <v>0</v>
      </c>
      <c r="K102" s="105"/>
      <c r="L102" s="181"/>
    </row>
    <row r="103" spans="1:47" s="10" customFormat="1" ht="19.899999999999999" customHeight="1">
      <c r="B103" s="176"/>
      <c r="C103" s="105"/>
      <c r="D103" s="177" t="s">
        <v>169</v>
      </c>
      <c r="E103" s="178"/>
      <c r="F103" s="178"/>
      <c r="G103" s="178"/>
      <c r="H103" s="178"/>
      <c r="I103" s="179"/>
      <c r="J103" s="180">
        <f>J245</f>
        <v>0</v>
      </c>
      <c r="K103" s="105"/>
      <c r="L103" s="181"/>
    </row>
    <row r="104" spans="1:47" s="10" customFormat="1" ht="19.899999999999999" customHeight="1">
      <c r="B104" s="176"/>
      <c r="C104" s="105"/>
      <c r="D104" s="177" t="s">
        <v>171</v>
      </c>
      <c r="E104" s="178"/>
      <c r="F104" s="178"/>
      <c r="G104" s="178"/>
      <c r="H104" s="178"/>
      <c r="I104" s="179"/>
      <c r="J104" s="180">
        <f>J254</f>
        <v>0</v>
      </c>
      <c r="K104" s="105"/>
      <c r="L104" s="181"/>
    </row>
    <row r="105" spans="1:47" s="10" customFormat="1" ht="19.899999999999999" customHeight="1">
      <c r="B105" s="176"/>
      <c r="C105" s="105"/>
      <c r="D105" s="177" t="s">
        <v>172</v>
      </c>
      <c r="E105" s="178"/>
      <c r="F105" s="178"/>
      <c r="G105" s="178"/>
      <c r="H105" s="178"/>
      <c r="I105" s="179"/>
      <c r="J105" s="180">
        <f>J272</f>
        <v>0</v>
      </c>
      <c r="K105" s="105"/>
      <c r="L105" s="181"/>
    </row>
    <row r="106" spans="1:47" s="9" customFormat="1" ht="24.95" customHeight="1">
      <c r="B106" s="169"/>
      <c r="C106" s="170"/>
      <c r="D106" s="171" t="s">
        <v>1472</v>
      </c>
      <c r="E106" s="172"/>
      <c r="F106" s="172"/>
      <c r="G106" s="172"/>
      <c r="H106" s="172"/>
      <c r="I106" s="173"/>
      <c r="J106" s="174">
        <f>J274</f>
        <v>0</v>
      </c>
      <c r="K106" s="170"/>
      <c r="L106" s="175"/>
    </row>
    <row r="107" spans="1:47" s="10" customFormat="1" ht="19.899999999999999" customHeight="1">
      <c r="B107" s="176"/>
      <c r="C107" s="105"/>
      <c r="D107" s="177" t="s">
        <v>2390</v>
      </c>
      <c r="E107" s="178"/>
      <c r="F107" s="178"/>
      <c r="G107" s="178"/>
      <c r="H107" s="178"/>
      <c r="I107" s="179"/>
      <c r="J107" s="180">
        <f>J275</f>
        <v>0</v>
      </c>
      <c r="K107" s="105"/>
      <c r="L107" s="181"/>
    </row>
    <row r="108" spans="1:47" s="10" customFormat="1" ht="19.899999999999999" customHeight="1">
      <c r="B108" s="176"/>
      <c r="C108" s="105"/>
      <c r="D108" s="177" t="s">
        <v>2391</v>
      </c>
      <c r="E108" s="178"/>
      <c r="F108" s="178"/>
      <c r="G108" s="178"/>
      <c r="H108" s="178"/>
      <c r="I108" s="179"/>
      <c r="J108" s="180">
        <f>J282</f>
        <v>0</v>
      </c>
      <c r="K108" s="105"/>
      <c r="L108" s="181"/>
    </row>
    <row r="109" spans="1:47" s="10" customFormat="1" ht="19.899999999999999" customHeight="1">
      <c r="B109" s="176"/>
      <c r="C109" s="105"/>
      <c r="D109" s="177" t="s">
        <v>2392</v>
      </c>
      <c r="E109" s="178"/>
      <c r="F109" s="178"/>
      <c r="G109" s="178"/>
      <c r="H109" s="178"/>
      <c r="I109" s="179"/>
      <c r="J109" s="180">
        <f>J285</f>
        <v>0</v>
      </c>
      <c r="K109" s="105"/>
      <c r="L109" s="181"/>
    </row>
    <row r="110" spans="1:47" s="9" customFormat="1" ht="24.95" customHeight="1">
      <c r="B110" s="169"/>
      <c r="C110" s="170"/>
      <c r="D110" s="171" t="s">
        <v>1738</v>
      </c>
      <c r="E110" s="172"/>
      <c r="F110" s="172"/>
      <c r="G110" s="172"/>
      <c r="H110" s="172"/>
      <c r="I110" s="173"/>
      <c r="J110" s="174">
        <f>J294</f>
        <v>0</v>
      </c>
      <c r="K110" s="170"/>
      <c r="L110" s="175"/>
    </row>
    <row r="111" spans="1:47" s="10" customFormat="1" ht="19.899999999999999" customHeight="1">
      <c r="B111" s="176"/>
      <c r="C111" s="105"/>
      <c r="D111" s="177" t="s">
        <v>1739</v>
      </c>
      <c r="E111" s="178"/>
      <c r="F111" s="178"/>
      <c r="G111" s="178"/>
      <c r="H111" s="178"/>
      <c r="I111" s="179"/>
      <c r="J111" s="180">
        <f>J295</f>
        <v>0</v>
      </c>
      <c r="K111" s="105"/>
      <c r="L111" s="181"/>
    </row>
    <row r="112" spans="1:47" s="2" customFormat="1" ht="21.75" customHeight="1">
      <c r="A112" s="35"/>
      <c r="B112" s="36"/>
      <c r="C112" s="37"/>
      <c r="D112" s="37"/>
      <c r="E112" s="37"/>
      <c r="F112" s="37"/>
      <c r="G112" s="37"/>
      <c r="H112" s="37"/>
      <c r="I112" s="124"/>
      <c r="J112" s="37"/>
      <c r="K112" s="37"/>
      <c r="L112" s="52"/>
      <c r="S112" s="35"/>
      <c r="T112" s="35"/>
      <c r="U112" s="35"/>
      <c r="V112" s="35"/>
      <c r="W112" s="35"/>
      <c r="X112" s="35"/>
      <c r="Y112" s="35"/>
      <c r="Z112" s="35"/>
      <c r="AA112" s="35"/>
      <c r="AB112" s="35"/>
      <c r="AC112" s="35"/>
      <c r="AD112" s="35"/>
      <c r="AE112" s="35"/>
    </row>
    <row r="113" spans="1:31" s="2" customFormat="1" ht="6.95" customHeight="1">
      <c r="A113" s="35"/>
      <c r="B113" s="55"/>
      <c r="C113" s="56"/>
      <c r="D113" s="56"/>
      <c r="E113" s="56"/>
      <c r="F113" s="56"/>
      <c r="G113" s="56"/>
      <c r="H113" s="56"/>
      <c r="I113" s="160"/>
      <c r="J113" s="56"/>
      <c r="K113" s="56"/>
      <c r="L113" s="52"/>
      <c r="S113" s="35"/>
      <c r="T113" s="35"/>
      <c r="U113" s="35"/>
      <c r="V113" s="35"/>
      <c r="W113" s="35"/>
      <c r="X113" s="35"/>
      <c r="Y113" s="35"/>
      <c r="Z113" s="35"/>
      <c r="AA113" s="35"/>
      <c r="AB113" s="35"/>
      <c r="AC113" s="35"/>
      <c r="AD113" s="35"/>
      <c r="AE113" s="35"/>
    </row>
    <row r="117" spans="1:31" s="2" customFormat="1" ht="6.95" customHeight="1">
      <c r="A117" s="35"/>
      <c r="B117" s="57"/>
      <c r="C117" s="58"/>
      <c r="D117" s="58"/>
      <c r="E117" s="58"/>
      <c r="F117" s="58"/>
      <c r="G117" s="58"/>
      <c r="H117" s="58"/>
      <c r="I117" s="163"/>
      <c r="J117" s="58"/>
      <c r="K117" s="58"/>
      <c r="L117" s="52"/>
      <c r="S117" s="35"/>
      <c r="T117" s="35"/>
      <c r="U117" s="35"/>
      <c r="V117" s="35"/>
      <c r="W117" s="35"/>
      <c r="X117" s="35"/>
      <c r="Y117" s="35"/>
      <c r="Z117" s="35"/>
      <c r="AA117" s="35"/>
      <c r="AB117" s="35"/>
      <c r="AC117" s="35"/>
      <c r="AD117" s="35"/>
      <c r="AE117" s="35"/>
    </row>
    <row r="118" spans="1:31" s="2" customFormat="1" ht="24.95" customHeight="1">
      <c r="A118" s="35"/>
      <c r="B118" s="36"/>
      <c r="C118" s="24" t="s">
        <v>173</v>
      </c>
      <c r="D118" s="37"/>
      <c r="E118" s="37"/>
      <c r="F118" s="37"/>
      <c r="G118" s="37"/>
      <c r="H118" s="37"/>
      <c r="I118" s="124"/>
      <c r="J118" s="37"/>
      <c r="K118" s="37"/>
      <c r="L118" s="52"/>
      <c r="S118" s="35"/>
      <c r="T118" s="35"/>
      <c r="U118" s="35"/>
      <c r="V118" s="35"/>
      <c r="W118" s="35"/>
      <c r="X118" s="35"/>
      <c r="Y118" s="35"/>
      <c r="Z118" s="35"/>
      <c r="AA118" s="35"/>
      <c r="AB118" s="35"/>
      <c r="AC118" s="35"/>
      <c r="AD118" s="35"/>
      <c r="AE118" s="35"/>
    </row>
    <row r="119" spans="1:31" s="2" customFormat="1" ht="6.95" customHeight="1">
      <c r="A119" s="35"/>
      <c r="B119" s="36"/>
      <c r="C119" s="37"/>
      <c r="D119" s="37"/>
      <c r="E119" s="37"/>
      <c r="F119" s="37"/>
      <c r="G119" s="37"/>
      <c r="H119" s="37"/>
      <c r="I119" s="124"/>
      <c r="J119" s="37"/>
      <c r="K119" s="37"/>
      <c r="L119" s="52"/>
      <c r="S119" s="35"/>
      <c r="T119" s="35"/>
      <c r="U119" s="35"/>
      <c r="V119" s="35"/>
      <c r="W119" s="35"/>
      <c r="X119" s="35"/>
      <c r="Y119" s="35"/>
      <c r="Z119" s="35"/>
      <c r="AA119" s="35"/>
      <c r="AB119" s="35"/>
      <c r="AC119" s="35"/>
      <c r="AD119" s="35"/>
      <c r="AE119" s="35"/>
    </row>
    <row r="120" spans="1:31" s="2" customFormat="1" ht="12" customHeight="1">
      <c r="A120" s="35"/>
      <c r="B120" s="36"/>
      <c r="C120" s="30" t="s">
        <v>16</v>
      </c>
      <c r="D120" s="37"/>
      <c r="E120" s="37"/>
      <c r="F120" s="37"/>
      <c r="G120" s="37"/>
      <c r="H120" s="37"/>
      <c r="I120" s="124"/>
      <c r="J120" s="37"/>
      <c r="K120" s="37"/>
      <c r="L120" s="52"/>
      <c r="S120" s="35"/>
      <c r="T120" s="35"/>
      <c r="U120" s="35"/>
      <c r="V120" s="35"/>
      <c r="W120" s="35"/>
      <c r="X120" s="35"/>
      <c r="Y120" s="35"/>
      <c r="Z120" s="35"/>
      <c r="AA120" s="35"/>
      <c r="AB120" s="35"/>
      <c r="AC120" s="35"/>
      <c r="AD120" s="35"/>
      <c r="AE120" s="35"/>
    </row>
    <row r="121" spans="1:31" s="2" customFormat="1" ht="16.5" customHeight="1">
      <c r="A121" s="35"/>
      <c r="B121" s="36"/>
      <c r="C121" s="37"/>
      <c r="D121" s="37"/>
      <c r="E121" s="340" t="str">
        <f>E7</f>
        <v>HOSPODAŘENÍ SE SRÁŽKOVÝMI VODAMI - ZŠ NA VÝSLUNÍ Č.P. 2047</v>
      </c>
      <c r="F121" s="341"/>
      <c r="G121" s="341"/>
      <c r="H121" s="341"/>
      <c r="I121" s="124"/>
      <c r="J121" s="37"/>
      <c r="K121" s="37"/>
      <c r="L121" s="52"/>
      <c r="S121" s="35"/>
      <c r="T121" s="35"/>
      <c r="U121" s="35"/>
      <c r="V121" s="35"/>
      <c r="W121" s="35"/>
      <c r="X121" s="35"/>
      <c r="Y121" s="35"/>
      <c r="Z121" s="35"/>
      <c r="AA121" s="35"/>
      <c r="AB121" s="35"/>
      <c r="AC121" s="35"/>
      <c r="AD121" s="35"/>
      <c r="AE121" s="35"/>
    </row>
    <row r="122" spans="1:31" s="1" customFormat="1" ht="12" customHeight="1">
      <c r="B122" s="22"/>
      <c r="C122" s="30" t="s">
        <v>141</v>
      </c>
      <c r="D122" s="23"/>
      <c r="E122" s="23"/>
      <c r="F122" s="23"/>
      <c r="G122" s="23"/>
      <c r="H122" s="23"/>
      <c r="I122" s="116"/>
      <c r="J122" s="23"/>
      <c r="K122" s="23"/>
      <c r="L122" s="21"/>
    </row>
    <row r="123" spans="1:31" s="2" customFormat="1" ht="16.5" customHeight="1">
      <c r="A123" s="35"/>
      <c r="B123" s="36"/>
      <c r="C123" s="37"/>
      <c r="D123" s="37"/>
      <c r="E123" s="340" t="s">
        <v>720</v>
      </c>
      <c r="F123" s="342"/>
      <c r="G123" s="342"/>
      <c r="H123" s="342"/>
      <c r="I123" s="124"/>
      <c r="J123" s="37"/>
      <c r="K123" s="37"/>
      <c r="L123" s="52"/>
      <c r="S123" s="35"/>
      <c r="T123" s="35"/>
      <c r="U123" s="35"/>
      <c r="V123" s="35"/>
      <c r="W123" s="35"/>
      <c r="X123" s="35"/>
      <c r="Y123" s="35"/>
      <c r="Z123" s="35"/>
      <c r="AA123" s="35"/>
      <c r="AB123" s="35"/>
      <c r="AC123" s="35"/>
      <c r="AD123" s="35"/>
      <c r="AE123" s="35"/>
    </row>
    <row r="124" spans="1:31" s="2" customFormat="1" ht="12" customHeight="1">
      <c r="A124" s="35"/>
      <c r="B124" s="36"/>
      <c r="C124" s="30" t="s">
        <v>722</v>
      </c>
      <c r="D124" s="37"/>
      <c r="E124" s="37"/>
      <c r="F124" s="37"/>
      <c r="G124" s="37"/>
      <c r="H124" s="37"/>
      <c r="I124" s="124"/>
      <c r="J124" s="37"/>
      <c r="K124" s="37"/>
      <c r="L124" s="52"/>
      <c r="S124" s="35"/>
      <c r="T124" s="35"/>
      <c r="U124" s="35"/>
      <c r="V124" s="35"/>
      <c r="W124" s="35"/>
      <c r="X124" s="35"/>
      <c r="Y124" s="35"/>
      <c r="Z124" s="35"/>
      <c r="AA124" s="35"/>
      <c r="AB124" s="35"/>
      <c r="AC124" s="35"/>
      <c r="AD124" s="35"/>
      <c r="AE124" s="35"/>
    </row>
    <row r="125" spans="1:31" s="2" customFormat="1" ht="16.5" customHeight="1">
      <c r="A125" s="35"/>
      <c r="B125" s="36"/>
      <c r="C125" s="37"/>
      <c r="D125" s="37"/>
      <c r="E125" s="308" t="str">
        <f>E11</f>
        <v>SO 03.4 - areálový vodovod</v>
      </c>
      <c r="F125" s="342"/>
      <c r="G125" s="342"/>
      <c r="H125" s="342"/>
      <c r="I125" s="124"/>
      <c r="J125" s="37"/>
      <c r="K125" s="37"/>
      <c r="L125" s="52"/>
      <c r="S125" s="35"/>
      <c r="T125" s="35"/>
      <c r="U125" s="35"/>
      <c r="V125" s="35"/>
      <c r="W125" s="35"/>
      <c r="X125" s="35"/>
      <c r="Y125" s="35"/>
      <c r="Z125" s="35"/>
      <c r="AA125" s="35"/>
      <c r="AB125" s="35"/>
      <c r="AC125" s="35"/>
      <c r="AD125" s="35"/>
      <c r="AE125" s="35"/>
    </row>
    <row r="126" spans="1:31" s="2" customFormat="1" ht="6.95" customHeight="1">
      <c r="A126" s="35"/>
      <c r="B126" s="36"/>
      <c r="C126" s="37"/>
      <c r="D126" s="37"/>
      <c r="E126" s="37"/>
      <c r="F126" s="37"/>
      <c r="G126" s="37"/>
      <c r="H126" s="37"/>
      <c r="I126" s="124"/>
      <c r="J126" s="37"/>
      <c r="K126" s="37"/>
      <c r="L126" s="52"/>
      <c r="S126" s="35"/>
      <c r="T126" s="35"/>
      <c r="U126" s="35"/>
      <c r="V126" s="35"/>
      <c r="W126" s="35"/>
      <c r="X126" s="35"/>
      <c r="Y126" s="35"/>
      <c r="Z126" s="35"/>
      <c r="AA126" s="35"/>
      <c r="AB126" s="35"/>
      <c r="AC126" s="35"/>
      <c r="AD126" s="35"/>
      <c r="AE126" s="35"/>
    </row>
    <row r="127" spans="1:31" s="2" customFormat="1" ht="12" customHeight="1">
      <c r="A127" s="35"/>
      <c r="B127" s="36"/>
      <c r="C127" s="30" t="s">
        <v>20</v>
      </c>
      <c r="D127" s="37"/>
      <c r="E127" s="37"/>
      <c r="F127" s="28" t="str">
        <f>F14</f>
        <v>UHERSKÝ BROD</v>
      </c>
      <c r="G127" s="37"/>
      <c r="H127" s="37"/>
      <c r="I127" s="125" t="s">
        <v>22</v>
      </c>
      <c r="J127" s="67" t="str">
        <f>IF(J14="","",J14)</f>
        <v>23. 7. 2019</v>
      </c>
      <c r="K127" s="37"/>
      <c r="L127" s="52"/>
      <c r="S127" s="35"/>
      <c r="T127" s="35"/>
      <c r="U127" s="35"/>
      <c r="V127" s="35"/>
      <c r="W127" s="35"/>
      <c r="X127" s="35"/>
      <c r="Y127" s="35"/>
      <c r="Z127" s="35"/>
      <c r="AA127" s="35"/>
      <c r="AB127" s="35"/>
      <c r="AC127" s="35"/>
      <c r="AD127" s="35"/>
      <c r="AE127" s="35"/>
    </row>
    <row r="128" spans="1:31" s="2" customFormat="1" ht="6.95" customHeight="1">
      <c r="A128" s="35"/>
      <c r="B128" s="36"/>
      <c r="C128" s="37"/>
      <c r="D128" s="37"/>
      <c r="E128" s="37"/>
      <c r="F128" s="37"/>
      <c r="G128" s="37"/>
      <c r="H128" s="37"/>
      <c r="I128" s="124"/>
      <c r="J128" s="37"/>
      <c r="K128" s="37"/>
      <c r="L128" s="52"/>
      <c r="S128" s="35"/>
      <c r="T128" s="35"/>
      <c r="U128" s="35"/>
      <c r="V128" s="35"/>
      <c r="W128" s="35"/>
      <c r="X128" s="35"/>
      <c r="Y128" s="35"/>
      <c r="Z128" s="35"/>
      <c r="AA128" s="35"/>
      <c r="AB128" s="35"/>
      <c r="AC128" s="35"/>
      <c r="AD128" s="35"/>
      <c r="AE128" s="35"/>
    </row>
    <row r="129" spans="1:65" s="2" customFormat="1" ht="27.95" customHeight="1">
      <c r="A129" s="35"/>
      <c r="B129" s="36"/>
      <c r="C129" s="30" t="s">
        <v>24</v>
      </c>
      <c r="D129" s="37"/>
      <c r="E129" s="37"/>
      <c r="F129" s="28" t="str">
        <f>E17</f>
        <v>MĚSTO UHERSKÝ BROD</v>
      </c>
      <c r="G129" s="37"/>
      <c r="H129" s="37"/>
      <c r="I129" s="125" t="s">
        <v>30</v>
      </c>
      <c r="J129" s="33" t="str">
        <f>E23</f>
        <v>JV PROJEKT V.H. s.r.o.   Brno</v>
      </c>
      <c r="K129" s="37"/>
      <c r="L129" s="52"/>
      <c r="S129" s="35"/>
      <c r="T129" s="35"/>
      <c r="U129" s="35"/>
      <c r="V129" s="35"/>
      <c r="W129" s="35"/>
      <c r="X129" s="35"/>
      <c r="Y129" s="35"/>
      <c r="Z129" s="35"/>
      <c r="AA129" s="35"/>
      <c r="AB129" s="35"/>
      <c r="AC129" s="35"/>
      <c r="AD129" s="35"/>
      <c r="AE129" s="35"/>
    </row>
    <row r="130" spans="1:65" s="2" customFormat="1" ht="15.2" customHeight="1">
      <c r="A130" s="35"/>
      <c r="B130" s="36"/>
      <c r="C130" s="30" t="s">
        <v>28</v>
      </c>
      <c r="D130" s="37"/>
      <c r="E130" s="37"/>
      <c r="F130" s="28" t="str">
        <f>IF(E20="","",E20)</f>
        <v>Vyplň údaj</v>
      </c>
      <c r="G130" s="37"/>
      <c r="H130" s="37"/>
      <c r="I130" s="125" t="s">
        <v>33</v>
      </c>
      <c r="J130" s="33" t="str">
        <f>E26</f>
        <v>Obrtel M.</v>
      </c>
      <c r="K130" s="37"/>
      <c r="L130" s="52"/>
      <c r="S130" s="35"/>
      <c r="T130" s="35"/>
      <c r="U130" s="35"/>
      <c r="V130" s="35"/>
      <c r="W130" s="35"/>
      <c r="X130" s="35"/>
      <c r="Y130" s="35"/>
      <c r="Z130" s="35"/>
      <c r="AA130" s="35"/>
      <c r="AB130" s="35"/>
      <c r="AC130" s="35"/>
      <c r="AD130" s="35"/>
      <c r="AE130" s="35"/>
    </row>
    <row r="131" spans="1:65" s="2" customFormat="1" ht="10.35" customHeight="1">
      <c r="A131" s="35"/>
      <c r="B131" s="36"/>
      <c r="C131" s="37"/>
      <c r="D131" s="37"/>
      <c r="E131" s="37"/>
      <c r="F131" s="37"/>
      <c r="G131" s="37"/>
      <c r="H131" s="37"/>
      <c r="I131" s="124"/>
      <c r="J131" s="37"/>
      <c r="K131" s="37"/>
      <c r="L131" s="52"/>
      <c r="S131" s="35"/>
      <c r="T131" s="35"/>
      <c r="U131" s="35"/>
      <c r="V131" s="35"/>
      <c r="W131" s="35"/>
      <c r="X131" s="35"/>
      <c r="Y131" s="35"/>
      <c r="Z131" s="35"/>
      <c r="AA131" s="35"/>
      <c r="AB131" s="35"/>
      <c r="AC131" s="35"/>
      <c r="AD131" s="35"/>
      <c r="AE131" s="35"/>
    </row>
    <row r="132" spans="1:65" s="11" customFormat="1" ht="29.25" customHeight="1">
      <c r="A132" s="182"/>
      <c r="B132" s="183"/>
      <c r="C132" s="184" t="s">
        <v>174</v>
      </c>
      <c r="D132" s="185" t="s">
        <v>62</v>
      </c>
      <c r="E132" s="185" t="s">
        <v>58</v>
      </c>
      <c r="F132" s="185" t="s">
        <v>59</v>
      </c>
      <c r="G132" s="185" t="s">
        <v>175</v>
      </c>
      <c r="H132" s="185" t="s">
        <v>176</v>
      </c>
      <c r="I132" s="186" t="s">
        <v>177</v>
      </c>
      <c r="J132" s="185" t="s">
        <v>164</v>
      </c>
      <c r="K132" s="187" t="s">
        <v>178</v>
      </c>
      <c r="L132" s="188"/>
      <c r="M132" s="76" t="s">
        <v>1</v>
      </c>
      <c r="N132" s="77" t="s">
        <v>41</v>
      </c>
      <c r="O132" s="77" t="s">
        <v>179</v>
      </c>
      <c r="P132" s="77" t="s">
        <v>180</v>
      </c>
      <c r="Q132" s="77" t="s">
        <v>181</v>
      </c>
      <c r="R132" s="77" t="s">
        <v>182</v>
      </c>
      <c r="S132" s="77" t="s">
        <v>183</v>
      </c>
      <c r="T132" s="78" t="s">
        <v>184</v>
      </c>
      <c r="U132" s="182"/>
      <c r="V132" s="182"/>
      <c r="W132" s="182"/>
      <c r="X132" s="182"/>
      <c r="Y132" s="182"/>
      <c r="Z132" s="182"/>
      <c r="AA132" s="182"/>
      <c r="AB132" s="182"/>
      <c r="AC132" s="182"/>
      <c r="AD132" s="182"/>
      <c r="AE132" s="182"/>
    </row>
    <row r="133" spans="1:65" s="2" customFormat="1" ht="22.9" customHeight="1">
      <c r="A133" s="35"/>
      <c r="B133" s="36"/>
      <c r="C133" s="83" t="s">
        <v>185</v>
      </c>
      <c r="D133" s="37"/>
      <c r="E133" s="37"/>
      <c r="F133" s="37"/>
      <c r="G133" s="37"/>
      <c r="H133" s="37"/>
      <c r="I133" s="124"/>
      <c r="J133" s="189">
        <f>BK133</f>
        <v>0</v>
      </c>
      <c r="K133" s="37"/>
      <c r="L133" s="40"/>
      <c r="M133" s="79"/>
      <c r="N133" s="190"/>
      <c r="O133" s="80"/>
      <c r="P133" s="191">
        <f>P134+P274+P294</f>
        <v>0</v>
      </c>
      <c r="Q133" s="80"/>
      <c r="R133" s="191">
        <f>R134+R274+R294</f>
        <v>2.2471484800000003</v>
      </c>
      <c r="S133" s="80"/>
      <c r="T133" s="192">
        <f>T134+T274+T294</f>
        <v>0</v>
      </c>
      <c r="U133" s="35"/>
      <c r="V133" s="35"/>
      <c r="W133" s="35"/>
      <c r="X133" s="35"/>
      <c r="Y133" s="35"/>
      <c r="Z133" s="35"/>
      <c r="AA133" s="35"/>
      <c r="AB133" s="35"/>
      <c r="AC133" s="35"/>
      <c r="AD133" s="35"/>
      <c r="AE133" s="35"/>
      <c r="AT133" s="18" t="s">
        <v>76</v>
      </c>
      <c r="AU133" s="18" t="s">
        <v>166</v>
      </c>
      <c r="BK133" s="193">
        <f>BK134+BK274+BK294</f>
        <v>0</v>
      </c>
    </row>
    <row r="134" spans="1:65" s="12" customFormat="1" ht="25.9" customHeight="1">
      <c r="B134" s="194"/>
      <c r="C134" s="195"/>
      <c r="D134" s="196" t="s">
        <v>76</v>
      </c>
      <c r="E134" s="197" t="s">
        <v>186</v>
      </c>
      <c r="F134" s="197" t="s">
        <v>187</v>
      </c>
      <c r="G134" s="195"/>
      <c r="H134" s="195"/>
      <c r="I134" s="198"/>
      <c r="J134" s="199">
        <f>BK134</f>
        <v>0</v>
      </c>
      <c r="K134" s="195"/>
      <c r="L134" s="200"/>
      <c r="M134" s="201"/>
      <c r="N134" s="202"/>
      <c r="O134" s="202"/>
      <c r="P134" s="203">
        <f>P135+P223+P236+P245+P254+P272</f>
        <v>0</v>
      </c>
      <c r="Q134" s="202"/>
      <c r="R134" s="203">
        <f>R135+R223+R236+R245+R254+R272</f>
        <v>2.0446370800000002</v>
      </c>
      <c r="S134" s="202"/>
      <c r="T134" s="204">
        <f>T135+T223+T236+T245+T254+T272</f>
        <v>0</v>
      </c>
      <c r="AR134" s="205" t="s">
        <v>85</v>
      </c>
      <c r="AT134" s="206" t="s">
        <v>76</v>
      </c>
      <c r="AU134" s="206" t="s">
        <v>77</v>
      </c>
      <c r="AY134" s="205" t="s">
        <v>188</v>
      </c>
      <c r="BK134" s="207">
        <f>BK135+BK223+BK236+BK245+BK254+BK272</f>
        <v>0</v>
      </c>
    </row>
    <row r="135" spans="1:65" s="12" customFormat="1" ht="22.9" customHeight="1">
      <c r="B135" s="194"/>
      <c r="C135" s="195"/>
      <c r="D135" s="196" t="s">
        <v>76</v>
      </c>
      <c r="E135" s="208" t="s">
        <v>85</v>
      </c>
      <c r="F135" s="208" t="s">
        <v>189</v>
      </c>
      <c r="G135" s="195"/>
      <c r="H135" s="195"/>
      <c r="I135" s="198"/>
      <c r="J135" s="209">
        <f>BK135</f>
        <v>0</v>
      </c>
      <c r="K135" s="195"/>
      <c r="L135" s="200"/>
      <c r="M135" s="201"/>
      <c r="N135" s="202"/>
      <c r="O135" s="202"/>
      <c r="P135" s="203">
        <f>SUM(P136:P222)</f>
        <v>0</v>
      </c>
      <c r="Q135" s="202"/>
      <c r="R135" s="203">
        <f>SUM(R136:R222)</f>
        <v>5.3026940000000009E-2</v>
      </c>
      <c r="S135" s="202"/>
      <c r="T135" s="204">
        <f>SUM(T136:T222)</f>
        <v>0</v>
      </c>
      <c r="AR135" s="205" t="s">
        <v>85</v>
      </c>
      <c r="AT135" s="206" t="s">
        <v>76</v>
      </c>
      <c r="AU135" s="206" t="s">
        <v>85</v>
      </c>
      <c r="AY135" s="205" t="s">
        <v>188</v>
      </c>
      <c r="BK135" s="207">
        <f>SUM(BK136:BK222)</f>
        <v>0</v>
      </c>
    </row>
    <row r="136" spans="1:65" s="2" customFormat="1" ht="16.5" customHeight="1">
      <c r="A136" s="35"/>
      <c r="B136" s="36"/>
      <c r="C136" s="210" t="s">
        <v>85</v>
      </c>
      <c r="D136" s="210" t="s">
        <v>190</v>
      </c>
      <c r="E136" s="211" t="s">
        <v>632</v>
      </c>
      <c r="F136" s="212" t="s">
        <v>633</v>
      </c>
      <c r="G136" s="213" t="s">
        <v>285</v>
      </c>
      <c r="H136" s="214">
        <v>5.94</v>
      </c>
      <c r="I136" s="215"/>
      <c r="J136" s="216">
        <f>ROUND(I136*H136,2)</f>
        <v>0</v>
      </c>
      <c r="K136" s="212" t="s">
        <v>202</v>
      </c>
      <c r="L136" s="40"/>
      <c r="M136" s="217" t="s">
        <v>1</v>
      </c>
      <c r="N136" s="218" t="s">
        <v>42</v>
      </c>
      <c r="O136" s="72"/>
      <c r="P136" s="219">
        <f>O136*H136</f>
        <v>0</v>
      </c>
      <c r="Q136" s="219">
        <v>0</v>
      </c>
      <c r="R136" s="219">
        <f>Q136*H136</f>
        <v>0</v>
      </c>
      <c r="S136" s="219">
        <v>0</v>
      </c>
      <c r="T136" s="220">
        <f>S136*H136</f>
        <v>0</v>
      </c>
      <c r="U136" s="35"/>
      <c r="V136" s="35"/>
      <c r="W136" s="35"/>
      <c r="X136" s="35"/>
      <c r="Y136" s="35"/>
      <c r="Z136" s="35"/>
      <c r="AA136" s="35"/>
      <c r="AB136" s="35"/>
      <c r="AC136" s="35"/>
      <c r="AD136" s="35"/>
      <c r="AE136" s="35"/>
      <c r="AR136" s="221" t="s">
        <v>195</v>
      </c>
      <c r="AT136" s="221" t="s">
        <v>190</v>
      </c>
      <c r="AU136" s="221" t="s">
        <v>88</v>
      </c>
      <c r="AY136" s="18" t="s">
        <v>188</v>
      </c>
      <c r="BE136" s="222">
        <f>IF(N136="základní",J136,0)</f>
        <v>0</v>
      </c>
      <c r="BF136" s="222">
        <f>IF(N136="snížená",J136,0)</f>
        <v>0</v>
      </c>
      <c r="BG136" s="222">
        <f>IF(N136="zákl. přenesená",J136,0)</f>
        <v>0</v>
      </c>
      <c r="BH136" s="222">
        <f>IF(N136="sníž. přenesená",J136,0)</f>
        <v>0</v>
      </c>
      <c r="BI136" s="222">
        <f>IF(N136="nulová",J136,0)</f>
        <v>0</v>
      </c>
      <c r="BJ136" s="18" t="s">
        <v>85</v>
      </c>
      <c r="BK136" s="222">
        <f>ROUND(I136*H136,2)</f>
        <v>0</v>
      </c>
      <c r="BL136" s="18" t="s">
        <v>195</v>
      </c>
      <c r="BM136" s="221" t="s">
        <v>2393</v>
      </c>
    </row>
    <row r="137" spans="1:65" s="13" customFormat="1" ht="11.25">
      <c r="B137" s="223"/>
      <c r="C137" s="224"/>
      <c r="D137" s="225" t="s">
        <v>197</v>
      </c>
      <c r="E137" s="226" t="s">
        <v>1</v>
      </c>
      <c r="F137" s="227" t="s">
        <v>2394</v>
      </c>
      <c r="G137" s="224"/>
      <c r="H137" s="228">
        <v>29.7</v>
      </c>
      <c r="I137" s="229"/>
      <c r="J137" s="224"/>
      <c r="K137" s="224"/>
      <c r="L137" s="230"/>
      <c r="M137" s="231"/>
      <c r="N137" s="232"/>
      <c r="O137" s="232"/>
      <c r="P137" s="232"/>
      <c r="Q137" s="232"/>
      <c r="R137" s="232"/>
      <c r="S137" s="232"/>
      <c r="T137" s="233"/>
      <c r="AT137" s="234" t="s">
        <v>197</v>
      </c>
      <c r="AU137" s="234" t="s">
        <v>88</v>
      </c>
      <c r="AV137" s="13" t="s">
        <v>88</v>
      </c>
      <c r="AW137" s="13" t="s">
        <v>32</v>
      </c>
      <c r="AX137" s="13" t="s">
        <v>77</v>
      </c>
      <c r="AY137" s="234" t="s">
        <v>188</v>
      </c>
    </row>
    <row r="138" spans="1:65" s="14" customFormat="1" ht="11.25">
      <c r="B138" s="235"/>
      <c r="C138" s="236"/>
      <c r="D138" s="225" t="s">
        <v>197</v>
      </c>
      <c r="E138" s="237" t="s">
        <v>603</v>
      </c>
      <c r="F138" s="238" t="s">
        <v>199</v>
      </c>
      <c r="G138" s="236"/>
      <c r="H138" s="239">
        <v>29.7</v>
      </c>
      <c r="I138" s="240"/>
      <c r="J138" s="236"/>
      <c r="K138" s="236"/>
      <c r="L138" s="241"/>
      <c r="M138" s="242"/>
      <c r="N138" s="243"/>
      <c r="O138" s="243"/>
      <c r="P138" s="243"/>
      <c r="Q138" s="243"/>
      <c r="R138" s="243"/>
      <c r="S138" s="243"/>
      <c r="T138" s="244"/>
      <c r="AT138" s="245" t="s">
        <v>197</v>
      </c>
      <c r="AU138" s="245" t="s">
        <v>88</v>
      </c>
      <c r="AV138" s="14" t="s">
        <v>195</v>
      </c>
      <c r="AW138" s="14" t="s">
        <v>32</v>
      </c>
      <c r="AX138" s="14" t="s">
        <v>77</v>
      </c>
      <c r="AY138" s="245" t="s">
        <v>188</v>
      </c>
    </row>
    <row r="139" spans="1:65" s="13" customFormat="1" ht="11.25">
      <c r="B139" s="223"/>
      <c r="C139" s="224"/>
      <c r="D139" s="225" t="s">
        <v>197</v>
      </c>
      <c r="E139" s="226" t="s">
        <v>1</v>
      </c>
      <c r="F139" s="227" t="s">
        <v>1812</v>
      </c>
      <c r="G139" s="224"/>
      <c r="H139" s="228">
        <v>5.94</v>
      </c>
      <c r="I139" s="229"/>
      <c r="J139" s="224"/>
      <c r="K139" s="224"/>
      <c r="L139" s="230"/>
      <c r="M139" s="231"/>
      <c r="N139" s="232"/>
      <c r="O139" s="232"/>
      <c r="P139" s="232"/>
      <c r="Q139" s="232"/>
      <c r="R139" s="232"/>
      <c r="S139" s="232"/>
      <c r="T139" s="233"/>
      <c r="AT139" s="234" t="s">
        <v>197</v>
      </c>
      <c r="AU139" s="234" t="s">
        <v>88</v>
      </c>
      <c r="AV139" s="13" t="s">
        <v>88</v>
      </c>
      <c r="AW139" s="13" t="s">
        <v>32</v>
      </c>
      <c r="AX139" s="13" t="s">
        <v>77</v>
      </c>
      <c r="AY139" s="234" t="s">
        <v>188</v>
      </c>
    </row>
    <row r="140" spans="1:65" s="14" customFormat="1" ht="11.25">
      <c r="B140" s="235"/>
      <c r="C140" s="236"/>
      <c r="D140" s="225" t="s">
        <v>197</v>
      </c>
      <c r="E140" s="237" t="s">
        <v>605</v>
      </c>
      <c r="F140" s="238" t="s">
        <v>199</v>
      </c>
      <c r="G140" s="236"/>
      <c r="H140" s="239">
        <v>5.94</v>
      </c>
      <c r="I140" s="240"/>
      <c r="J140" s="236"/>
      <c r="K140" s="236"/>
      <c r="L140" s="241"/>
      <c r="M140" s="242"/>
      <c r="N140" s="243"/>
      <c r="O140" s="243"/>
      <c r="P140" s="243"/>
      <c r="Q140" s="243"/>
      <c r="R140" s="243"/>
      <c r="S140" s="243"/>
      <c r="T140" s="244"/>
      <c r="AT140" s="245" t="s">
        <v>197</v>
      </c>
      <c r="AU140" s="245" t="s">
        <v>88</v>
      </c>
      <c r="AV140" s="14" t="s">
        <v>195</v>
      </c>
      <c r="AW140" s="14" t="s">
        <v>32</v>
      </c>
      <c r="AX140" s="14" t="s">
        <v>85</v>
      </c>
      <c r="AY140" s="245" t="s">
        <v>188</v>
      </c>
    </row>
    <row r="141" spans="1:65" s="2" customFormat="1" ht="16.5" customHeight="1">
      <c r="A141" s="35"/>
      <c r="B141" s="36"/>
      <c r="C141" s="210" t="s">
        <v>88</v>
      </c>
      <c r="D141" s="210" t="s">
        <v>190</v>
      </c>
      <c r="E141" s="211" t="s">
        <v>641</v>
      </c>
      <c r="F141" s="212" t="s">
        <v>642</v>
      </c>
      <c r="G141" s="213" t="s">
        <v>193</v>
      </c>
      <c r="H141" s="214">
        <v>1.1000000000000001</v>
      </c>
      <c r="I141" s="215"/>
      <c r="J141" s="216">
        <f>ROUND(I141*H141,2)</f>
        <v>0</v>
      </c>
      <c r="K141" s="212" t="s">
        <v>202</v>
      </c>
      <c r="L141" s="40"/>
      <c r="M141" s="217" t="s">
        <v>1</v>
      </c>
      <c r="N141" s="218" t="s">
        <v>42</v>
      </c>
      <c r="O141" s="72"/>
      <c r="P141" s="219">
        <f>O141*H141</f>
        <v>0</v>
      </c>
      <c r="Q141" s="219">
        <v>3.6900000000000002E-2</v>
      </c>
      <c r="R141" s="219">
        <f>Q141*H141</f>
        <v>4.0590000000000008E-2</v>
      </c>
      <c r="S141" s="219">
        <v>0</v>
      </c>
      <c r="T141" s="220">
        <f>S141*H141</f>
        <v>0</v>
      </c>
      <c r="U141" s="35"/>
      <c r="V141" s="35"/>
      <c r="W141" s="35"/>
      <c r="X141" s="35"/>
      <c r="Y141" s="35"/>
      <c r="Z141" s="35"/>
      <c r="AA141" s="35"/>
      <c r="AB141" s="35"/>
      <c r="AC141" s="35"/>
      <c r="AD141" s="35"/>
      <c r="AE141" s="35"/>
      <c r="AR141" s="221" t="s">
        <v>195</v>
      </c>
      <c r="AT141" s="221" t="s">
        <v>190</v>
      </c>
      <c r="AU141" s="221" t="s">
        <v>88</v>
      </c>
      <c r="AY141" s="18" t="s">
        <v>188</v>
      </c>
      <c r="BE141" s="222">
        <f>IF(N141="základní",J141,0)</f>
        <v>0</v>
      </c>
      <c r="BF141" s="222">
        <f>IF(N141="snížená",J141,0)</f>
        <v>0</v>
      </c>
      <c r="BG141" s="222">
        <f>IF(N141="zákl. přenesená",J141,0)</f>
        <v>0</v>
      </c>
      <c r="BH141" s="222">
        <f>IF(N141="sníž. přenesená",J141,0)</f>
        <v>0</v>
      </c>
      <c r="BI141" s="222">
        <f>IF(N141="nulová",J141,0)</f>
        <v>0</v>
      </c>
      <c r="BJ141" s="18" t="s">
        <v>85</v>
      </c>
      <c r="BK141" s="222">
        <f>ROUND(I141*H141,2)</f>
        <v>0</v>
      </c>
      <c r="BL141" s="18" t="s">
        <v>195</v>
      </c>
      <c r="BM141" s="221" t="s">
        <v>2395</v>
      </c>
    </row>
    <row r="142" spans="1:65" s="2" customFormat="1" ht="16.5" customHeight="1">
      <c r="A142" s="35"/>
      <c r="B142" s="36"/>
      <c r="C142" s="210" t="s">
        <v>204</v>
      </c>
      <c r="D142" s="210" t="s">
        <v>190</v>
      </c>
      <c r="E142" s="211" t="s">
        <v>283</v>
      </c>
      <c r="F142" s="212" t="s">
        <v>284</v>
      </c>
      <c r="G142" s="213" t="s">
        <v>285</v>
      </c>
      <c r="H142" s="214">
        <v>1.65</v>
      </c>
      <c r="I142" s="215"/>
      <c r="J142" s="216">
        <f>ROUND(I142*H142,2)</f>
        <v>0</v>
      </c>
      <c r="K142" s="212" t="s">
        <v>202</v>
      </c>
      <c r="L142" s="40"/>
      <c r="M142" s="217" t="s">
        <v>1</v>
      </c>
      <c r="N142" s="218" t="s">
        <v>42</v>
      </c>
      <c r="O142" s="72"/>
      <c r="P142" s="219">
        <f>O142*H142</f>
        <v>0</v>
      </c>
      <c r="Q142" s="219">
        <v>0</v>
      </c>
      <c r="R142" s="219">
        <f>Q142*H142</f>
        <v>0</v>
      </c>
      <c r="S142" s="219">
        <v>0</v>
      </c>
      <c r="T142" s="220">
        <f>S142*H142</f>
        <v>0</v>
      </c>
      <c r="U142" s="35"/>
      <c r="V142" s="35"/>
      <c r="W142" s="35"/>
      <c r="X142" s="35"/>
      <c r="Y142" s="35"/>
      <c r="Z142" s="35"/>
      <c r="AA142" s="35"/>
      <c r="AB142" s="35"/>
      <c r="AC142" s="35"/>
      <c r="AD142" s="35"/>
      <c r="AE142" s="35"/>
      <c r="AR142" s="221" t="s">
        <v>195</v>
      </c>
      <c r="AT142" s="221" t="s">
        <v>190</v>
      </c>
      <c r="AU142" s="221" t="s">
        <v>88</v>
      </c>
      <c r="AY142" s="18" t="s">
        <v>188</v>
      </c>
      <c r="BE142" s="222">
        <f>IF(N142="základní",J142,0)</f>
        <v>0</v>
      </c>
      <c r="BF142" s="222">
        <f>IF(N142="snížená",J142,0)</f>
        <v>0</v>
      </c>
      <c r="BG142" s="222">
        <f>IF(N142="zákl. přenesená",J142,0)</f>
        <v>0</v>
      </c>
      <c r="BH142" s="222">
        <f>IF(N142="sníž. přenesená",J142,0)</f>
        <v>0</v>
      </c>
      <c r="BI142" s="222">
        <f>IF(N142="nulová",J142,0)</f>
        <v>0</v>
      </c>
      <c r="BJ142" s="18" t="s">
        <v>85</v>
      </c>
      <c r="BK142" s="222">
        <f>ROUND(I142*H142,2)</f>
        <v>0</v>
      </c>
      <c r="BL142" s="18" t="s">
        <v>195</v>
      </c>
      <c r="BM142" s="221" t="s">
        <v>2396</v>
      </c>
    </row>
    <row r="143" spans="1:65" s="13" customFormat="1" ht="11.25">
      <c r="B143" s="223"/>
      <c r="C143" s="224"/>
      <c r="D143" s="225" t="s">
        <v>197</v>
      </c>
      <c r="E143" s="226" t="s">
        <v>1</v>
      </c>
      <c r="F143" s="227" t="s">
        <v>2397</v>
      </c>
      <c r="G143" s="224"/>
      <c r="H143" s="228">
        <v>1.65</v>
      </c>
      <c r="I143" s="229"/>
      <c r="J143" s="224"/>
      <c r="K143" s="224"/>
      <c r="L143" s="230"/>
      <c r="M143" s="231"/>
      <c r="N143" s="232"/>
      <c r="O143" s="232"/>
      <c r="P143" s="232"/>
      <c r="Q143" s="232"/>
      <c r="R143" s="232"/>
      <c r="S143" s="232"/>
      <c r="T143" s="233"/>
      <c r="AT143" s="234" t="s">
        <v>197</v>
      </c>
      <c r="AU143" s="234" t="s">
        <v>88</v>
      </c>
      <c r="AV143" s="13" t="s">
        <v>88</v>
      </c>
      <c r="AW143" s="13" t="s">
        <v>32</v>
      </c>
      <c r="AX143" s="13" t="s">
        <v>77</v>
      </c>
      <c r="AY143" s="234" t="s">
        <v>188</v>
      </c>
    </row>
    <row r="144" spans="1:65" s="14" customFormat="1" ht="11.25">
      <c r="B144" s="235"/>
      <c r="C144" s="236"/>
      <c r="D144" s="225" t="s">
        <v>197</v>
      </c>
      <c r="E144" s="237" t="s">
        <v>156</v>
      </c>
      <c r="F144" s="238" t="s">
        <v>199</v>
      </c>
      <c r="G144" s="236"/>
      <c r="H144" s="239">
        <v>1.65</v>
      </c>
      <c r="I144" s="240"/>
      <c r="J144" s="236"/>
      <c r="K144" s="236"/>
      <c r="L144" s="241"/>
      <c r="M144" s="242"/>
      <c r="N144" s="243"/>
      <c r="O144" s="243"/>
      <c r="P144" s="243"/>
      <c r="Q144" s="243"/>
      <c r="R144" s="243"/>
      <c r="S144" s="243"/>
      <c r="T144" s="244"/>
      <c r="AT144" s="245" t="s">
        <v>197</v>
      </c>
      <c r="AU144" s="245" t="s">
        <v>88</v>
      </c>
      <c r="AV144" s="14" t="s">
        <v>195</v>
      </c>
      <c r="AW144" s="14" t="s">
        <v>32</v>
      </c>
      <c r="AX144" s="14" t="s">
        <v>85</v>
      </c>
      <c r="AY144" s="245" t="s">
        <v>188</v>
      </c>
    </row>
    <row r="145" spans="1:65" s="2" customFormat="1" ht="16.5" customHeight="1">
      <c r="A145" s="35"/>
      <c r="B145" s="36"/>
      <c r="C145" s="210" t="s">
        <v>195</v>
      </c>
      <c r="D145" s="210" t="s">
        <v>190</v>
      </c>
      <c r="E145" s="211" t="s">
        <v>2398</v>
      </c>
      <c r="F145" s="212" t="s">
        <v>2399</v>
      </c>
      <c r="G145" s="213" t="s">
        <v>285</v>
      </c>
      <c r="H145" s="214">
        <v>1.155</v>
      </c>
      <c r="I145" s="215"/>
      <c r="J145" s="216">
        <f>ROUND(I145*H145,2)</f>
        <v>0</v>
      </c>
      <c r="K145" s="212" t="s">
        <v>202</v>
      </c>
      <c r="L145" s="40"/>
      <c r="M145" s="217" t="s">
        <v>1</v>
      </c>
      <c r="N145" s="218" t="s">
        <v>42</v>
      </c>
      <c r="O145" s="72"/>
      <c r="P145" s="219">
        <f>O145*H145</f>
        <v>0</v>
      </c>
      <c r="Q145" s="219">
        <v>0</v>
      </c>
      <c r="R145" s="219">
        <f>Q145*H145</f>
        <v>0</v>
      </c>
      <c r="S145" s="219">
        <v>0</v>
      </c>
      <c r="T145" s="220">
        <f>S145*H145</f>
        <v>0</v>
      </c>
      <c r="U145" s="35"/>
      <c r="V145" s="35"/>
      <c r="W145" s="35"/>
      <c r="X145" s="35"/>
      <c r="Y145" s="35"/>
      <c r="Z145" s="35"/>
      <c r="AA145" s="35"/>
      <c r="AB145" s="35"/>
      <c r="AC145" s="35"/>
      <c r="AD145" s="35"/>
      <c r="AE145" s="35"/>
      <c r="AR145" s="221" t="s">
        <v>195</v>
      </c>
      <c r="AT145" s="221" t="s">
        <v>190</v>
      </c>
      <c r="AU145" s="221" t="s">
        <v>88</v>
      </c>
      <c r="AY145" s="18" t="s">
        <v>188</v>
      </c>
      <c r="BE145" s="222">
        <f>IF(N145="základní",J145,0)</f>
        <v>0</v>
      </c>
      <c r="BF145" s="222">
        <f>IF(N145="snížená",J145,0)</f>
        <v>0</v>
      </c>
      <c r="BG145" s="222">
        <f>IF(N145="zákl. přenesená",J145,0)</f>
        <v>0</v>
      </c>
      <c r="BH145" s="222">
        <f>IF(N145="sníž. přenesená",J145,0)</f>
        <v>0</v>
      </c>
      <c r="BI145" s="222">
        <f>IF(N145="nulová",J145,0)</f>
        <v>0</v>
      </c>
      <c r="BJ145" s="18" t="s">
        <v>85</v>
      </c>
      <c r="BK145" s="222">
        <f>ROUND(I145*H145,2)</f>
        <v>0</v>
      </c>
      <c r="BL145" s="18" t="s">
        <v>195</v>
      </c>
      <c r="BM145" s="221" t="s">
        <v>2400</v>
      </c>
    </row>
    <row r="146" spans="1:65" s="15" customFormat="1" ht="11.25">
      <c r="B146" s="246"/>
      <c r="C146" s="247"/>
      <c r="D146" s="225" t="s">
        <v>197</v>
      </c>
      <c r="E146" s="248" t="s">
        <v>1</v>
      </c>
      <c r="F146" s="249" t="s">
        <v>2401</v>
      </c>
      <c r="G146" s="247"/>
      <c r="H146" s="248" t="s">
        <v>1</v>
      </c>
      <c r="I146" s="250"/>
      <c r="J146" s="247"/>
      <c r="K146" s="247"/>
      <c r="L146" s="251"/>
      <c r="M146" s="252"/>
      <c r="N146" s="253"/>
      <c r="O146" s="253"/>
      <c r="P146" s="253"/>
      <c r="Q146" s="253"/>
      <c r="R146" s="253"/>
      <c r="S146" s="253"/>
      <c r="T146" s="254"/>
      <c r="AT146" s="255" t="s">
        <v>197</v>
      </c>
      <c r="AU146" s="255" t="s">
        <v>88</v>
      </c>
      <c r="AV146" s="15" t="s">
        <v>85</v>
      </c>
      <c r="AW146" s="15" t="s">
        <v>32</v>
      </c>
      <c r="AX146" s="15" t="s">
        <v>77</v>
      </c>
      <c r="AY146" s="255" t="s">
        <v>188</v>
      </c>
    </row>
    <row r="147" spans="1:65" s="13" customFormat="1" ht="11.25">
      <c r="B147" s="223"/>
      <c r="C147" s="224"/>
      <c r="D147" s="225" t="s">
        <v>197</v>
      </c>
      <c r="E147" s="226" t="s">
        <v>1</v>
      </c>
      <c r="F147" s="227" t="s">
        <v>2402</v>
      </c>
      <c r="G147" s="224"/>
      <c r="H147" s="228">
        <v>1.155</v>
      </c>
      <c r="I147" s="229"/>
      <c r="J147" s="224"/>
      <c r="K147" s="224"/>
      <c r="L147" s="230"/>
      <c r="M147" s="231"/>
      <c r="N147" s="232"/>
      <c r="O147" s="232"/>
      <c r="P147" s="232"/>
      <c r="Q147" s="232"/>
      <c r="R147" s="232"/>
      <c r="S147" s="232"/>
      <c r="T147" s="233"/>
      <c r="AT147" s="234" t="s">
        <v>197</v>
      </c>
      <c r="AU147" s="234" t="s">
        <v>88</v>
      </c>
      <c r="AV147" s="13" t="s">
        <v>88</v>
      </c>
      <c r="AW147" s="13" t="s">
        <v>32</v>
      </c>
      <c r="AX147" s="13" t="s">
        <v>85</v>
      </c>
      <c r="AY147" s="234" t="s">
        <v>188</v>
      </c>
    </row>
    <row r="148" spans="1:65" s="2" customFormat="1" ht="16.5" customHeight="1">
      <c r="A148" s="35"/>
      <c r="B148" s="36"/>
      <c r="C148" s="210" t="s">
        <v>216</v>
      </c>
      <c r="D148" s="210" t="s">
        <v>190</v>
      </c>
      <c r="E148" s="211" t="s">
        <v>2403</v>
      </c>
      <c r="F148" s="212" t="s">
        <v>2404</v>
      </c>
      <c r="G148" s="213" t="s">
        <v>285</v>
      </c>
      <c r="H148" s="214">
        <v>0.52</v>
      </c>
      <c r="I148" s="215"/>
      <c r="J148" s="216">
        <f>ROUND(I148*H148,2)</f>
        <v>0</v>
      </c>
      <c r="K148" s="212" t="s">
        <v>202</v>
      </c>
      <c r="L148" s="40"/>
      <c r="M148" s="217" t="s">
        <v>1</v>
      </c>
      <c r="N148" s="218" t="s">
        <v>42</v>
      </c>
      <c r="O148" s="72"/>
      <c r="P148" s="219">
        <f>O148*H148</f>
        <v>0</v>
      </c>
      <c r="Q148" s="219">
        <v>0</v>
      </c>
      <c r="R148" s="219">
        <f>Q148*H148</f>
        <v>0</v>
      </c>
      <c r="S148" s="219">
        <v>0</v>
      </c>
      <c r="T148" s="220">
        <f>S148*H148</f>
        <v>0</v>
      </c>
      <c r="U148" s="35"/>
      <c r="V148" s="35"/>
      <c r="W148" s="35"/>
      <c r="X148" s="35"/>
      <c r="Y148" s="35"/>
      <c r="Z148" s="35"/>
      <c r="AA148" s="35"/>
      <c r="AB148" s="35"/>
      <c r="AC148" s="35"/>
      <c r="AD148" s="35"/>
      <c r="AE148" s="35"/>
      <c r="AR148" s="221" t="s">
        <v>195</v>
      </c>
      <c r="AT148" s="221" t="s">
        <v>190</v>
      </c>
      <c r="AU148" s="221" t="s">
        <v>88</v>
      </c>
      <c r="AY148" s="18" t="s">
        <v>188</v>
      </c>
      <c r="BE148" s="222">
        <f>IF(N148="základní",J148,0)</f>
        <v>0</v>
      </c>
      <c r="BF148" s="222">
        <f>IF(N148="snížená",J148,0)</f>
        <v>0</v>
      </c>
      <c r="BG148" s="222">
        <f>IF(N148="zákl. přenesená",J148,0)</f>
        <v>0</v>
      </c>
      <c r="BH148" s="222">
        <f>IF(N148="sníž. přenesená",J148,0)</f>
        <v>0</v>
      </c>
      <c r="BI148" s="222">
        <f>IF(N148="nulová",J148,0)</f>
        <v>0</v>
      </c>
      <c r="BJ148" s="18" t="s">
        <v>85</v>
      </c>
      <c r="BK148" s="222">
        <f>ROUND(I148*H148,2)</f>
        <v>0</v>
      </c>
      <c r="BL148" s="18" t="s">
        <v>195</v>
      </c>
      <c r="BM148" s="221" t="s">
        <v>2405</v>
      </c>
    </row>
    <row r="149" spans="1:65" s="13" customFormat="1" ht="11.25">
      <c r="B149" s="223"/>
      <c r="C149" s="224"/>
      <c r="D149" s="225" t="s">
        <v>197</v>
      </c>
      <c r="E149" s="226" t="s">
        <v>1</v>
      </c>
      <c r="F149" s="227" t="s">
        <v>2406</v>
      </c>
      <c r="G149" s="224"/>
      <c r="H149" s="228">
        <v>0.52</v>
      </c>
      <c r="I149" s="229"/>
      <c r="J149" s="224"/>
      <c r="K149" s="224"/>
      <c r="L149" s="230"/>
      <c r="M149" s="231"/>
      <c r="N149" s="232"/>
      <c r="O149" s="232"/>
      <c r="P149" s="232"/>
      <c r="Q149" s="232"/>
      <c r="R149" s="232"/>
      <c r="S149" s="232"/>
      <c r="T149" s="233"/>
      <c r="AT149" s="234" t="s">
        <v>197</v>
      </c>
      <c r="AU149" s="234" t="s">
        <v>88</v>
      </c>
      <c r="AV149" s="13" t="s">
        <v>88</v>
      </c>
      <c r="AW149" s="13" t="s">
        <v>32</v>
      </c>
      <c r="AX149" s="13" t="s">
        <v>85</v>
      </c>
      <c r="AY149" s="234" t="s">
        <v>188</v>
      </c>
    </row>
    <row r="150" spans="1:65" s="2" customFormat="1" ht="16.5" customHeight="1">
      <c r="A150" s="35"/>
      <c r="B150" s="36"/>
      <c r="C150" s="210" t="s">
        <v>221</v>
      </c>
      <c r="D150" s="210" t="s">
        <v>190</v>
      </c>
      <c r="E150" s="211" t="s">
        <v>2407</v>
      </c>
      <c r="F150" s="212" t="s">
        <v>2408</v>
      </c>
      <c r="G150" s="213" t="s">
        <v>285</v>
      </c>
      <c r="H150" s="214">
        <v>0.41299999999999998</v>
      </c>
      <c r="I150" s="215"/>
      <c r="J150" s="216">
        <f>ROUND(I150*H150,2)</f>
        <v>0</v>
      </c>
      <c r="K150" s="212" t="s">
        <v>202</v>
      </c>
      <c r="L150" s="40"/>
      <c r="M150" s="217" t="s">
        <v>1</v>
      </c>
      <c r="N150" s="218" t="s">
        <v>42</v>
      </c>
      <c r="O150" s="72"/>
      <c r="P150" s="219">
        <f>O150*H150</f>
        <v>0</v>
      </c>
      <c r="Q150" s="219">
        <v>0</v>
      </c>
      <c r="R150" s="219">
        <f>Q150*H150</f>
        <v>0</v>
      </c>
      <c r="S150" s="219">
        <v>0</v>
      </c>
      <c r="T150" s="220">
        <f>S150*H150</f>
        <v>0</v>
      </c>
      <c r="U150" s="35"/>
      <c r="V150" s="35"/>
      <c r="W150" s="35"/>
      <c r="X150" s="35"/>
      <c r="Y150" s="35"/>
      <c r="Z150" s="35"/>
      <c r="AA150" s="35"/>
      <c r="AB150" s="35"/>
      <c r="AC150" s="35"/>
      <c r="AD150" s="35"/>
      <c r="AE150" s="35"/>
      <c r="AR150" s="221" t="s">
        <v>195</v>
      </c>
      <c r="AT150" s="221" t="s">
        <v>190</v>
      </c>
      <c r="AU150" s="221" t="s">
        <v>88</v>
      </c>
      <c r="AY150" s="18" t="s">
        <v>188</v>
      </c>
      <c r="BE150" s="222">
        <f>IF(N150="základní",J150,0)</f>
        <v>0</v>
      </c>
      <c r="BF150" s="222">
        <f>IF(N150="snížená",J150,0)</f>
        <v>0</v>
      </c>
      <c r="BG150" s="222">
        <f>IF(N150="zákl. přenesená",J150,0)</f>
        <v>0</v>
      </c>
      <c r="BH150" s="222">
        <f>IF(N150="sníž. přenesená",J150,0)</f>
        <v>0</v>
      </c>
      <c r="BI150" s="222">
        <f>IF(N150="nulová",J150,0)</f>
        <v>0</v>
      </c>
      <c r="BJ150" s="18" t="s">
        <v>85</v>
      </c>
      <c r="BK150" s="222">
        <f>ROUND(I150*H150,2)</f>
        <v>0</v>
      </c>
      <c r="BL150" s="18" t="s">
        <v>195</v>
      </c>
      <c r="BM150" s="221" t="s">
        <v>2409</v>
      </c>
    </row>
    <row r="151" spans="1:65" s="13" customFormat="1" ht="11.25">
      <c r="B151" s="223"/>
      <c r="C151" s="224"/>
      <c r="D151" s="225" t="s">
        <v>197</v>
      </c>
      <c r="E151" s="226" t="s">
        <v>1</v>
      </c>
      <c r="F151" s="227" t="s">
        <v>2410</v>
      </c>
      <c r="G151" s="224"/>
      <c r="H151" s="228">
        <v>0.41299999999999998</v>
      </c>
      <c r="I151" s="229"/>
      <c r="J151" s="224"/>
      <c r="K151" s="224"/>
      <c r="L151" s="230"/>
      <c r="M151" s="231"/>
      <c r="N151" s="232"/>
      <c r="O151" s="232"/>
      <c r="P151" s="232"/>
      <c r="Q151" s="232"/>
      <c r="R151" s="232"/>
      <c r="S151" s="232"/>
      <c r="T151" s="233"/>
      <c r="AT151" s="234" t="s">
        <v>197</v>
      </c>
      <c r="AU151" s="234" t="s">
        <v>88</v>
      </c>
      <c r="AV151" s="13" t="s">
        <v>88</v>
      </c>
      <c r="AW151" s="13" t="s">
        <v>32</v>
      </c>
      <c r="AX151" s="13" t="s">
        <v>85</v>
      </c>
      <c r="AY151" s="234" t="s">
        <v>188</v>
      </c>
    </row>
    <row r="152" spans="1:65" s="2" customFormat="1" ht="16.5" customHeight="1">
      <c r="A152" s="35"/>
      <c r="B152" s="36"/>
      <c r="C152" s="210" t="s">
        <v>225</v>
      </c>
      <c r="D152" s="210" t="s">
        <v>190</v>
      </c>
      <c r="E152" s="211" t="s">
        <v>2411</v>
      </c>
      <c r="F152" s="212" t="s">
        <v>2412</v>
      </c>
      <c r="G152" s="213" t="s">
        <v>285</v>
      </c>
      <c r="H152" s="214">
        <v>0.186</v>
      </c>
      <c r="I152" s="215"/>
      <c r="J152" s="216">
        <f>ROUND(I152*H152,2)</f>
        <v>0</v>
      </c>
      <c r="K152" s="212" t="s">
        <v>202</v>
      </c>
      <c r="L152" s="40"/>
      <c r="M152" s="217" t="s">
        <v>1</v>
      </c>
      <c r="N152" s="218" t="s">
        <v>42</v>
      </c>
      <c r="O152" s="72"/>
      <c r="P152" s="219">
        <f>O152*H152</f>
        <v>0</v>
      </c>
      <c r="Q152" s="219">
        <v>0</v>
      </c>
      <c r="R152" s="219">
        <f>Q152*H152</f>
        <v>0</v>
      </c>
      <c r="S152" s="219">
        <v>0</v>
      </c>
      <c r="T152" s="220">
        <f>S152*H152</f>
        <v>0</v>
      </c>
      <c r="U152" s="35"/>
      <c r="V152" s="35"/>
      <c r="W152" s="35"/>
      <c r="X152" s="35"/>
      <c r="Y152" s="35"/>
      <c r="Z152" s="35"/>
      <c r="AA152" s="35"/>
      <c r="AB152" s="35"/>
      <c r="AC152" s="35"/>
      <c r="AD152" s="35"/>
      <c r="AE152" s="35"/>
      <c r="AR152" s="221" t="s">
        <v>195</v>
      </c>
      <c r="AT152" s="221" t="s">
        <v>190</v>
      </c>
      <c r="AU152" s="221" t="s">
        <v>88</v>
      </c>
      <c r="AY152" s="18" t="s">
        <v>188</v>
      </c>
      <c r="BE152" s="222">
        <f>IF(N152="základní",J152,0)</f>
        <v>0</v>
      </c>
      <c r="BF152" s="222">
        <f>IF(N152="snížená",J152,0)</f>
        <v>0</v>
      </c>
      <c r="BG152" s="222">
        <f>IF(N152="zákl. přenesená",J152,0)</f>
        <v>0</v>
      </c>
      <c r="BH152" s="222">
        <f>IF(N152="sníž. přenesená",J152,0)</f>
        <v>0</v>
      </c>
      <c r="BI152" s="222">
        <f>IF(N152="nulová",J152,0)</f>
        <v>0</v>
      </c>
      <c r="BJ152" s="18" t="s">
        <v>85</v>
      </c>
      <c r="BK152" s="222">
        <f>ROUND(I152*H152,2)</f>
        <v>0</v>
      </c>
      <c r="BL152" s="18" t="s">
        <v>195</v>
      </c>
      <c r="BM152" s="221" t="s">
        <v>2413</v>
      </c>
    </row>
    <row r="153" spans="1:65" s="13" customFormat="1" ht="11.25">
      <c r="B153" s="223"/>
      <c r="C153" s="224"/>
      <c r="D153" s="225" t="s">
        <v>197</v>
      </c>
      <c r="E153" s="226" t="s">
        <v>1</v>
      </c>
      <c r="F153" s="227" t="s">
        <v>2414</v>
      </c>
      <c r="G153" s="224"/>
      <c r="H153" s="228">
        <v>0.186</v>
      </c>
      <c r="I153" s="229"/>
      <c r="J153" s="224"/>
      <c r="K153" s="224"/>
      <c r="L153" s="230"/>
      <c r="M153" s="231"/>
      <c r="N153" s="232"/>
      <c r="O153" s="232"/>
      <c r="P153" s="232"/>
      <c r="Q153" s="232"/>
      <c r="R153" s="232"/>
      <c r="S153" s="232"/>
      <c r="T153" s="233"/>
      <c r="AT153" s="234" t="s">
        <v>197</v>
      </c>
      <c r="AU153" s="234" t="s">
        <v>88</v>
      </c>
      <c r="AV153" s="13" t="s">
        <v>88</v>
      </c>
      <c r="AW153" s="13" t="s">
        <v>32</v>
      </c>
      <c r="AX153" s="13" t="s">
        <v>85</v>
      </c>
      <c r="AY153" s="234" t="s">
        <v>188</v>
      </c>
    </row>
    <row r="154" spans="1:65" s="2" customFormat="1" ht="16.5" customHeight="1">
      <c r="A154" s="35"/>
      <c r="B154" s="36"/>
      <c r="C154" s="210" t="s">
        <v>229</v>
      </c>
      <c r="D154" s="210" t="s">
        <v>190</v>
      </c>
      <c r="E154" s="211" t="s">
        <v>2415</v>
      </c>
      <c r="F154" s="212" t="s">
        <v>2416</v>
      </c>
      <c r="G154" s="213" t="s">
        <v>285</v>
      </c>
      <c r="H154" s="214">
        <v>8.3000000000000004E-2</v>
      </c>
      <c r="I154" s="215"/>
      <c r="J154" s="216">
        <f>ROUND(I154*H154,2)</f>
        <v>0</v>
      </c>
      <c r="K154" s="212" t="s">
        <v>202</v>
      </c>
      <c r="L154" s="40"/>
      <c r="M154" s="217" t="s">
        <v>1</v>
      </c>
      <c r="N154" s="218" t="s">
        <v>42</v>
      </c>
      <c r="O154" s="72"/>
      <c r="P154" s="219">
        <f>O154*H154</f>
        <v>0</v>
      </c>
      <c r="Q154" s="219">
        <v>0</v>
      </c>
      <c r="R154" s="219">
        <f>Q154*H154</f>
        <v>0</v>
      </c>
      <c r="S154" s="219">
        <v>0</v>
      </c>
      <c r="T154" s="220">
        <f>S154*H154</f>
        <v>0</v>
      </c>
      <c r="U154" s="35"/>
      <c r="V154" s="35"/>
      <c r="W154" s="35"/>
      <c r="X154" s="35"/>
      <c r="Y154" s="35"/>
      <c r="Z154" s="35"/>
      <c r="AA154" s="35"/>
      <c r="AB154" s="35"/>
      <c r="AC154" s="35"/>
      <c r="AD154" s="35"/>
      <c r="AE154" s="35"/>
      <c r="AR154" s="221" t="s">
        <v>195</v>
      </c>
      <c r="AT154" s="221" t="s">
        <v>190</v>
      </c>
      <c r="AU154" s="221" t="s">
        <v>88</v>
      </c>
      <c r="AY154" s="18" t="s">
        <v>188</v>
      </c>
      <c r="BE154" s="222">
        <f>IF(N154="základní",J154,0)</f>
        <v>0</v>
      </c>
      <c r="BF154" s="222">
        <f>IF(N154="snížená",J154,0)</f>
        <v>0</v>
      </c>
      <c r="BG154" s="222">
        <f>IF(N154="zákl. přenesená",J154,0)</f>
        <v>0</v>
      </c>
      <c r="BH154" s="222">
        <f>IF(N154="sníž. přenesená",J154,0)</f>
        <v>0</v>
      </c>
      <c r="BI154" s="222">
        <f>IF(N154="nulová",J154,0)</f>
        <v>0</v>
      </c>
      <c r="BJ154" s="18" t="s">
        <v>85</v>
      </c>
      <c r="BK154" s="222">
        <f>ROUND(I154*H154,2)</f>
        <v>0</v>
      </c>
      <c r="BL154" s="18" t="s">
        <v>195</v>
      </c>
      <c r="BM154" s="221" t="s">
        <v>2417</v>
      </c>
    </row>
    <row r="155" spans="1:65" s="13" customFormat="1" ht="11.25">
      <c r="B155" s="223"/>
      <c r="C155" s="224"/>
      <c r="D155" s="225" t="s">
        <v>197</v>
      </c>
      <c r="E155" s="226" t="s">
        <v>1</v>
      </c>
      <c r="F155" s="227" t="s">
        <v>2418</v>
      </c>
      <c r="G155" s="224"/>
      <c r="H155" s="228">
        <v>8.3000000000000004E-2</v>
      </c>
      <c r="I155" s="229"/>
      <c r="J155" s="224"/>
      <c r="K155" s="224"/>
      <c r="L155" s="230"/>
      <c r="M155" s="231"/>
      <c r="N155" s="232"/>
      <c r="O155" s="232"/>
      <c r="P155" s="232"/>
      <c r="Q155" s="232"/>
      <c r="R155" s="232"/>
      <c r="S155" s="232"/>
      <c r="T155" s="233"/>
      <c r="AT155" s="234" t="s">
        <v>197</v>
      </c>
      <c r="AU155" s="234" t="s">
        <v>88</v>
      </c>
      <c r="AV155" s="13" t="s">
        <v>88</v>
      </c>
      <c r="AW155" s="13" t="s">
        <v>32</v>
      </c>
      <c r="AX155" s="13" t="s">
        <v>85</v>
      </c>
      <c r="AY155" s="234" t="s">
        <v>188</v>
      </c>
    </row>
    <row r="156" spans="1:65" s="2" customFormat="1" ht="16.5" customHeight="1">
      <c r="A156" s="35"/>
      <c r="B156" s="36"/>
      <c r="C156" s="210" t="s">
        <v>236</v>
      </c>
      <c r="D156" s="210" t="s">
        <v>190</v>
      </c>
      <c r="E156" s="211" t="s">
        <v>313</v>
      </c>
      <c r="F156" s="212" t="s">
        <v>314</v>
      </c>
      <c r="G156" s="213" t="s">
        <v>285</v>
      </c>
      <c r="H156" s="214">
        <v>16.640999999999998</v>
      </c>
      <c r="I156" s="215"/>
      <c r="J156" s="216">
        <f>ROUND(I156*H156,2)</f>
        <v>0</v>
      </c>
      <c r="K156" s="212" t="s">
        <v>202</v>
      </c>
      <c r="L156" s="40"/>
      <c r="M156" s="217" t="s">
        <v>1</v>
      </c>
      <c r="N156" s="218" t="s">
        <v>42</v>
      </c>
      <c r="O156" s="72"/>
      <c r="P156" s="219">
        <f>O156*H156</f>
        <v>0</v>
      </c>
      <c r="Q156" s="219">
        <v>0</v>
      </c>
      <c r="R156" s="219">
        <f>Q156*H156</f>
        <v>0</v>
      </c>
      <c r="S156" s="219">
        <v>0</v>
      </c>
      <c r="T156" s="220">
        <f>S156*H156</f>
        <v>0</v>
      </c>
      <c r="U156" s="35"/>
      <c r="V156" s="35"/>
      <c r="W156" s="35"/>
      <c r="X156" s="35"/>
      <c r="Y156" s="35"/>
      <c r="Z156" s="35"/>
      <c r="AA156" s="35"/>
      <c r="AB156" s="35"/>
      <c r="AC156" s="35"/>
      <c r="AD156" s="35"/>
      <c r="AE156" s="35"/>
      <c r="AR156" s="221" t="s">
        <v>195</v>
      </c>
      <c r="AT156" s="221" t="s">
        <v>190</v>
      </c>
      <c r="AU156" s="221" t="s">
        <v>88</v>
      </c>
      <c r="AY156" s="18" t="s">
        <v>188</v>
      </c>
      <c r="BE156" s="222">
        <f>IF(N156="základní",J156,0)</f>
        <v>0</v>
      </c>
      <c r="BF156" s="222">
        <f>IF(N156="snížená",J156,0)</f>
        <v>0</v>
      </c>
      <c r="BG156" s="222">
        <f>IF(N156="zákl. přenesená",J156,0)</f>
        <v>0</v>
      </c>
      <c r="BH156" s="222">
        <f>IF(N156="sníž. přenesená",J156,0)</f>
        <v>0</v>
      </c>
      <c r="BI156" s="222">
        <f>IF(N156="nulová",J156,0)</f>
        <v>0</v>
      </c>
      <c r="BJ156" s="18" t="s">
        <v>85</v>
      </c>
      <c r="BK156" s="222">
        <f>ROUND(I156*H156,2)</f>
        <v>0</v>
      </c>
      <c r="BL156" s="18" t="s">
        <v>195</v>
      </c>
      <c r="BM156" s="221" t="s">
        <v>2419</v>
      </c>
    </row>
    <row r="157" spans="1:65" s="13" customFormat="1" ht="11.25">
      <c r="B157" s="223"/>
      <c r="C157" s="224"/>
      <c r="D157" s="225" t="s">
        <v>197</v>
      </c>
      <c r="E157" s="226" t="s">
        <v>1</v>
      </c>
      <c r="F157" s="227" t="s">
        <v>2420</v>
      </c>
      <c r="G157" s="224"/>
      <c r="H157" s="228">
        <v>1.355</v>
      </c>
      <c r="I157" s="229"/>
      <c r="J157" s="224"/>
      <c r="K157" s="224"/>
      <c r="L157" s="230"/>
      <c r="M157" s="231"/>
      <c r="N157" s="232"/>
      <c r="O157" s="232"/>
      <c r="P157" s="232"/>
      <c r="Q157" s="232"/>
      <c r="R157" s="232"/>
      <c r="S157" s="232"/>
      <c r="T157" s="233"/>
      <c r="AT157" s="234" t="s">
        <v>197</v>
      </c>
      <c r="AU157" s="234" t="s">
        <v>88</v>
      </c>
      <c r="AV157" s="13" t="s">
        <v>88</v>
      </c>
      <c r="AW157" s="13" t="s">
        <v>32</v>
      </c>
      <c r="AX157" s="13" t="s">
        <v>77</v>
      </c>
      <c r="AY157" s="234" t="s">
        <v>188</v>
      </c>
    </row>
    <row r="158" spans="1:65" s="13" customFormat="1" ht="11.25">
      <c r="B158" s="223"/>
      <c r="C158" s="224"/>
      <c r="D158" s="225" t="s">
        <v>197</v>
      </c>
      <c r="E158" s="226" t="s">
        <v>1</v>
      </c>
      <c r="F158" s="227" t="s">
        <v>2421</v>
      </c>
      <c r="G158" s="224"/>
      <c r="H158" s="228">
        <v>5.2210000000000001</v>
      </c>
      <c r="I158" s="229"/>
      <c r="J158" s="224"/>
      <c r="K158" s="224"/>
      <c r="L158" s="230"/>
      <c r="M158" s="231"/>
      <c r="N158" s="232"/>
      <c r="O158" s="232"/>
      <c r="P158" s="232"/>
      <c r="Q158" s="232"/>
      <c r="R158" s="232"/>
      <c r="S158" s="232"/>
      <c r="T158" s="233"/>
      <c r="AT158" s="234" t="s">
        <v>197</v>
      </c>
      <c r="AU158" s="234" t="s">
        <v>88</v>
      </c>
      <c r="AV158" s="13" t="s">
        <v>88</v>
      </c>
      <c r="AW158" s="13" t="s">
        <v>32</v>
      </c>
      <c r="AX158" s="13" t="s">
        <v>77</v>
      </c>
      <c r="AY158" s="234" t="s">
        <v>188</v>
      </c>
    </row>
    <row r="159" spans="1:65" s="13" customFormat="1" ht="11.25">
      <c r="B159" s="223"/>
      <c r="C159" s="224"/>
      <c r="D159" s="225" t="s">
        <v>197</v>
      </c>
      <c r="E159" s="226" t="s">
        <v>1</v>
      </c>
      <c r="F159" s="227" t="s">
        <v>2422</v>
      </c>
      <c r="G159" s="224"/>
      <c r="H159" s="228">
        <v>12.568</v>
      </c>
      <c r="I159" s="229"/>
      <c r="J159" s="224"/>
      <c r="K159" s="224"/>
      <c r="L159" s="230"/>
      <c r="M159" s="231"/>
      <c r="N159" s="232"/>
      <c r="O159" s="232"/>
      <c r="P159" s="232"/>
      <c r="Q159" s="232"/>
      <c r="R159" s="232"/>
      <c r="S159" s="232"/>
      <c r="T159" s="233"/>
      <c r="AT159" s="234" t="s">
        <v>197</v>
      </c>
      <c r="AU159" s="234" t="s">
        <v>88</v>
      </c>
      <c r="AV159" s="13" t="s">
        <v>88</v>
      </c>
      <c r="AW159" s="13" t="s">
        <v>32</v>
      </c>
      <c r="AX159" s="13" t="s">
        <v>77</v>
      </c>
      <c r="AY159" s="234" t="s">
        <v>188</v>
      </c>
    </row>
    <row r="160" spans="1:65" s="13" customFormat="1" ht="11.25">
      <c r="B160" s="223"/>
      <c r="C160" s="224"/>
      <c r="D160" s="225" t="s">
        <v>197</v>
      </c>
      <c r="E160" s="226" t="s">
        <v>1</v>
      </c>
      <c r="F160" s="227" t="s">
        <v>2423</v>
      </c>
      <c r="G160" s="224"/>
      <c r="H160" s="228">
        <v>9.7530000000000001</v>
      </c>
      <c r="I160" s="229"/>
      <c r="J160" s="224"/>
      <c r="K160" s="224"/>
      <c r="L160" s="230"/>
      <c r="M160" s="231"/>
      <c r="N160" s="232"/>
      <c r="O160" s="232"/>
      <c r="P160" s="232"/>
      <c r="Q160" s="232"/>
      <c r="R160" s="232"/>
      <c r="S160" s="232"/>
      <c r="T160" s="233"/>
      <c r="AT160" s="234" t="s">
        <v>197</v>
      </c>
      <c r="AU160" s="234" t="s">
        <v>88</v>
      </c>
      <c r="AV160" s="13" t="s">
        <v>88</v>
      </c>
      <c r="AW160" s="13" t="s">
        <v>32</v>
      </c>
      <c r="AX160" s="13" t="s">
        <v>77</v>
      </c>
      <c r="AY160" s="234" t="s">
        <v>188</v>
      </c>
    </row>
    <row r="161" spans="1:65" s="15" customFormat="1" ht="11.25">
      <c r="B161" s="246"/>
      <c r="C161" s="247"/>
      <c r="D161" s="225" t="s">
        <v>197</v>
      </c>
      <c r="E161" s="248" t="s">
        <v>1</v>
      </c>
      <c r="F161" s="249" t="s">
        <v>2424</v>
      </c>
      <c r="G161" s="247"/>
      <c r="H161" s="248" t="s">
        <v>1</v>
      </c>
      <c r="I161" s="250"/>
      <c r="J161" s="247"/>
      <c r="K161" s="247"/>
      <c r="L161" s="251"/>
      <c r="M161" s="252"/>
      <c r="N161" s="253"/>
      <c r="O161" s="253"/>
      <c r="P161" s="253"/>
      <c r="Q161" s="253"/>
      <c r="R161" s="253"/>
      <c r="S161" s="253"/>
      <c r="T161" s="254"/>
      <c r="AT161" s="255" t="s">
        <v>197</v>
      </c>
      <c r="AU161" s="255" t="s">
        <v>88</v>
      </c>
      <c r="AV161" s="15" t="s">
        <v>85</v>
      </c>
      <c r="AW161" s="15" t="s">
        <v>32</v>
      </c>
      <c r="AX161" s="15" t="s">
        <v>77</v>
      </c>
      <c r="AY161" s="255" t="s">
        <v>188</v>
      </c>
    </row>
    <row r="162" spans="1:65" s="13" customFormat="1" ht="11.25">
      <c r="B162" s="223"/>
      <c r="C162" s="224"/>
      <c r="D162" s="225" t="s">
        <v>197</v>
      </c>
      <c r="E162" s="226" t="s">
        <v>1</v>
      </c>
      <c r="F162" s="227" t="s">
        <v>2425</v>
      </c>
      <c r="G162" s="224"/>
      <c r="H162" s="228">
        <v>1.4419999999999999</v>
      </c>
      <c r="I162" s="229"/>
      <c r="J162" s="224"/>
      <c r="K162" s="224"/>
      <c r="L162" s="230"/>
      <c r="M162" s="231"/>
      <c r="N162" s="232"/>
      <c r="O162" s="232"/>
      <c r="P162" s="232"/>
      <c r="Q162" s="232"/>
      <c r="R162" s="232"/>
      <c r="S162" s="232"/>
      <c r="T162" s="233"/>
      <c r="AT162" s="234" t="s">
        <v>197</v>
      </c>
      <c r="AU162" s="234" t="s">
        <v>88</v>
      </c>
      <c r="AV162" s="13" t="s">
        <v>88</v>
      </c>
      <c r="AW162" s="13" t="s">
        <v>32</v>
      </c>
      <c r="AX162" s="13" t="s">
        <v>77</v>
      </c>
      <c r="AY162" s="234" t="s">
        <v>188</v>
      </c>
    </row>
    <row r="163" spans="1:65" s="15" customFormat="1" ht="11.25">
      <c r="B163" s="246"/>
      <c r="C163" s="247"/>
      <c r="D163" s="225" t="s">
        <v>197</v>
      </c>
      <c r="E163" s="248" t="s">
        <v>1</v>
      </c>
      <c r="F163" s="249" t="s">
        <v>2426</v>
      </c>
      <c r="G163" s="247"/>
      <c r="H163" s="248" t="s">
        <v>1</v>
      </c>
      <c r="I163" s="250"/>
      <c r="J163" s="247"/>
      <c r="K163" s="247"/>
      <c r="L163" s="251"/>
      <c r="M163" s="252"/>
      <c r="N163" s="253"/>
      <c r="O163" s="253"/>
      <c r="P163" s="253"/>
      <c r="Q163" s="253"/>
      <c r="R163" s="253"/>
      <c r="S163" s="253"/>
      <c r="T163" s="254"/>
      <c r="AT163" s="255" t="s">
        <v>197</v>
      </c>
      <c r="AU163" s="255" t="s">
        <v>88</v>
      </c>
      <c r="AV163" s="15" t="s">
        <v>85</v>
      </c>
      <c r="AW163" s="15" t="s">
        <v>32</v>
      </c>
      <c r="AX163" s="15" t="s">
        <v>77</v>
      </c>
      <c r="AY163" s="255" t="s">
        <v>188</v>
      </c>
    </row>
    <row r="164" spans="1:65" s="13" customFormat="1" ht="11.25">
      <c r="B164" s="223"/>
      <c r="C164" s="224"/>
      <c r="D164" s="225" t="s">
        <v>197</v>
      </c>
      <c r="E164" s="226" t="s">
        <v>1</v>
      </c>
      <c r="F164" s="227" t="s">
        <v>2427</v>
      </c>
      <c r="G164" s="224"/>
      <c r="H164" s="228">
        <v>1.024</v>
      </c>
      <c r="I164" s="229"/>
      <c r="J164" s="224"/>
      <c r="K164" s="224"/>
      <c r="L164" s="230"/>
      <c r="M164" s="231"/>
      <c r="N164" s="232"/>
      <c r="O164" s="232"/>
      <c r="P164" s="232"/>
      <c r="Q164" s="232"/>
      <c r="R164" s="232"/>
      <c r="S164" s="232"/>
      <c r="T164" s="233"/>
      <c r="AT164" s="234" t="s">
        <v>197</v>
      </c>
      <c r="AU164" s="234" t="s">
        <v>88</v>
      </c>
      <c r="AV164" s="13" t="s">
        <v>88</v>
      </c>
      <c r="AW164" s="13" t="s">
        <v>32</v>
      </c>
      <c r="AX164" s="13" t="s">
        <v>77</v>
      </c>
      <c r="AY164" s="234" t="s">
        <v>188</v>
      </c>
    </row>
    <row r="165" spans="1:65" s="16" customFormat="1" ht="11.25">
      <c r="B165" s="256"/>
      <c r="C165" s="257"/>
      <c r="D165" s="225" t="s">
        <v>197</v>
      </c>
      <c r="E165" s="258" t="s">
        <v>155</v>
      </c>
      <c r="F165" s="259" t="s">
        <v>212</v>
      </c>
      <c r="G165" s="257"/>
      <c r="H165" s="260">
        <v>31.363</v>
      </c>
      <c r="I165" s="261"/>
      <c r="J165" s="257"/>
      <c r="K165" s="257"/>
      <c r="L165" s="262"/>
      <c r="M165" s="263"/>
      <c r="N165" s="264"/>
      <c r="O165" s="264"/>
      <c r="P165" s="264"/>
      <c r="Q165" s="264"/>
      <c r="R165" s="264"/>
      <c r="S165" s="264"/>
      <c r="T165" s="265"/>
      <c r="AT165" s="266" t="s">
        <v>197</v>
      </c>
      <c r="AU165" s="266" t="s">
        <v>88</v>
      </c>
      <c r="AV165" s="16" t="s">
        <v>204</v>
      </c>
      <c r="AW165" s="16" t="s">
        <v>32</v>
      </c>
      <c r="AX165" s="16" t="s">
        <v>77</v>
      </c>
      <c r="AY165" s="266" t="s">
        <v>188</v>
      </c>
    </row>
    <row r="166" spans="1:65" s="15" customFormat="1" ht="11.25">
      <c r="B166" s="246"/>
      <c r="C166" s="247"/>
      <c r="D166" s="225" t="s">
        <v>197</v>
      </c>
      <c r="E166" s="248" t="s">
        <v>1</v>
      </c>
      <c r="F166" s="249" t="s">
        <v>2428</v>
      </c>
      <c r="G166" s="247"/>
      <c r="H166" s="248" t="s">
        <v>1</v>
      </c>
      <c r="I166" s="250"/>
      <c r="J166" s="247"/>
      <c r="K166" s="247"/>
      <c r="L166" s="251"/>
      <c r="M166" s="252"/>
      <c r="N166" s="253"/>
      <c r="O166" s="253"/>
      <c r="P166" s="253"/>
      <c r="Q166" s="253"/>
      <c r="R166" s="253"/>
      <c r="S166" s="253"/>
      <c r="T166" s="254"/>
      <c r="AT166" s="255" t="s">
        <v>197</v>
      </c>
      <c r="AU166" s="255" t="s">
        <v>88</v>
      </c>
      <c r="AV166" s="15" t="s">
        <v>85</v>
      </c>
      <c r="AW166" s="15" t="s">
        <v>32</v>
      </c>
      <c r="AX166" s="15" t="s">
        <v>77</v>
      </c>
      <c r="AY166" s="255" t="s">
        <v>188</v>
      </c>
    </row>
    <row r="167" spans="1:65" s="13" customFormat="1" ht="11.25">
      <c r="B167" s="223"/>
      <c r="C167" s="224"/>
      <c r="D167" s="225" t="s">
        <v>197</v>
      </c>
      <c r="E167" s="226" t="s">
        <v>1</v>
      </c>
      <c r="F167" s="227" t="s">
        <v>2429</v>
      </c>
      <c r="G167" s="224"/>
      <c r="H167" s="228">
        <v>-1.65</v>
      </c>
      <c r="I167" s="229"/>
      <c r="J167" s="224"/>
      <c r="K167" s="224"/>
      <c r="L167" s="230"/>
      <c r="M167" s="231"/>
      <c r="N167" s="232"/>
      <c r="O167" s="232"/>
      <c r="P167" s="232"/>
      <c r="Q167" s="232"/>
      <c r="R167" s="232"/>
      <c r="S167" s="232"/>
      <c r="T167" s="233"/>
      <c r="AT167" s="234" t="s">
        <v>197</v>
      </c>
      <c r="AU167" s="234" t="s">
        <v>88</v>
      </c>
      <c r="AV167" s="13" t="s">
        <v>88</v>
      </c>
      <c r="AW167" s="13" t="s">
        <v>32</v>
      </c>
      <c r="AX167" s="13" t="s">
        <v>77</v>
      </c>
      <c r="AY167" s="234" t="s">
        <v>188</v>
      </c>
    </row>
    <row r="168" spans="1:65" s="15" customFormat="1" ht="11.25">
      <c r="B168" s="246"/>
      <c r="C168" s="247"/>
      <c r="D168" s="225" t="s">
        <v>197</v>
      </c>
      <c r="E168" s="248" t="s">
        <v>1</v>
      </c>
      <c r="F168" s="249" t="s">
        <v>2430</v>
      </c>
      <c r="G168" s="247"/>
      <c r="H168" s="248" t="s">
        <v>1</v>
      </c>
      <c r="I168" s="250"/>
      <c r="J168" s="247"/>
      <c r="K168" s="247"/>
      <c r="L168" s="251"/>
      <c r="M168" s="252"/>
      <c r="N168" s="253"/>
      <c r="O168" s="253"/>
      <c r="P168" s="253"/>
      <c r="Q168" s="253"/>
      <c r="R168" s="253"/>
      <c r="S168" s="253"/>
      <c r="T168" s="254"/>
      <c r="AT168" s="255" t="s">
        <v>197</v>
      </c>
      <c r="AU168" s="255" t="s">
        <v>88</v>
      </c>
      <c r="AV168" s="15" t="s">
        <v>85</v>
      </c>
      <c r="AW168" s="15" t="s">
        <v>32</v>
      </c>
      <c r="AX168" s="15" t="s">
        <v>77</v>
      </c>
      <c r="AY168" s="255" t="s">
        <v>188</v>
      </c>
    </row>
    <row r="169" spans="1:65" s="13" customFormat="1" ht="11.25">
      <c r="B169" s="223"/>
      <c r="C169" s="224"/>
      <c r="D169" s="225" t="s">
        <v>197</v>
      </c>
      <c r="E169" s="226" t="s">
        <v>1</v>
      </c>
      <c r="F169" s="227" t="s">
        <v>2315</v>
      </c>
      <c r="G169" s="224"/>
      <c r="H169" s="228">
        <v>-5.94</v>
      </c>
      <c r="I169" s="229"/>
      <c r="J169" s="224"/>
      <c r="K169" s="224"/>
      <c r="L169" s="230"/>
      <c r="M169" s="231"/>
      <c r="N169" s="232"/>
      <c r="O169" s="232"/>
      <c r="P169" s="232"/>
      <c r="Q169" s="232"/>
      <c r="R169" s="232"/>
      <c r="S169" s="232"/>
      <c r="T169" s="233"/>
      <c r="AT169" s="234" t="s">
        <v>197</v>
      </c>
      <c r="AU169" s="234" t="s">
        <v>88</v>
      </c>
      <c r="AV169" s="13" t="s">
        <v>88</v>
      </c>
      <c r="AW169" s="13" t="s">
        <v>32</v>
      </c>
      <c r="AX169" s="13" t="s">
        <v>77</v>
      </c>
      <c r="AY169" s="234" t="s">
        <v>188</v>
      </c>
    </row>
    <row r="170" spans="1:65" s="14" customFormat="1" ht="11.25">
      <c r="B170" s="235"/>
      <c r="C170" s="236"/>
      <c r="D170" s="225" t="s">
        <v>197</v>
      </c>
      <c r="E170" s="237" t="s">
        <v>153</v>
      </c>
      <c r="F170" s="238" t="s">
        <v>199</v>
      </c>
      <c r="G170" s="236"/>
      <c r="H170" s="239">
        <v>23.773</v>
      </c>
      <c r="I170" s="240"/>
      <c r="J170" s="236"/>
      <c r="K170" s="236"/>
      <c r="L170" s="241"/>
      <c r="M170" s="242"/>
      <c r="N170" s="243"/>
      <c r="O170" s="243"/>
      <c r="P170" s="243"/>
      <c r="Q170" s="243"/>
      <c r="R170" s="243"/>
      <c r="S170" s="243"/>
      <c r="T170" s="244"/>
      <c r="AT170" s="245" t="s">
        <v>197</v>
      </c>
      <c r="AU170" s="245" t="s">
        <v>88</v>
      </c>
      <c r="AV170" s="14" t="s">
        <v>195</v>
      </c>
      <c r="AW170" s="14" t="s">
        <v>32</v>
      </c>
      <c r="AX170" s="14" t="s">
        <v>77</v>
      </c>
      <c r="AY170" s="245" t="s">
        <v>188</v>
      </c>
    </row>
    <row r="171" spans="1:65" s="13" customFormat="1" ht="11.25">
      <c r="B171" s="223"/>
      <c r="C171" s="224"/>
      <c r="D171" s="225" t="s">
        <v>197</v>
      </c>
      <c r="E171" s="226" t="s">
        <v>1</v>
      </c>
      <c r="F171" s="227" t="s">
        <v>2431</v>
      </c>
      <c r="G171" s="224"/>
      <c r="H171" s="228">
        <v>16.640999999999998</v>
      </c>
      <c r="I171" s="229"/>
      <c r="J171" s="224"/>
      <c r="K171" s="224"/>
      <c r="L171" s="230"/>
      <c r="M171" s="231"/>
      <c r="N171" s="232"/>
      <c r="O171" s="232"/>
      <c r="P171" s="232"/>
      <c r="Q171" s="232"/>
      <c r="R171" s="232"/>
      <c r="S171" s="232"/>
      <c r="T171" s="233"/>
      <c r="AT171" s="234" t="s">
        <v>197</v>
      </c>
      <c r="AU171" s="234" t="s">
        <v>88</v>
      </c>
      <c r="AV171" s="13" t="s">
        <v>88</v>
      </c>
      <c r="AW171" s="13" t="s">
        <v>32</v>
      </c>
      <c r="AX171" s="13" t="s">
        <v>85</v>
      </c>
      <c r="AY171" s="234" t="s">
        <v>188</v>
      </c>
    </row>
    <row r="172" spans="1:65" s="2" customFormat="1" ht="16.5" customHeight="1">
      <c r="A172" s="35"/>
      <c r="B172" s="36"/>
      <c r="C172" s="210" t="s">
        <v>243</v>
      </c>
      <c r="D172" s="210" t="s">
        <v>190</v>
      </c>
      <c r="E172" s="211" t="s">
        <v>329</v>
      </c>
      <c r="F172" s="212" t="s">
        <v>330</v>
      </c>
      <c r="G172" s="213" t="s">
        <v>285</v>
      </c>
      <c r="H172" s="214">
        <v>7.4880000000000004</v>
      </c>
      <c r="I172" s="215"/>
      <c r="J172" s="216">
        <f>ROUND(I172*H172,2)</f>
        <v>0</v>
      </c>
      <c r="K172" s="212" t="s">
        <v>202</v>
      </c>
      <c r="L172" s="40"/>
      <c r="M172" s="217" t="s">
        <v>1</v>
      </c>
      <c r="N172" s="218" t="s">
        <v>42</v>
      </c>
      <c r="O172" s="72"/>
      <c r="P172" s="219">
        <f>O172*H172</f>
        <v>0</v>
      </c>
      <c r="Q172" s="219">
        <v>0</v>
      </c>
      <c r="R172" s="219">
        <f>Q172*H172</f>
        <v>0</v>
      </c>
      <c r="S172" s="219">
        <v>0</v>
      </c>
      <c r="T172" s="220">
        <f>S172*H172</f>
        <v>0</v>
      </c>
      <c r="U172" s="35"/>
      <c r="V172" s="35"/>
      <c r="W172" s="35"/>
      <c r="X172" s="35"/>
      <c r="Y172" s="35"/>
      <c r="Z172" s="35"/>
      <c r="AA172" s="35"/>
      <c r="AB172" s="35"/>
      <c r="AC172" s="35"/>
      <c r="AD172" s="35"/>
      <c r="AE172" s="35"/>
      <c r="AR172" s="221" t="s">
        <v>195</v>
      </c>
      <c r="AT172" s="221" t="s">
        <v>190</v>
      </c>
      <c r="AU172" s="221" t="s">
        <v>88</v>
      </c>
      <c r="AY172" s="18" t="s">
        <v>188</v>
      </c>
      <c r="BE172" s="222">
        <f>IF(N172="základní",J172,0)</f>
        <v>0</v>
      </c>
      <c r="BF172" s="222">
        <f>IF(N172="snížená",J172,0)</f>
        <v>0</v>
      </c>
      <c r="BG172" s="222">
        <f>IF(N172="zákl. přenesená",J172,0)</f>
        <v>0</v>
      </c>
      <c r="BH172" s="222">
        <f>IF(N172="sníž. přenesená",J172,0)</f>
        <v>0</v>
      </c>
      <c r="BI172" s="222">
        <f>IF(N172="nulová",J172,0)</f>
        <v>0</v>
      </c>
      <c r="BJ172" s="18" t="s">
        <v>85</v>
      </c>
      <c r="BK172" s="222">
        <f>ROUND(I172*H172,2)</f>
        <v>0</v>
      </c>
      <c r="BL172" s="18" t="s">
        <v>195</v>
      </c>
      <c r="BM172" s="221" t="s">
        <v>2432</v>
      </c>
    </row>
    <row r="173" spans="1:65" s="13" customFormat="1" ht="11.25">
      <c r="B173" s="223"/>
      <c r="C173" s="224"/>
      <c r="D173" s="225" t="s">
        <v>197</v>
      </c>
      <c r="E173" s="226" t="s">
        <v>1</v>
      </c>
      <c r="F173" s="227" t="s">
        <v>2433</v>
      </c>
      <c r="G173" s="224"/>
      <c r="H173" s="228">
        <v>7.4880000000000004</v>
      </c>
      <c r="I173" s="229"/>
      <c r="J173" s="224"/>
      <c r="K173" s="224"/>
      <c r="L173" s="230"/>
      <c r="M173" s="231"/>
      <c r="N173" s="232"/>
      <c r="O173" s="232"/>
      <c r="P173" s="232"/>
      <c r="Q173" s="232"/>
      <c r="R173" s="232"/>
      <c r="S173" s="232"/>
      <c r="T173" s="233"/>
      <c r="AT173" s="234" t="s">
        <v>197</v>
      </c>
      <c r="AU173" s="234" t="s">
        <v>88</v>
      </c>
      <c r="AV173" s="13" t="s">
        <v>88</v>
      </c>
      <c r="AW173" s="13" t="s">
        <v>32</v>
      </c>
      <c r="AX173" s="13" t="s">
        <v>85</v>
      </c>
      <c r="AY173" s="234" t="s">
        <v>188</v>
      </c>
    </row>
    <row r="174" spans="1:65" s="2" customFormat="1" ht="16.5" customHeight="1">
      <c r="A174" s="35"/>
      <c r="B174" s="36"/>
      <c r="C174" s="210" t="s">
        <v>248</v>
      </c>
      <c r="D174" s="210" t="s">
        <v>190</v>
      </c>
      <c r="E174" s="211" t="s">
        <v>334</v>
      </c>
      <c r="F174" s="212" t="s">
        <v>335</v>
      </c>
      <c r="G174" s="213" t="s">
        <v>285</v>
      </c>
      <c r="H174" s="214">
        <v>5.9429999999999996</v>
      </c>
      <c r="I174" s="215"/>
      <c r="J174" s="216">
        <f>ROUND(I174*H174,2)</f>
        <v>0</v>
      </c>
      <c r="K174" s="212" t="s">
        <v>202</v>
      </c>
      <c r="L174" s="40"/>
      <c r="M174" s="217" t="s">
        <v>1</v>
      </c>
      <c r="N174" s="218" t="s">
        <v>42</v>
      </c>
      <c r="O174" s="72"/>
      <c r="P174" s="219">
        <f>O174*H174</f>
        <v>0</v>
      </c>
      <c r="Q174" s="219">
        <v>0</v>
      </c>
      <c r="R174" s="219">
        <f>Q174*H174</f>
        <v>0</v>
      </c>
      <c r="S174" s="219">
        <v>0</v>
      </c>
      <c r="T174" s="220">
        <f>S174*H174</f>
        <v>0</v>
      </c>
      <c r="U174" s="35"/>
      <c r="V174" s="35"/>
      <c r="W174" s="35"/>
      <c r="X174" s="35"/>
      <c r="Y174" s="35"/>
      <c r="Z174" s="35"/>
      <c r="AA174" s="35"/>
      <c r="AB174" s="35"/>
      <c r="AC174" s="35"/>
      <c r="AD174" s="35"/>
      <c r="AE174" s="35"/>
      <c r="AR174" s="221" t="s">
        <v>195</v>
      </c>
      <c r="AT174" s="221" t="s">
        <v>190</v>
      </c>
      <c r="AU174" s="221" t="s">
        <v>88</v>
      </c>
      <c r="AY174" s="18" t="s">
        <v>188</v>
      </c>
      <c r="BE174" s="222">
        <f>IF(N174="základní",J174,0)</f>
        <v>0</v>
      </c>
      <c r="BF174" s="222">
        <f>IF(N174="snížená",J174,0)</f>
        <v>0</v>
      </c>
      <c r="BG174" s="222">
        <f>IF(N174="zákl. přenesená",J174,0)</f>
        <v>0</v>
      </c>
      <c r="BH174" s="222">
        <f>IF(N174="sníž. přenesená",J174,0)</f>
        <v>0</v>
      </c>
      <c r="BI174" s="222">
        <f>IF(N174="nulová",J174,0)</f>
        <v>0</v>
      </c>
      <c r="BJ174" s="18" t="s">
        <v>85</v>
      </c>
      <c r="BK174" s="222">
        <f>ROUND(I174*H174,2)</f>
        <v>0</v>
      </c>
      <c r="BL174" s="18" t="s">
        <v>195</v>
      </c>
      <c r="BM174" s="221" t="s">
        <v>2434</v>
      </c>
    </row>
    <row r="175" spans="1:65" s="13" customFormat="1" ht="11.25">
      <c r="B175" s="223"/>
      <c r="C175" s="224"/>
      <c r="D175" s="225" t="s">
        <v>197</v>
      </c>
      <c r="E175" s="226" t="s">
        <v>1</v>
      </c>
      <c r="F175" s="227" t="s">
        <v>2435</v>
      </c>
      <c r="G175" s="224"/>
      <c r="H175" s="228">
        <v>5.9429999999999996</v>
      </c>
      <c r="I175" s="229"/>
      <c r="J175" s="224"/>
      <c r="K175" s="224"/>
      <c r="L175" s="230"/>
      <c r="M175" s="231"/>
      <c r="N175" s="232"/>
      <c r="O175" s="232"/>
      <c r="P175" s="232"/>
      <c r="Q175" s="232"/>
      <c r="R175" s="232"/>
      <c r="S175" s="232"/>
      <c r="T175" s="233"/>
      <c r="AT175" s="234" t="s">
        <v>197</v>
      </c>
      <c r="AU175" s="234" t="s">
        <v>88</v>
      </c>
      <c r="AV175" s="13" t="s">
        <v>88</v>
      </c>
      <c r="AW175" s="13" t="s">
        <v>32</v>
      </c>
      <c r="AX175" s="13" t="s">
        <v>85</v>
      </c>
      <c r="AY175" s="234" t="s">
        <v>188</v>
      </c>
    </row>
    <row r="176" spans="1:65" s="2" customFormat="1" ht="16.5" customHeight="1">
      <c r="A176" s="35"/>
      <c r="B176" s="36"/>
      <c r="C176" s="210" t="s">
        <v>253</v>
      </c>
      <c r="D176" s="210" t="s">
        <v>190</v>
      </c>
      <c r="E176" s="211" t="s">
        <v>338</v>
      </c>
      <c r="F176" s="212" t="s">
        <v>339</v>
      </c>
      <c r="G176" s="213" t="s">
        <v>285</v>
      </c>
      <c r="H176" s="214">
        <v>2.6739999999999999</v>
      </c>
      <c r="I176" s="215"/>
      <c r="J176" s="216">
        <f>ROUND(I176*H176,2)</f>
        <v>0</v>
      </c>
      <c r="K176" s="212" t="s">
        <v>202</v>
      </c>
      <c r="L176" s="40"/>
      <c r="M176" s="217" t="s">
        <v>1</v>
      </c>
      <c r="N176" s="218" t="s">
        <v>42</v>
      </c>
      <c r="O176" s="72"/>
      <c r="P176" s="219">
        <f>O176*H176</f>
        <v>0</v>
      </c>
      <c r="Q176" s="219">
        <v>0</v>
      </c>
      <c r="R176" s="219">
        <f>Q176*H176</f>
        <v>0</v>
      </c>
      <c r="S176" s="219">
        <v>0</v>
      </c>
      <c r="T176" s="220">
        <f>S176*H176</f>
        <v>0</v>
      </c>
      <c r="U176" s="35"/>
      <c r="V176" s="35"/>
      <c r="W176" s="35"/>
      <c r="X176" s="35"/>
      <c r="Y176" s="35"/>
      <c r="Z176" s="35"/>
      <c r="AA176" s="35"/>
      <c r="AB176" s="35"/>
      <c r="AC176" s="35"/>
      <c r="AD176" s="35"/>
      <c r="AE176" s="35"/>
      <c r="AR176" s="221" t="s">
        <v>195</v>
      </c>
      <c r="AT176" s="221" t="s">
        <v>190</v>
      </c>
      <c r="AU176" s="221" t="s">
        <v>88</v>
      </c>
      <c r="AY176" s="18" t="s">
        <v>188</v>
      </c>
      <c r="BE176" s="222">
        <f>IF(N176="základní",J176,0)</f>
        <v>0</v>
      </c>
      <c r="BF176" s="222">
        <f>IF(N176="snížená",J176,0)</f>
        <v>0</v>
      </c>
      <c r="BG176" s="222">
        <f>IF(N176="zákl. přenesená",J176,0)</f>
        <v>0</v>
      </c>
      <c r="BH176" s="222">
        <f>IF(N176="sníž. přenesená",J176,0)</f>
        <v>0</v>
      </c>
      <c r="BI176" s="222">
        <f>IF(N176="nulová",J176,0)</f>
        <v>0</v>
      </c>
      <c r="BJ176" s="18" t="s">
        <v>85</v>
      </c>
      <c r="BK176" s="222">
        <f>ROUND(I176*H176,2)</f>
        <v>0</v>
      </c>
      <c r="BL176" s="18" t="s">
        <v>195</v>
      </c>
      <c r="BM176" s="221" t="s">
        <v>2436</v>
      </c>
    </row>
    <row r="177" spans="1:65" s="13" customFormat="1" ht="11.25">
      <c r="B177" s="223"/>
      <c r="C177" s="224"/>
      <c r="D177" s="225" t="s">
        <v>197</v>
      </c>
      <c r="E177" s="226" t="s">
        <v>1</v>
      </c>
      <c r="F177" s="227" t="s">
        <v>2437</v>
      </c>
      <c r="G177" s="224"/>
      <c r="H177" s="228">
        <v>2.6739999999999999</v>
      </c>
      <c r="I177" s="229"/>
      <c r="J177" s="224"/>
      <c r="K177" s="224"/>
      <c r="L177" s="230"/>
      <c r="M177" s="231"/>
      <c r="N177" s="232"/>
      <c r="O177" s="232"/>
      <c r="P177" s="232"/>
      <c r="Q177" s="232"/>
      <c r="R177" s="232"/>
      <c r="S177" s="232"/>
      <c r="T177" s="233"/>
      <c r="AT177" s="234" t="s">
        <v>197</v>
      </c>
      <c r="AU177" s="234" t="s">
        <v>88</v>
      </c>
      <c r="AV177" s="13" t="s">
        <v>88</v>
      </c>
      <c r="AW177" s="13" t="s">
        <v>32</v>
      </c>
      <c r="AX177" s="13" t="s">
        <v>85</v>
      </c>
      <c r="AY177" s="234" t="s">
        <v>188</v>
      </c>
    </row>
    <row r="178" spans="1:65" s="2" customFormat="1" ht="16.5" customHeight="1">
      <c r="A178" s="35"/>
      <c r="B178" s="36"/>
      <c r="C178" s="210" t="s">
        <v>257</v>
      </c>
      <c r="D178" s="210" t="s">
        <v>190</v>
      </c>
      <c r="E178" s="211" t="s">
        <v>343</v>
      </c>
      <c r="F178" s="212" t="s">
        <v>344</v>
      </c>
      <c r="G178" s="213" t="s">
        <v>285</v>
      </c>
      <c r="H178" s="214">
        <v>1.1890000000000001</v>
      </c>
      <c r="I178" s="215"/>
      <c r="J178" s="216">
        <f>ROUND(I178*H178,2)</f>
        <v>0</v>
      </c>
      <c r="K178" s="212" t="s">
        <v>202</v>
      </c>
      <c r="L178" s="40"/>
      <c r="M178" s="217" t="s">
        <v>1</v>
      </c>
      <c r="N178" s="218" t="s">
        <v>42</v>
      </c>
      <c r="O178" s="72"/>
      <c r="P178" s="219">
        <f>O178*H178</f>
        <v>0</v>
      </c>
      <c r="Q178" s="219">
        <v>1.0460000000000001E-2</v>
      </c>
      <c r="R178" s="219">
        <f>Q178*H178</f>
        <v>1.243694E-2</v>
      </c>
      <c r="S178" s="219">
        <v>0</v>
      </c>
      <c r="T178" s="220">
        <f>S178*H178</f>
        <v>0</v>
      </c>
      <c r="U178" s="35"/>
      <c r="V178" s="35"/>
      <c r="W178" s="35"/>
      <c r="X178" s="35"/>
      <c r="Y178" s="35"/>
      <c r="Z178" s="35"/>
      <c r="AA178" s="35"/>
      <c r="AB178" s="35"/>
      <c r="AC178" s="35"/>
      <c r="AD178" s="35"/>
      <c r="AE178" s="35"/>
      <c r="AR178" s="221" t="s">
        <v>195</v>
      </c>
      <c r="AT178" s="221" t="s">
        <v>190</v>
      </c>
      <c r="AU178" s="221" t="s">
        <v>88</v>
      </c>
      <c r="AY178" s="18" t="s">
        <v>188</v>
      </c>
      <c r="BE178" s="222">
        <f>IF(N178="základní",J178,0)</f>
        <v>0</v>
      </c>
      <c r="BF178" s="222">
        <f>IF(N178="snížená",J178,0)</f>
        <v>0</v>
      </c>
      <c r="BG178" s="222">
        <f>IF(N178="zákl. přenesená",J178,0)</f>
        <v>0</v>
      </c>
      <c r="BH178" s="222">
        <f>IF(N178="sníž. přenesená",J178,0)</f>
        <v>0</v>
      </c>
      <c r="BI178" s="222">
        <f>IF(N178="nulová",J178,0)</f>
        <v>0</v>
      </c>
      <c r="BJ178" s="18" t="s">
        <v>85</v>
      </c>
      <c r="BK178" s="222">
        <f>ROUND(I178*H178,2)</f>
        <v>0</v>
      </c>
      <c r="BL178" s="18" t="s">
        <v>195</v>
      </c>
      <c r="BM178" s="221" t="s">
        <v>2438</v>
      </c>
    </row>
    <row r="179" spans="1:65" s="13" customFormat="1" ht="11.25">
      <c r="B179" s="223"/>
      <c r="C179" s="224"/>
      <c r="D179" s="225" t="s">
        <v>197</v>
      </c>
      <c r="E179" s="226" t="s">
        <v>1</v>
      </c>
      <c r="F179" s="227" t="s">
        <v>368</v>
      </c>
      <c r="G179" s="224"/>
      <c r="H179" s="228">
        <v>1.1890000000000001</v>
      </c>
      <c r="I179" s="229"/>
      <c r="J179" s="224"/>
      <c r="K179" s="224"/>
      <c r="L179" s="230"/>
      <c r="M179" s="231"/>
      <c r="N179" s="232"/>
      <c r="O179" s="232"/>
      <c r="P179" s="232"/>
      <c r="Q179" s="232"/>
      <c r="R179" s="232"/>
      <c r="S179" s="232"/>
      <c r="T179" s="233"/>
      <c r="AT179" s="234" t="s">
        <v>197</v>
      </c>
      <c r="AU179" s="234" t="s">
        <v>88</v>
      </c>
      <c r="AV179" s="13" t="s">
        <v>88</v>
      </c>
      <c r="AW179" s="13" t="s">
        <v>32</v>
      </c>
      <c r="AX179" s="13" t="s">
        <v>85</v>
      </c>
      <c r="AY179" s="234" t="s">
        <v>188</v>
      </c>
    </row>
    <row r="180" spans="1:65" s="2" customFormat="1" ht="16.5" customHeight="1">
      <c r="A180" s="35"/>
      <c r="B180" s="36"/>
      <c r="C180" s="210" t="s">
        <v>269</v>
      </c>
      <c r="D180" s="210" t="s">
        <v>190</v>
      </c>
      <c r="E180" s="211" t="s">
        <v>967</v>
      </c>
      <c r="F180" s="212" t="s">
        <v>968</v>
      </c>
      <c r="G180" s="213" t="s">
        <v>285</v>
      </c>
      <c r="H180" s="214">
        <v>23.773</v>
      </c>
      <c r="I180" s="215"/>
      <c r="J180" s="216">
        <f>ROUND(I180*H180,2)</f>
        <v>0</v>
      </c>
      <c r="K180" s="212" t="s">
        <v>202</v>
      </c>
      <c r="L180" s="40"/>
      <c r="M180" s="217" t="s">
        <v>1</v>
      </c>
      <c r="N180" s="218" t="s">
        <v>42</v>
      </c>
      <c r="O180" s="72"/>
      <c r="P180" s="219">
        <f>O180*H180</f>
        <v>0</v>
      </c>
      <c r="Q180" s="219">
        <v>0</v>
      </c>
      <c r="R180" s="219">
        <f>Q180*H180</f>
        <v>0</v>
      </c>
      <c r="S180" s="219">
        <v>0</v>
      </c>
      <c r="T180" s="220">
        <f>S180*H180</f>
        <v>0</v>
      </c>
      <c r="U180" s="35"/>
      <c r="V180" s="35"/>
      <c r="W180" s="35"/>
      <c r="X180" s="35"/>
      <c r="Y180" s="35"/>
      <c r="Z180" s="35"/>
      <c r="AA180" s="35"/>
      <c r="AB180" s="35"/>
      <c r="AC180" s="35"/>
      <c r="AD180" s="35"/>
      <c r="AE180" s="35"/>
      <c r="AR180" s="221" t="s">
        <v>195</v>
      </c>
      <c r="AT180" s="221" t="s">
        <v>190</v>
      </c>
      <c r="AU180" s="221" t="s">
        <v>88</v>
      </c>
      <c r="AY180" s="18" t="s">
        <v>188</v>
      </c>
      <c r="BE180" s="222">
        <f>IF(N180="základní",J180,0)</f>
        <v>0</v>
      </c>
      <c r="BF180" s="222">
        <f>IF(N180="snížená",J180,0)</f>
        <v>0</v>
      </c>
      <c r="BG180" s="222">
        <f>IF(N180="zákl. přenesená",J180,0)</f>
        <v>0</v>
      </c>
      <c r="BH180" s="222">
        <f>IF(N180="sníž. přenesená",J180,0)</f>
        <v>0</v>
      </c>
      <c r="BI180" s="222">
        <f>IF(N180="nulová",J180,0)</f>
        <v>0</v>
      </c>
      <c r="BJ180" s="18" t="s">
        <v>85</v>
      </c>
      <c r="BK180" s="222">
        <f>ROUND(I180*H180,2)</f>
        <v>0</v>
      </c>
      <c r="BL180" s="18" t="s">
        <v>195</v>
      </c>
      <c r="BM180" s="221" t="s">
        <v>2439</v>
      </c>
    </row>
    <row r="181" spans="1:65" s="13" customFormat="1" ht="11.25">
      <c r="B181" s="223"/>
      <c r="C181" s="224"/>
      <c r="D181" s="225" t="s">
        <v>197</v>
      </c>
      <c r="E181" s="226" t="s">
        <v>1</v>
      </c>
      <c r="F181" s="227" t="s">
        <v>153</v>
      </c>
      <c r="G181" s="224"/>
      <c r="H181" s="228">
        <v>23.773</v>
      </c>
      <c r="I181" s="229"/>
      <c r="J181" s="224"/>
      <c r="K181" s="224"/>
      <c r="L181" s="230"/>
      <c r="M181" s="231"/>
      <c r="N181" s="232"/>
      <c r="O181" s="232"/>
      <c r="P181" s="232"/>
      <c r="Q181" s="232"/>
      <c r="R181" s="232"/>
      <c r="S181" s="232"/>
      <c r="T181" s="233"/>
      <c r="AT181" s="234" t="s">
        <v>197</v>
      </c>
      <c r="AU181" s="234" t="s">
        <v>88</v>
      </c>
      <c r="AV181" s="13" t="s">
        <v>88</v>
      </c>
      <c r="AW181" s="13" t="s">
        <v>32</v>
      </c>
      <c r="AX181" s="13" t="s">
        <v>85</v>
      </c>
      <c r="AY181" s="234" t="s">
        <v>188</v>
      </c>
    </row>
    <row r="182" spans="1:65" s="2" customFormat="1" ht="16.5" customHeight="1">
      <c r="A182" s="35"/>
      <c r="B182" s="36"/>
      <c r="C182" s="210" t="s">
        <v>272</v>
      </c>
      <c r="D182" s="210" t="s">
        <v>190</v>
      </c>
      <c r="E182" s="211" t="s">
        <v>370</v>
      </c>
      <c r="F182" s="212" t="s">
        <v>371</v>
      </c>
      <c r="G182" s="213" t="s">
        <v>285</v>
      </c>
      <c r="H182" s="214">
        <v>14.561</v>
      </c>
      <c r="I182" s="215"/>
      <c r="J182" s="216">
        <f>ROUND(I182*H182,2)</f>
        <v>0</v>
      </c>
      <c r="K182" s="212" t="s">
        <v>202</v>
      </c>
      <c r="L182" s="40"/>
      <c r="M182" s="217" t="s">
        <v>1</v>
      </c>
      <c r="N182" s="218" t="s">
        <v>42</v>
      </c>
      <c r="O182" s="72"/>
      <c r="P182" s="219">
        <f>O182*H182</f>
        <v>0</v>
      </c>
      <c r="Q182" s="219">
        <v>0</v>
      </c>
      <c r="R182" s="219">
        <f>Q182*H182</f>
        <v>0</v>
      </c>
      <c r="S182" s="219">
        <v>0</v>
      </c>
      <c r="T182" s="220">
        <f>S182*H182</f>
        <v>0</v>
      </c>
      <c r="U182" s="35"/>
      <c r="V182" s="35"/>
      <c r="W182" s="35"/>
      <c r="X182" s="35"/>
      <c r="Y182" s="35"/>
      <c r="Z182" s="35"/>
      <c r="AA182" s="35"/>
      <c r="AB182" s="35"/>
      <c r="AC182" s="35"/>
      <c r="AD182" s="35"/>
      <c r="AE182" s="35"/>
      <c r="AR182" s="221" t="s">
        <v>195</v>
      </c>
      <c r="AT182" s="221" t="s">
        <v>190</v>
      </c>
      <c r="AU182" s="221" t="s">
        <v>88</v>
      </c>
      <c r="AY182" s="18" t="s">
        <v>188</v>
      </c>
      <c r="BE182" s="222">
        <f>IF(N182="základní",J182,0)</f>
        <v>0</v>
      </c>
      <c r="BF182" s="222">
        <f>IF(N182="snížená",J182,0)</f>
        <v>0</v>
      </c>
      <c r="BG182" s="222">
        <f>IF(N182="zákl. přenesená",J182,0)</f>
        <v>0</v>
      </c>
      <c r="BH182" s="222">
        <f>IF(N182="sníž. přenesená",J182,0)</f>
        <v>0</v>
      </c>
      <c r="BI182" s="222">
        <f>IF(N182="nulová",J182,0)</f>
        <v>0</v>
      </c>
      <c r="BJ182" s="18" t="s">
        <v>85</v>
      </c>
      <c r="BK182" s="222">
        <f>ROUND(I182*H182,2)</f>
        <v>0</v>
      </c>
      <c r="BL182" s="18" t="s">
        <v>195</v>
      </c>
      <c r="BM182" s="221" t="s">
        <v>2440</v>
      </c>
    </row>
    <row r="183" spans="1:65" s="15" customFormat="1" ht="11.25">
      <c r="B183" s="246"/>
      <c r="C183" s="247"/>
      <c r="D183" s="225" t="s">
        <v>197</v>
      </c>
      <c r="E183" s="248" t="s">
        <v>1</v>
      </c>
      <c r="F183" s="249" t="s">
        <v>2441</v>
      </c>
      <c r="G183" s="247"/>
      <c r="H183" s="248" t="s">
        <v>1</v>
      </c>
      <c r="I183" s="250"/>
      <c r="J183" s="247"/>
      <c r="K183" s="247"/>
      <c r="L183" s="251"/>
      <c r="M183" s="252"/>
      <c r="N183" s="253"/>
      <c r="O183" s="253"/>
      <c r="P183" s="253"/>
      <c r="Q183" s="253"/>
      <c r="R183" s="253"/>
      <c r="S183" s="253"/>
      <c r="T183" s="254"/>
      <c r="AT183" s="255" t="s">
        <v>197</v>
      </c>
      <c r="AU183" s="255" t="s">
        <v>88</v>
      </c>
      <c r="AV183" s="15" t="s">
        <v>85</v>
      </c>
      <c r="AW183" s="15" t="s">
        <v>32</v>
      </c>
      <c r="AX183" s="15" t="s">
        <v>77</v>
      </c>
      <c r="AY183" s="255" t="s">
        <v>188</v>
      </c>
    </row>
    <row r="184" spans="1:65" s="13" customFormat="1" ht="11.25">
      <c r="B184" s="223"/>
      <c r="C184" s="224"/>
      <c r="D184" s="225" t="s">
        <v>197</v>
      </c>
      <c r="E184" s="226" t="s">
        <v>1</v>
      </c>
      <c r="F184" s="227" t="s">
        <v>2442</v>
      </c>
      <c r="G184" s="224"/>
      <c r="H184" s="228">
        <v>31.363</v>
      </c>
      <c r="I184" s="229"/>
      <c r="J184" s="224"/>
      <c r="K184" s="224"/>
      <c r="L184" s="230"/>
      <c r="M184" s="231"/>
      <c r="N184" s="232"/>
      <c r="O184" s="232"/>
      <c r="P184" s="232"/>
      <c r="Q184" s="232"/>
      <c r="R184" s="232"/>
      <c r="S184" s="232"/>
      <c r="T184" s="233"/>
      <c r="AT184" s="234" t="s">
        <v>197</v>
      </c>
      <c r="AU184" s="234" t="s">
        <v>88</v>
      </c>
      <c r="AV184" s="13" t="s">
        <v>88</v>
      </c>
      <c r="AW184" s="13" t="s">
        <v>32</v>
      </c>
      <c r="AX184" s="13" t="s">
        <v>77</v>
      </c>
      <c r="AY184" s="234" t="s">
        <v>188</v>
      </c>
    </row>
    <row r="185" spans="1:65" s="15" customFormat="1" ht="11.25">
      <c r="B185" s="246"/>
      <c r="C185" s="247"/>
      <c r="D185" s="225" t="s">
        <v>197</v>
      </c>
      <c r="E185" s="248" t="s">
        <v>1</v>
      </c>
      <c r="F185" s="249" t="s">
        <v>2443</v>
      </c>
      <c r="G185" s="247"/>
      <c r="H185" s="248" t="s">
        <v>1</v>
      </c>
      <c r="I185" s="250"/>
      <c r="J185" s="247"/>
      <c r="K185" s="247"/>
      <c r="L185" s="251"/>
      <c r="M185" s="252"/>
      <c r="N185" s="253"/>
      <c r="O185" s="253"/>
      <c r="P185" s="253"/>
      <c r="Q185" s="253"/>
      <c r="R185" s="253"/>
      <c r="S185" s="253"/>
      <c r="T185" s="254"/>
      <c r="AT185" s="255" t="s">
        <v>197</v>
      </c>
      <c r="AU185" s="255" t="s">
        <v>88</v>
      </c>
      <c r="AV185" s="15" t="s">
        <v>85</v>
      </c>
      <c r="AW185" s="15" t="s">
        <v>32</v>
      </c>
      <c r="AX185" s="15" t="s">
        <v>77</v>
      </c>
      <c r="AY185" s="255" t="s">
        <v>188</v>
      </c>
    </row>
    <row r="186" spans="1:65" s="13" customFormat="1" ht="11.25">
      <c r="B186" s="223"/>
      <c r="C186" s="224"/>
      <c r="D186" s="225" t="s">
        <v>197</v>
      </c>
      <c r="E186" s="226" t="s">
        <v>1</v>
      </c>
      <c r="F186" s="227" t="s">
        <v>2444</v>
      </c>
      <c r="G186" s="224"/>
      <c r="H186" s="228">
        <v>-16.036000000000001</v>
      </c>
      <c r="I186" s="229"/>
      <c r="J186" s="224"/>
      <c r="K186" s="224"/>
      <c r="L186" s="230"/>
      <c r="M186" s="231"/>
      <c r="N186" s="232"/>
      <c r="O186" s="232"/>
      <c r="P186" s="232"/>
      <c r="Q186" s="232"/>
      <c r="R186" s="232"/>
      <c r="S186" s="232"/>
      <c r="T186" s="233"/>
      <c r="AT186" s="234" t="s">
        <v>197</v>
      </c>
      <c r="AU186" s="234" t="s">
        <v>88</v>
      </c>
      <c r="AV186" s="13" t="s">
        <v>88</v>
      </c>
      <c r="AW186" s="13" t="s">
        <v>32</v>
      </c>
      <c r="AX186" s="13" t="s">
        <v>77</v>
      </c>
      <c r="AY186" s="234" t="s">
        <v>188</v>
      </c>
    </row>
    <row r="187" spans="1:65" s="14" customFormat="1" ht="11.25">
      <c r="B187" s="235"/>
      <c r="C187" s="236"/>
      <c r="D187" s="225" t="s">
        <v>197</v>
      </c>
      <c r="E187" s="237" t="s">
        <v>142</v>
      </c>
      <c r="F187" s="238" t="s">
        <v>199</v>
      </c>
      <c r="G187" s="236"/>
      <c r="H187" s="239">
        <v>15.327</v>
      </c>
      <c r="I187" s="240"/>
      <c r="J187" s="236"/>
      <c r="K187" s="236"/>
      <c r="L187" s="241"/>
      <c r="M187" s="242"/>
      <c r="N187" s="243"/>
      <c r="O187" s="243"/>
      <c r="P187" s="243"/>
      <c r="Q187" s="243"/>
      <c r="R187" s="243"/>
      <c r="S187" s="243"/>
      <c r="T187" s="244"/>
      <c r="AT187" s="245" t="s">
        <v>197</v>
      </c>
      <c r="AU187" s="245" t="s">
        <v>88</v>
      </c>
      <c r="AV187" s="14" t="s">
        <v>195</v>
      </c>
      <c r="AW187" s="14" t="s">
        <v>32</v>
      </c>
      <c r="AX187" s="14" t="s">
        <v>77</v>
      </c>
      <c r="AY187" s="245" t="s">
        <v>188</v>
      </c>
    </row>
    <row r="188" spans="1:65" s="13" customFormat="1" ht="11.25">
      <c r="B188" s="223"/>
      <c r="C188" s="224"/>
      <c r="D188" s="225" t="s">
        <v>197</v>
      </c>
      <c r="E188" s="226" t="s">
        <v>1</v>
      </c>
      <c r="F188" s="227" t="s">
        <v>374</v>
      </c>
      <c r="G188" s="224"/>
      <c r="H188" s="228">
        <v>14.561</v>
      </c>
      <c r="I188" s="229"/>
      <c r="J188" s="224"/>
      <c r="K188" s="224"/>
      <c r="L188" s="230"/>
      <c r="M188" s="231"/>
      <c r="N188" s="232"/>
      <c r="O188" s="232"/>
      <c r="P188" s="232"/>
      <c r="Q188" s="232"/>
      <c r="R188" s="232"/>
      <c r="S188" s="232"/>
      <c r="T188" s="233"/>
      <c r="AT188" s="234" t="s">
        <v>197</v>
      </c>
      <c r="AU188" s="234" t="s">
        <v>88</v>
      </c>
      <c r="AV188" s="13" t="s">
        <v>88</v>
      </c>
      <c r="AW188" s="13" t="s">
        <v>32</v>
      </c>
      <c r="AX188" s="13" t="s">
        <v>85</v>
      </c>
      <c r="AY188" s="234" t="s">
        <v>188</v>
      </c>
    </row>
    <row r="189" spans="1:65" s="2" customFormat="1" ht="16.5" customHeight="1">
      <c r="A189" s="35"/>
      <c r="B189" s="36"/>
      <c r="C189" s="210" t="s">
        <v>276</v>
      </c>
      <c r="D189" s="210" t="s">
        <v>190</v>
      </c>
      <c r="E189" s="211" t="s">
        <v>376</v>
      </c>
      <c r="F189" s="212" t="s">
        <v>377</v>
      </c>
      <c r="G189" s="213" t="s">
        <v>285</v>
      </c>
      <c r="H189" s="214">
        <v>0.76600000000000001</v>
      </c>
      <c r="I189" s="215"/>
      <c r="J189" s="216">
        <f>ROUND(I189*H189,2)</f>
        <v>0</v>
      </c>
      <c r="K189" s="212" t="s">
        <v>202</v>
      </c>
      <c r="L189" s="40"/>
      <c r="M189" s="217" t="s">
        <v>1</v>
      </c>
      <c r="N189" s="218" t="s">
        <v>42</v>
      </c>
      <c r="O189" s="72"/>
      <c r="P189" s="219">
        <f>O189*H189</f>
        <v>0</v>
      </c>
      <c r="Q189" s="219">
        <v>0</v>
      </c>
      <c r="R189" s="219">
        <f>Q189*H189</f>
        <v>0</v>
      </c>
      <c r="S189" s="219">
        <v>0</v>
      </c>
      <c r="T189" s="220">
        <f>S189*H189</f>
        <v>0</v>
      </c>
      <c r="U189" s="35"/>
      <c r="V189" s="35"/>
      <c r="W189" s="35"/>
      <c r="X189" s="35"/>
      <c r="Y189" s="35"/>
      <c r="Z189" s="35"/>
      <c r="AA189" s="35"/>
      <c r="AB189" s="35"/>
      <c r="AC189" s="35"/>
      <c r="AD189" s="35"/>
      <c r="AE189" s="35"/>
      <c r="AR189" s="221" t="s">
        <v>195</v>
      </c>
      <c r="AT189" s="221" t="s">
        <v>190</v>
      </c>
      <c r="AU189" s="221" t="s">
        <v>88</v>
      </c>
      <c r="AY189" s="18" t="s">
        <v>188</v>
      </c>
      <c r="BE189" s="222">
        <f>IF(N189="základní",J189,0)</f>
        <v>0</v>
      </c>
      <c r="BF189" s="222">
        <f>IF(N189="snížená",J189,0)</f>
        <v>0</v>
      </c>
      <c r="BG189" s="222">
        <f>IF(N189="zákl. přenesená",J189,0)</f>
        <v>0</v>
      </c>
      <c r="BH189" s="222">
        <f>IF(N189="sníž. přenesená",J189,0)</f>
        <v>0</v>
      </c>
      <c r="BI189" s="222">
        <f>IF(N189="nulová",J189,0)</f>
        <v>0</v>
      </c>
      <c r="BJ189" s="18" t="s">
        <v>85</v>
      </c>
      <c r="BK189" s="222">
        <f>ROUND(I189*H189,2)</f>
        <v>0</v>
      </c>
      <c r="BL189" s="18" t="s">
        <v>195</v>
      </c>
      <c r="BM189" s="221" t="s">
        <v>2445</v>
      </c>
    </row>
    <row r="190" spans="1:65" s="13" customFormat="1" ht="11.25">
      <c r="B190" s="223"/>
      <c r="C190" s="224"/>
      <c r="D190" s="225" t="s">
        <v>197</v>
      </c>
      <c r="E190" s="226" t="s">
        <v>1</v>
      </c>
      <c r="F190" s="227" t="s">
        <v>379</v>
      </c>
      <c r="G190" s="224"/>
      <c r="H190" s="228">
        <v>0.76600000000000001</v>
      </c>
      <c r="I190" s="229"/>
      <c r="J190" s="224"/>
      <c r="K190" s="224"/>
      <c r="L190" s="230"/>
      <c r="M190" s="231"/>
      <c r="N190" s="232"/>
      <c r="O190" s="232"/>
      <c r="P190" s="232"/>
      <c r="Q190" s="232"/>
      <c r="R190" s="232"/>
      <c r="S190" s="232"/>
      <c r="T190" s="233"/>
      <c r="AT190" s="234" t="s">
        <v>197</v>
      </c>
      <c r="AU190" s="234" t="s">
        <v>88</v>
      </c>
      <c r="AV190" s="13" t="s">
        <v>88</v>
      </c>
      <c r="AW190" s="13" t="s">
        <v>32</v>
      </c>
      <c r="AX190" s="13" t="s">
        <v>85</v>
      </c>
      <c r="AY190" s="234" t="s">
        <v>188</v>
      </c>
    </row>
    <row r="191" spans="1:65" s="2" customFormat="1" ht="16.5" customHeight="1">
      <c r="A191" s="35"/>
      <c r="B191" s="36"/>
      <c r="C191" s="210" t="s">
        <v>282</v>
      </c>
      <c r="D191" s="210" t="s">
        <v>190</v>
      </c>
      <c r="E191" s="211" t="s">
        <v>381</v>
      </c>
      <c r="F191" s="212" t="s">
        <v>382</v>
      </c>
      <c r="G191" s="213" t="s">
        <v>285</v>
      </c>
      <c r="H191" s="214">
        <v>13.488</v>
      </c>
      <c r="I191" s="215"/>
      <c r="J191" s="216">
        <f>ROUND(I191*H191,2)</f>
        <v>0</v>
      </c>
      <c r="K191" s="212" t="s">
        <v>194</v>
      </c>
      <c r="L191" s="40"/>
      <c r="M191" s="217" t="s">
        <v>1</v>
      </c>
      <c r="N191" s="218" t="s">
        <v>42</v>
      </c>
      <c r="O191" s="72"/>
      <c r="P191" s="219">
        <f>O191*H191</f>
        <v>0</v>
      </c>
      <c r="Q191" s="219">
        <v>0</v>
      </c>
      <c r="R191" s="219">
        <f>Q191*H191</f>
        <v>0</v>
      </c>
      <c r="S191" s="219">
        <v>0</v>
      </c>
      <c r="T191" s="220">
        <f>S191*H191</f>
        <v>0</v>
      </c>
      <c r="U191" s="35"/>
      <c r="V191" s="35"/>
      <c r="W191" s="35"/>
      <c r="X191" s="35"/>
      <c r="Y191" s="35"/>
      <c r="Z191" s="35"/>
      <c r="AA191" s="35"/>
      <c r="AB191" s="35"/>
      <c r="AC191" s="35"/>
      <c r="AD191" s="35"/>
      <c r="AE191" s="35"/>
      <c r="AR191" s="221" t="s">
        <v>195</v>
      </c>
      <c r="AT191" s="221" t="s">
        <v>190</v>
      </c>
      <c r="AU191" s="221" t="s">
        <v>88</v>
      </c>
      <c r="AY191" s="18" t="s">
        <v>188</v>
      </c>
      <c r="BE191" s="222">
        <f>IF(N191="základní",J191,0)</f>
        <v>0</v>
      </c>
      <c r="BF191" s="222">
        <f>IF(N191="snížená",J191,0)</f>
        <v>0</v>
      </c>
      <c r="BG191" s="222">
        <f>IF(N191="zákl. přenesená",J191,0)</f>
        <v>0</v>
      </c>
      <c r="BH191" s="222">
        <f>IF(N191="sníž. přenesená",J191,0)</f>
        <v>0</v>
      </c>
      <c r="BI191" s="222">
        <f>IF(N191="nulová",J191,0)</f>
        <v>0</v>
      </c>
      <c r="BJ191" s="18" t="s">
        <v>85</v>
      </c>
      <c r="BK191" s="222">
        <f>ROUND(I191*H191,2)</f>
        <v>0</v>
      </c>
      <c r="BL191" s="18" t="s">
        <v>195</v>
      </c>
      <c r="BM191" s="221" t="s">
        <v>2446</v>
      </c>
    </row>
    <row r="192" spans="1:65" s="13" customFormat="1" ht="11.25">
      <c r="B192" s="223"/>
      <c r="C192" s="224"/>
      <c r="D192" s="225" t="s">
        <v>197</v>
      </c>
      <c r="E192" s="226" t="s">
        <v>1</v>
      </c>
      <c r="F192" s="227" t="s">
        <v>384</v>
      </c>
      <c r="G192" s="224"/>
      <c r="H192" s="228">
        <v>13.488</v>
      </c>
      <c r="I192" s="229"/>
      <c r="J192" s="224"/>
      <c r="K192" s="224"/>
      <c r="L192" s="230"/>
      <c r="M192" s="231"/>
      <c r="N192" s="232"/>
      <c r="O192" s="232"/>
      <c r="P192" s="232"/>
      <c r="Q192" s="232"/>
      <c r="R192" s="232"/>
      <c r="S192" s="232"/>
      <c r="T192" s="233"/>
      <c r="AT192" s="234" t="s">
        <v>197</v>
      </c>
      <c r="AU192" s="234" t="s">
        <v>88</v>
      </c>
      <c r="AV192" s="13" t="s">
        <v>88</v>
      </c>
      <c r="AW192" s="13" t="s">
        <v>32</v>
      </c>
      <c r="AX192" s="13" t="s">
        <v>85</v>
      </c>
      <c r="AY192" s="234" t="s">
        <v>188</v>
      </c>
    </row>
    <row r="193" spans="1:65" s="2" customFormat="1" ht="16.5" customHeight="1">
      <c r="A193" s="35"/>
      <c r="B193" s="36"/>
      <c r="C193" s="210" t="s">
        <v>288</v>
      </c>
      <c r="D193" s="210" t="s">
        <v>190</v>
      </c>
      <c r="E193" s="211" t="s">
        <v>386</v>
      </c>
      <c r="F193" s="212" t="s">
        <v>387</v>
      </c>
      <c r="G193" s="213" t="s">
        <v>285</v>
      </c>
      <c r="H193" s="214">
        <v>1.839</v>
      </c>
      <c r="I193" s="215"/>
      <c r="J193" s="216">
        <f>ROUND(I193*H193,2)</f>
        <v>0</v>
      </c>
      <c r="K193" s="212" t="s">
        <v>194</v>
      </c>
      <c r="L193" s="40"/>
      <c r="M193" s="217" t="s">
        <v>1</v>
      </c>
      <c r="N193" s="218" t="s">
        <v>42</v>
      </c>
      <c r="O193" s="72"/>
      <c r="P193" s="219">
        <f>O193*H193</f>
        <v>0</v>
      </c>
      <c r="Q193" s="219">
        <v>0</v>
      </c>
      <c r="R193" s="219">
        <f>Q193*H193</f>
        <v>0</v>
      </c>
      <c r="S193" s="219">
        <v>0</v>
      </c>
      <c r="T193" s="220">
        <f>S193*H193</f>
        <v>0</v>
      </c>
      <c r="U193" s="35"/>
      <c r="V193" s="35"/>
      <c r="W193" s="35"/>
      <c r="X193" s="35"/>
      <c r="Y193" s="35"/>
      <c r="Z193" s="35"/>
      <c r="AA193" s="35"/>
      <c r="AB193" s="35"/>
      <c r="AC193" s="35"/>
      <c r="AD193" s="35"/>
      <c r="AE193" s="35"/>
      <c r="AR193" s="221" t="s">
        <v>195</v>
      </c>
      <c r="AT193" s="221" t="s">
        <v>190</v>
      </c>
      <c r="AU193" s="221" t="s">
        <v>88</v>
      </c>
      <c r="AY193" s="18" t="s">
        <v>188</v>
      </c>
      <c r="BE193" s="222">
        <f>IF(N193="základní",J193,0)</f>
        <v>0</v>
      </c>
      <c r="BF193" s="222">
        <f>IF(N193="snížená",J193,0)</f>
        <v>0</v>
      </c>
      <c r="BG193" s="222">
        <f>IF(N193="zákl. přenesená",J193,0)</f>
        <v>0</v>
      </c>
      <c r="BH193" s="222">
        <f>IF(N193="sníž. přenesená",J193,0)</f>
        <v>0</v>
      </c>
      <c r="BI193" s="222">
        <f>IF(N193="nulová",J193,0)</f>
        <v>0</v>
      </c>
      <c r="BJ193" s="18" t="s">
        <v>85</v>
      </c>
      <c r="BK193" s="222">
        <f>ROUND(I193*H193,2)</f>
        <v>0</v>
      </c>
      <c r="BL193" s="18" t="s">
        <v>195</v>
      </c>
      <c r="BM193" s="221" t="s">
        <v>2447</v>
      </c>
    </row>
    <row r="194" spans="1:65" s="13" customFormat="1" ht="11.25">
      <c r="B194" s="223"/>
      <c r="C194" s="224"/>
      <c r="D194" s="225" t="s">
        <v>197</v>
      </c>
      <c r="E194" s="226" t="s">
        <v>1</v>
      </c>
      <c r="F194" s="227" t="s">
        <v>389</v>
      </c>
      <c r="G194" s="224"/>
      <c r="H194" s="228">
        <v>1.839</v>
      </c>
      <c r="I194" s="229"/>
      <c r="J194" s="224"/>
      <c r="K194" s="224"/>
      <c r="L194" s="230"/>
      <c r="M194" s="231"/>
      <c r="N194" s="232"/>
      <c r="O194" s="232"/>
      <c r="P194" s="232"/>
      <c r="Q194" s="232"/>
      <c r="R194" s="232"/>
      <c r="S194" s="232"/>
      <c r="T194" s="233"/>
      <c r="AT194" s="234" t="s">
        <v>197</v>
      </c>
      <c r="AU194" s="234" t="s">
        <v>88</v>
      </c>
      <c r="AV194" s="13" t="s">
        <v>88</v>
      </c>
      <c r="AW194" s="13" t="s">
        <v>32</v>
      </c>
      <c r="AX194" s="13" t="s">
        <v>85</v>
      </c>
      <c r="AY194" s="234" t="s">
        <v>188</v>
      </c>
    </row>
    <row r="195" spans="1:65" s="2" customFormat="1" ht="16.5" customHeight="1">
      <c r="A195" s="35"/>
      <c r="B195" s="36"/>
      <c r="C195" s="210" t="s">
        <v>7</v>
      </c>
      <c r="D195" s="210" t="s">
        <v>190</v>
      </c>
      <c r="E195" s="211" t="s">
        <v>391</v>
      </c>
      <c r="F195" s="212" t="s">
        <v>392</v>
      </c>
      <c r="G195" s="213" t="s">
        <v>285</v>
      </c>
      <c r="H195" s="214">
        <v>10.096</v>
      </c>
      <c r="I195" s="215"/>
      <c r="J195" s="216">
        <f>ROUND(I195*H195,2)</f>
        <v>0</v>
      </c>
      <c r="K195" s="212" t="s">
        <v>202</v>
      </c>
      <c r="L195" s="40"/>
      <c r="M195" s="217" t="s">
        <v>1</v>
      </c>
      <c r="N195" s="218" t="s">
        <v>42</v>
      </c>
      <c r="O195" s="72"/>
      <c r="P195" s="219">
        <f>O195*H195</f>
        <v>0</v>
      </c>
      <c r="Q195" s="219">
        <v>0</v>
      </c>
      <c r="R195" s="219">
        <f>Q195*H195</f>
        <v>0</v>
      </c>
      <c r="S195" s="219">
        <v>0</v>
      </c>
      <c r="T195" s="220">
        <f>S195*H195</f>
        <v>0</v>
      </c>
      <c r="U195" s="35"/>
      <c r="V195" s="35"/>
      <c r="W195" s="35"/>
      <c r="X195" s="35"/>
      <c r="Y195" s="35"/>
      <c r="Z195" s="35"/>
      <c r="AA195" s="35"/>
      <c r="AB195" s="35"/>
      <c r="AC195" s="35"/>
      <c r="AD195" s="35"/>
      <c r="AE195" s="35"/>
      <c r="AR195" s="221" t="s">
        <v>195</v>
      </c>
      <c r="AT195" s="221" t="s">
        <v>190</v>
      </c>
      <c r="AU195" s="221" t="s">
        <v>88</v>
      </c>
      <c r="AY195" s="18" t="s">
        <v>188</v>
      </c>
      <c r="BE195" s="222">
        <f>IF(N195="základní",J195,0)</f>
        <v>0</v>
      </c>
      <c r="BF195" s="222">
        <f>IF(N195="snížená",J195,0)</f>
        <v>0</v>
      </c>
      <c r="BG195" s="222">
        <f>IF(N195="zákl. přenesená",J195,0)</f>
        <v>0</v>
      </c>
      <c r="BH195" s="222">
        <f>IF(N195="sníž. přenesená",J195,0)</f>
        <v>0</v>
      </c>
      <c r="BI195" s="222">
        <f>IF(N195="nulová",J195,0)</f>
        <v>0</v>
      </c>
      <c r="BJ195" s="18" t="s">
        <v>85</v>
      </c>
      <c r="BK195" s="222">
        <f>ROUND(I195*H195,2)</f>
        <v>0</v>
      </c>
      <c r="BL195" s="18" t="s">
        <v>195</v>
      </c>
      <c r="BM195" s="221" t="s">
        <v>2448</v>
      </c>
    </row>
    <row r="196" spans="1:65" s="13" customFormat="1" ht="11.25">
      <c r="B196" s="223"/>
      <c r="C196" s="224"/>
      <c r="D196" s="225" t="s">
        <v>197</v>
      </c>
      <c r="E196" s="226" t="s">
        <v>1</v>
      </c>
      <c r="F196" s="227" t="s">
        <v>394</v>
      </c>
      <c r="G196" s="224"/>
      <c r="H196" s="228">
        <v>31.363</v>
      </c>
      <c r="I196" s="229"/>
      <c r="J196" s="224"/>
      <c r="K196" s="224"/>
      <c r="L196" s="230"/>
      <c r="M196" s="231"/>
      <c r="N196" s="232"/>
      <c r="O196" s="232"/>
      <c r="P196" s="232"/>
      <c r="Q196" s="232"/>
      <c r="R196" s="232"/>
      <c r="S196" s="232"/>
      <c r="T196" s="233"/>
      <c r="AT196" s="234" t="s">
        <v>197</v>
      </c>
      <c r="AU196" s="234" t="s">
        <v>88</v>
      </c>
      <c r="AV196" s="13" t="s">
        <v>88</v>
      </c>
      <c r="AW196" s="13" t="s">
        <v>32</v>
      </c>
      <c r="AX196" s="13" t="s">
        <v>77</v>
      </c>
      <c r="AY196" s="234" t="s">
        <v>188</v>
      </c>
    </row>
    <row r="197" spans="1:65" s="15" customFormat="1" ht="11.25">
      <c r="B197" s="246"/>
      <c r="C197" s="247"/>
      <c r="D197" s="225" t="s">
        <v>197</v>
      </c>
      <c r="E197" s="248" t="s">
        <v>1</v>
      </c>
      <c r="F197" s="249" t="s">
        <v>2449</v>
      </c>
      <c r="G197" s="247"/>
      <c r="H197" s="248" t="s">
        <v>1</v>
      </c>
      <c r="I197" s="250"/>
      <c r="J197" s="247"/>
      <c r="K197" s="247"/>
      <c r="L197" s="251"/>
      <c r="M197" s="252"/>
      <c r="N197" s="253"/>
      <c r="O197" s="253"/>
      <c r="P197" s="253"/>
      <c r="Q197" s="253"/>
      <c r="R197" s="253"/>
      <c r="S197" s="253"/>
      <c r="T197" s="254"/>
      <c r="AT197" s="255" t="s">
        <v>197</v>
      </c>
      <c r="AU197" s="255" t="s">
        <v>88</v>
      </c>
      <c r="AV197" s="15" t="s">
        <v>85</v>
      </c>
      <c r="AW197" s="15" t="s">
        <v>32</v>
      </c>
      <c r="AX197" s="15" t="s">
        <v>77</v>
      </c>
      <c r="AY197" s="255" t="s">
        <v>188</v>
      </c>
    </row>
    <row r="198" spans="1:65" s="13" customFormat="1" ht="11.25">
      <c r="B198" s="223"/>
      <c r="C198" s="224"/>
      <c r="D198" s="225" t="s">
        <v>197</v>
      </c>
      <c r="E198" s="226" t="s">
        <v>1</v>
      </c>
      <c r="F198" s="227" t="s">
        <v>2450</v>
      </c>
      <c r="G198" s="224"/>
      <c r="H198" s="228">
        <v>-13.305999999999999</v>
      </c>
      <c r="I198" s="229"/>
      <c r="J198" s="224"/>
      <c r="K198" s="224"/>
      <c r="L198" s="230"/>
      <c r="M198" s="231"/>
      <c r="N198" s="232"/>
      <c r="O198" s="232"/>
      <c r="P198" s="232"/>
      <c r="Q198" s="232"/>
      <c r="R198" s="232"/>
      <c r="S198" s="232"/>
      <c r="T198" s="233"/>
      <c r="AT198" s="234" t="s">
        <v>197</v>
      </c>
      <c r="AU198" s="234" t="s">
        <v>88</v>
      </c>
      <c r="AV198" s="13" t="s">
        <v>88</v>
      </c>
      <c r="AW198" s="13" t="s">
        <v>32</v>
      </c>
      <c r="AX198" s="13" t="s">
        <v>77</v>
      </c>
      <c r="AY198" s="234" t="s">
        <v>188</v>
      </c>
    </row>
    <row r="199" spans="1:65" s="15" customFormat="1" ht="11.25">
      <c r="B199" s="246"/>
      <c r="C199" s="247"/>
      <c r="D199" s="225" t="s">
        <v>197</v>
      </c>
      <c r="E199" s="248" t="s">
        <v>1</v>
      </c>
      <c r="F199" s="249" t="s">
        <v>2451</v>
      </c>
      <c r="G199" s="247"/>
      <c r="H199" s="248" t="s">
        <v>1</v>
      </c>
      <c r="I199" s="250"/>
      <c r="J199" s="247"/>
      <c r="K199" s="247"/>
      <c r="L199" s="251"/>
      <c r="M199" s="252"/>
      <c r="N199" s="253"/>
      <c r="O199" s="253"/>
      <c r="P199" s="253"/>
      <c r="Q199" s="253"/>
      <c r="R199" s="253"/>
      <c r="S199" s="253"/>
      <c r="T199" s="254"/>
      <c r="AT199" s="255" t="s">
        <v>197</v>
      </c>
      <c r="AU199" s="255" t="s">
        <v>88</v>
      </c>
      <c r="AV199" s="15" t="s">
        <v>85</v>
      </c>
      <c r="AW199" s="15" t="s">
        <v>32</v>
      </c>
      <c r="AX199" s="15" t="s">
        <v>77</v>
      </c>
      <c r="AY199" s="255" t="s">
        <v>188</v>
      </c>
    </row>
    <row r="200" spans="1:65" s="13" customFormat="1" ht="11.25">
      <c r="B200" s="223"/>
      <c r="C200" s="224"/>
      <c r="D200" s="225" t="s">
        <v>197</v>
      </c>
      <c r="E200" s="226" t="s">
        <v>1</v>
      </c>
      <c r="F200" s="227" t="s">
        <v>2452</v>
      </c>
      <c r="G200" s="224"/>
      <c r="H200" s="228">
        <v>-1.621</v>
      </c>
      <c r="I200" s="229"/>
      <c r="J200" s="224"/>
      <c r="K200" s="224"/>
      <c r="L200" s="230"/>
      <c r="M200" s="231"/>
      <c r="N200" s="232"/>
      <c r="O200" s="232"/>
      <c r="P200" s="232"/>
      <c r="Q200" s="232"/>
      <c r="R200" s="232"/>
      <c r="S200" s="232"/>
      <c r="T200" s="233"/>
      <c r="AT200" s="234" t="s">
        <v>197</v>
      </c>
      <c r="AU200" s="234" t="s">
        <v>88</v>
      </c>
      <c r="AV200" s="13" t="s">
        <v>88</v>
      </c>
      <c r="AW200" s="13" t="s">
        <v>32</v>
      </c>
      <c r="AX200" s="13" t="s">
        <v>77</v>
      </c>
      <c r="AY200" s="234" t="s">
        <v>188</v>
      </c>
    </row>
    <row r="201" spans="1:65" s="15" customFormat="1" ht="11.25">
      <c r="B201" s="246"/>
      <c r="C201" s="247"/>
      <c r="D201" s="225" t="s">
        <v>197</v>
      </c>
      <c r="E201" s="248" t="s">
        <v>1</v>
      </c>
      <c r="F201" s="249" t="s">
        <v>2453</v>
      </c>
      <c r="G201" s="247"/>
      <c r="H201" s="248" t="s">
        <v>1</v>
      </c>
      <c r="I201" s="250"/>
      <c r="J201" s="247"/>
      <c r="K201" s="247"/>
      <c r="L201" s="251"/>
      <c r="M201" s="252"/>
      <c r="N201" s="253"/>
      <c r="O201" s="253"/>
      <c r="P201" s="253"/>
      <c r="Q201" s="253"/>
      <c r="R201" s="253"/>
      <c r="S201" s="253"/>
      <c r="T201" s="254"/>
      <c r="AT201" s="255" t="s">
        <v>197</v>
      </c>
      <c r="AU201" s="255" t="s">
        <v>88</v>
      </c>
      <c r="AV201" s="15" t="s">
        <v>85</v>
      </c>
      <c r="AW201" s="15" t="s">
        <v>32</v>
      </c>
      <c r="AX201" s="15" t="s">
        <v>77</v>
      </c>
      <c r="AY201" s="255" t="s">
        <v>188</v>
      </c>
    </row>
    <row r="202" spans="1:65" s="13" customFormat="1" ht="11.25">
      <c r="B202" s="223"/>
      <c r="C202" s="224"/>
      <c r="D202" s="225" t="s">
        <v>197</v>
      </c>
      <c r="E202" s="226" t="s">
        <v>1</v>
      </c>
      <c r="F202" s="227" t="s">
        <v>2454</v>
      </c>
      <c r="G202" s="224"/>
      <c r="H202" s="228">
        <v>-0.4</v>
      </c>
      <c r="I202" s="229"/>
      <c r="J202" s="224"/>
      <c r="K202" s="224"/>
      <c r="L202" s="230"/>
      <c r="M202" s="231"/>
      <c r="N202" s="232"/>
      <c r="O202" s="232"/>
      <c r="P202" s="232"/>
      <c r="Q202" s="232"/>
      <c r="R202" s="232"/>
      <c r="S202" s="232"/>
      <c r="T202" s="233"/>
      <c r="AT202" s="234" t="s">
        <v>197</v>
      </c>
      <c r="AU202" s="234" t="s">
        <v>88</v>
      </c>
      <c r="AV202" s="13" t="s">
        <v>88</v>
      </c>
      <c r="AW202" s="13" t="s">
        <v>32</v>
      </c>
      <c r="AX202" s="13" t="s">
        <v>77</v>
      </c>
      <c r="AY202" s="234" t="s">
        <v>188</v>
      </c>
    </row>
    <row r="203" spans="1:65" s="13" customFormat="1" ht="11.25">
      <c r="B203" s="223"/>
      <c r="C203" s="224"/>
      <c r="D203" s="225" t="s">
        <v>197</v>
      </c>
      <c r="E203" s="226" t="s">
        <v>1</v>
      </c>
      <c r="F203" s="227" t="s">
        <v>2315</v>
      </c>
      <c r="G203" s="224"/>
      <c r="H203" s="228">
        <v>-5.94</v>
      </c>
      <c r="I203" s="229"/>
      <c r="J203" s="224"/>
      <c r="K203" s="224"/>
      <c r="L203" s="230"/>
      <c r="M203" s="231"/>
      <c r="N203" s="232"/>
      <c r="O203" s="232"/>
      <c r="P203" s="232"/>
      <c r="Q203" s="232"/>
      <c r="R203" s="232"/>
      <c r="S203" s="232"/>
      <c r="T203" s="233"/>
      <c r="AT203" s="234" t="s">
        <v>197</v>
      </c>
      <c r="AU203" s="234" t="s">
        <v>88</v>
      </c>
      <c r="AV203" s="13" t="s">
        <v>88</v>
      </c>
      <c r="AW203" s="13" t="s">
        <v>32</v>
      </c>
      <c r="AX203" s="13" t="s">
        <v>77</v>
      </c>
      <c r="AY203" s="234" t="s">
        <v>188</v>
      </c>
    </row>
    <row r="204" spans="1:65" s="14" customFormat="1" ht="11.25">
      <c r="B204" s="235"/>
      <c r="C204" s="236"/>
      <c r="D204" s="225" t="s">
        <v>197</v>
      </c>
      <c r="E204" s="237" t="s">
        <v>743</v>
      </c>
      <c r="F204" s="238" t="s">
        <v>199</v>
      </c>
      <c r="G204" s="236"/>
      <c r="H204" s="239">
        <v>10.096</v>
      </c>
      <c r="I204" s="240"/>
      <c r="J204" s="236"/>
      <c r="K204" s="236"/>
      <c r="L204" s="241"/>
      <c r="M204" s="242"/>
      <c r="N204" s="243"/>
      <c r="O204" s="243"/>
      <c r="P204" s="243"/>
      <c r="Q204" s="243"/>
      <c r="R204" s="243"/>
      <c r="S204" s="243"/>
      <c r="T204" s="244"/>
      <c r="AT204" s="245" t="s">
        <v>197</v>
      </c>
      <c r="AU204" s="245" t="s">
        <v>88</v>
      </c>
      <c r="AV204" s="14" t="s">
        <v>195</v>
      </c>
      <c r="AW204" s="14" t="s">
        <v>32</v>
      </c>
      <c r="AX204" s="14" t="s">
        <v>85</v>
      </c>
      <c r="AY204" s="245" t="s">
        <v>188</v>
      </c>
    </row>
    <row r="205" spans="1:65" s="2" customFormat="1" ht="16.5" customHeight="1">
      <c r="A205" s="35"/>
      <c r="B205" s="36"/>
      <c r="C205" s="210" t="s">
        <v>297</v>
      </c>
      <c r="D205" s="210" t="s">
        <v>190</v>
      </c>
      <c r="E205" s="211" t="s">
        <v>421</v>
      </c>
      <c r="F205" s="212" t="s">
        <v>422</v>
      </c>
      <c r="G205" s="213" t="s">
        <v>285</v>
      </c>
      <c r="H205" s="214">
        <v>9.8379999999999992</v>
      </c>
      <c r="I205" s="215"/>
      <c r="J205" s="216">
        <f>ROUND(I205*H205,2)</f>
        <v>0</v>
      </c>
      <c r="K205" s="212" t="s">
        <v>202</v>
      </c>
      <c r="L205" s="40"/>
      <c r="M205" s="217" t="s">
        <v>1</v>
      </c>
      <c r="N205" s="218" t="s">
        <v>42</v>
      </c>
      <c r="O205" s="72"/>
      <c r="P205" s="219">
        <f>O205*H205</f>
        <v>0</v>
      </c>
      <c r="Q205" s="219">
        <v>0</v>
      </c>
      <c r="R205" s="219">
        <f>Q205*H205</f>
        <v>0</v>
      </c>
      <c r="S205" s="219">
        <v>0</v>
      </c>
      <c r="T205" s="220">
        <f>S205*H205</f>
        <v>0</v>
      </c>
      <c r="U205" s="35"/>
      <c r="V205" s="35"/>
      <c r="W205" s="35"/>
      <c r="X205" s="35"/>
      <c r="Y205" s="35"/>
      <c r="Z205" s="35"/>
      <c r="AA205" s="35"/>
      <c r="AB205" s="35"/>
      <c r="AC205" s="35"/>
      <c r="AD205" s="35"/>
      <c r="AE205" s="35"/>
      <c r="AR205" s="221" t="s">
        <v>195</v>
      </c>
      <c r="AT205" s="221" t="s">
        <v>190</v>
      </c>
      <c r="AU205" s="221" t="s">
        <v>88</v>
      </c>
      <c r="AY205" s="18" t="s">
        <v>188</v>
      </c>
      <c r="BE205" s="222">
        <f>IF(N205="základní",J205,0)</f>
        <v>0</v>
      </c>
      <c r="BF205" s="222">
        <f>IF(N205="snížená",J205,0)</f>
        <v>0</v>
      </c>
      <c r="BG205" s="222">
        <f>IF(N205="zákl. přenesená",J205,0)</f>
        <v>0</v>
      </c>
      <c r="BH205" s="222">
        <f>IF(N205="sníž. přenesená",J205,0)</f>
        <v>0</v>
      </c>
      <c r="BI205" s="222">
        <f>IF(N205="nulová",J205,0)</f>
        <v>0</v>
      </c>
      <c r="BJ205" s="18" t="s">
        <v>85</v>
      </c>
      <c r="BK205" s="222">
        <f>ROUND(I205*H205,2)</f>
        <v>0</v>
      </c>
      <c r="BL205" s="18" t="s">
        <v>195</v>
      </c>
      <c r="BM205" s="221" t="s">
        <v>2455</v>
      </c>
    </row>
    <row r="206" spans="1:65" s="13" customFormat="1" ht="11.25">
      <c r="B206" s="223"/>
      <c r="C206" s="224"/>
      <c r="D206" s="225" t="s">
        <v>197</v>
      </c>
      <c r="E206" s="226" t="s">
        <v>1</v>
      </c>
      <c r="F206" s="227" t="s">
        <v>2456</v>
      </c>
      <c r="G206" s="224"/>
      <c r="H206" s="228">
        <v>9.86</v>
      </c>
      <c r="I206" s="229"/>
      <c r="J206" s="224"/>
      <c r="K206" s="224"/>
      <c r="L206" s="230"/>
      <c r="M206" s="231"/>
      <c r="N206" s="232"/>
      <c r="O206" s="232"/>
      <c r="P206" s="232"/>
      <c r="Q206" s="232"/>
      <c r="R206" s="232"/>
      <c r="S206" s="232"/>
      <c r="T206" s="233"/>
      <c r="AT206" s="234" t="s">
        <v>197</v>
      </c>
      <c r="AU206" s="234" t="s">
        <v>88</v>
      </c>
      <c r="AV206" s="13" t="s">
        <v>88</v>
      </c>
      <c r="AW206" s="13" t="s">
        <v>32</v>
      </c>
      <c r="AX206" s="13" t="s">
        <v>77</v>
      </c>
      <c r="AY206" s="234" t="s">
        <v>188</v>
      </c>
    </row>
    <row r="207" spans="1:65" s="15" customFormat="1" ht="11.25">
      <c r="B207" s="246"/>
      <c r="C207" s="247"/>
      <c r="D207" s="225" t="s">
        <v>197</v>
      </c>
      <c r="E207" s="248" t="s">
        <v>1</v>
      </c>
      <c r="F207" s="249" t="s">
        <v>426</v>
      </c>
      <c r="G207" s="247"/>
      <c r="H207" s="248" t="s">
        <v>1</v>
      </c>
      <c r="I207" s="250"/>
      <c r="J207" s="247"/>
      <c r="K207" s="247"/>
      <c r="L207" s="251"/>
      <c r="M207" s="252"/>
      <c r="N207" s="253"/>
      <c r="O207" s="253"/>
      <c r="P207" s="253"/>
      <c r="Q207" s="253"/>
      <c r="R207" s="253"/>
      <c r="S207" s="253"/>
      <c r="T207" s="254"/>
      <c r="AT207" s="255" t="s">
        <v>197</v>
      </c>
      <c r="AU207" s="255" t="s">
        <v>88</v>
      </c>
      <c r="AV207" s="15" t="s">
        <v>85</v>
      </c>
      <c r="AW207" s="15" t="s">
        <v>32</v>
      </c>
      <c r="AX207" s="15" t="s">
        <v>77</v>
      </c>
      <c r="AY207" s="255" t="s">
        <v>188</v>
      </c>
    </row>
    <row r="208" spans="1:65" s="13" customFormat="1" ht="11.25">
      <c r="B208" s="223"/>
      <c r="C208" s="224"/>
      <c r="D208" s="225" t="s">
        <v>197</v>
      </c>
      <c r="E208" s="226" t="s">
        <v>1</v>
      </c>
      <c r="F208" s="227" t="s">
        <v>2457</v>
      </c>
      <c r="G208" s="224"/>
      <c r="H208" s="228">
        <v>-2.1999999999999999E-2</v>
      </c>
      <c r="I208" s="229"/>
      <c r="J208" s="224"/>
      <c r="K208" s="224"/>
      <c r="L208" s="230"/>
      <c r="M208" s="231"/>
      <c r="N208" s="232"/>
      <c r="O208" s="232"/>
      <c r="P208" s="232"/>
      <c r="Q208" s="232"/>
      <c r="R208" s="232"/>
      <c r="S208" s="232"/>
      <c r="T208" s="233"/>
      <c r="AT208" s="234" t="s">
        <v>197</v>
      </c>
      <c r="AU208" s="234" t="s">
        <v>88</v>
      </c>
      <c r="AV208" s="13" t="s">
        <v>88</v>
      </c>
      <c r="AW208" s="13" t="s">
        <v>32</v>
      </c>
      <c r="AX208" s="13" t="s">
        <v>77</v>
      </c>
      <c r="AY208" s="234" t="s">
        <v>188</v>
      </c>
    </row>
    <row r="209" spans="1:65" s="14" customFormat="1" ht="11.25">
      <c r="B209" s="235"/>
      <c r="C209" s="236"/>
      <c r="D209" s="225" t="s">
        <v>197</v>
      </c>
      <c r="E209" s="237" t="s">
        <v>2378</v>
      </c>
      <c r="F209" s="238" t="s">
        <v>199</v>
      </c>
      <c r="G209" s="236"/>
      <c r="H209" s="239">
        <v>9.8379999999999992</v>
      </c>
      <c r="I209" s="240"/>
      <c r="J209" s="236"/>
      <c r="K209" s="236"/>
      <c r="L209" s="241"/>
      <c r="M209" s="242"/>
      <c r="N209" s="243"/>
      <c r="O209" s="243"/>
      <c r="P209" s="243"/>
      <c r="Q209" s="243"/>
      <c r="R209" s="243"/>
      <c r="S209" s="243"/>
      <c r="T209" s="244"/>
      <c r="AT209" s="245" t="s">
        <v>197</v>
      </c>
      <c r="AU209" s="245" t="s">
        <v>88</v>
      </c>
      <c r="AV209" s="14" t="s">
        <v>195</v>
      </c>
      <c r="AW209" s="14" t="s">
        <v>32</v>
      </c>
      <c r="AX209" s="14" t="s">
        <v>85</v>
      </c>
      <c r="AY209" s="245" t="s">
        <v>188</v>
      </c>
    </row>
    <row r="210" spans="1:65" s="2" customFormat="1" ht="16.5" customHeight="1">
      <c r="A210" s="35"/>
      <c r="B210" s="36"/>
      <c r="C210" s="267" t="s">
        <v>302</v>
      </c>
      <c r="D210" s="267" t="s">
        <v>406</v>
      </c>
      <c r="E210" s="268" t="s">
        <v>2458</v>
      </c>
      <c r="F210" s="269" t="s">
        <v>430</v>
      </c>
      <c r="G210" s="270" t="s">
        <v>246</v>
      </c>
      <c r="H210" s="271">
        <v>18.600999999999999</v>
      </c>
      <c r="I210" s="272"/>
      <c r="J210" s="273">
        <f>ROUND(I210*H210,2)</f>
        <v>0</v>
      </c>
      <c r="K210" s="269" t="s">
        <v>194</v>
      </c>
      <c r="L210" s="274"/>
      <c r="M210" s="275" t="s">
        <v>1</v>
      </c>
      <c r="N210" s="276" t="s">
        <v>42</v>
      </c>
      <c r="O210" s="72"/>
      <c r="P210" s="219">
        <f>O210*H210</f>
        <v>0</v>
      </c>
      <c r="Q210" s="219">
        <v>0</v>
      </c>
      <c r="R210" s="219">
        <f>Q210*H210</f>
        <v>0</v>
      </c>
      <c r="S210" s="219">
        <v>0</v>
      </c>
      <c r="T210" s="220">
        <f>S210*H210</f>
        <v>0</v>
      </c>
      <c r="U210" s="35"/>
      <c r="V210" s="35"/>
      <c r="W210" s="35"/>
      <c r="X210" s="35"/>
      <c r="Y210" s="35"/>
      <c r="Z210" s="35"/>
      <c r="AA210" s="35"/>
      <c r="AB210" s="35"/>
      <c r="AC210" s="35"/>
      <c r="AD210" s="35"/>
      <c r="AE210" s="35"/>
      <c r="AR210" s="221" t="s">
        <v>229</v>
      </c>
      <c r="AT210" s="221" t="s">
        <v>406</v>
      </c>
      <c r="AU210" s="221" t="s">
        <v>88</v>
      </c>
      <c r="AY210" s="18" t="s">
        <v>188</v>
      </c>
      <c r="BE210" s="222">
        <f>IF(N210="základní",J210,0)</f>
        <v>0</v>
      </c>
      <c r="BF210" s="222">
        <f>IF(N210="snížená",J210,0)</f>
        <v>0</v>
      </c>
      <c r="BG210" s="222">
        <f>IF(N210="zákl. přenesená",J210,0)</f>
        <v>0</v>
      </c>
      <c r="BH210" s="222">
        <f>IF(N210="sníž. přenesená",J210,0)</f>
        <v>0</v>
      </c>
      <c r="BI210" s="222">
        <f>IF(N210="nulová",J210,0)</f>
        <v>0</v>
      </c>
      <c r="BJ210" s="18" t="s">
        <v>85</v>
      </c>
      <c r="BK210" s="222">
        <f>ROUND(I210*H210,2)</f>
        <v>0</v>
      </c>
      <c r="BL210" s="18" t="s">
        <v>195</v>
      </c>
      <c r="BM210" s="221" t="s">
        <v>2459</v>
      </c>
    </row>
    <row r="211" spans="1:65" s="13" customFormat="1" ht="11.25">
      <c r="B211" s="223"/>
      <c r="C211" s="224"/>
      <c r="D211" s="225" t="s">
        <v>197</v>
      </c>
      <c r="E211" s="226" t="s">
        <v>1</v>
      </c>
      <c r="F211" s="227" t="s">
        <v>2460</v>
      </c>
      <c r="G211" s="224"/>
      <c r="H211" s="228">
        <v>18.600999999999999</v>
      </c>
      <c r="I211" s="229"/>
      <c r="J211" s="224"/>
      <c r="K211" s="224"/>
      <c r="L211" s="230"/>
      <c r="M211" s="231"/>
      <c r="N211" s="232"/>
      <c r="O211" s="232"/>
      <c r="P211" s="232"/>
      <c r="Q211" s="232"/>
      <c r="R211" s="232"/>
      <c r="S211" s="232"/>
      <c r="T211" s="233"/>
      <c r="AT211" s="234" t="s">
        <v>197</v>
      </c>
      <c r="AU211" s="234" t="s">
        <v>88</v>
      </c>
      <c r="AV211" s="13" t="s">
        <v>88</v>
      </c>
      <c r="AW211" s="13" t="s">
        <v>32</v>
      </c>
      <c r="AX211" s="13" t="s">
        <v>85</v>
      </c>
      <c r="AY211" s="234" t="s">
        <v>188</v>
      </c>
    </row>
    <row r="212" spans="1:65" s="2" customFormat="1" ht="16.5" customHeight="1">
      <c r="A212" s="35"/>
      <c r="B212" s="36"/>
      <c r="C212" s="210" t="s">
        <v>307</v>
      </c>
      <c r="D212" s="210" t="s">
        <v>190</v>
      </c>
      <c r="E212" s="211" t="s">
        <v>412</v>
      </c>
      <c r="F212" s="212" t="s">
        <v>413</v>
      </c>
      <c r="G212" s="213" t="s">
        <v>285</v>
      </c>
      <c r="H212" s="214">
        <v>9.8379999999999992</v>
      </c>
      <c r="I212" s="215"/>
      <c r="J212" s="216">
        <f>ROUND(I212*H212,2)</f>
        <v>0</v>
      </c>
      <c r="K212" s="212" t="s">
        <v>202</v>
      </c>
      <c r="L212" s="40"/>
      <c r="M212" s="217" t="s">
        <v>1</v>
      </c>
      <c r="N212" s="218" t="s">
        <v>42</v>
      </c>
      <c r="O212" s="72"/>
      <c r="P212" s="219">
        <f>O212*H212</f>
        <v>0</v>
      </c>
      <c r="Q212" s="219">
        <v>0</v>
      </c>
      <c r="R212" s="219">
        <f>Q212*H212</f>
        <v>0</v>
      </c>
      <c r="S212" s="219">
        <v>0</v>
      </c>
      <c r="T212" s="220">
        <f>S212*H212</f>
        <v>0</v>
      </c>
      <c r="U212" s="35"/>
      <c r="V212" s="35"/>
      <c r="W212" s="35"/>
      <c r="X212" s="35"/>
      <c r="Y212" s="35"/>
      <c r="Z212" s="35"/>
      <c r="AA212" s="35"/>
      <c r="AB212" s="35"/>
      <c r="AC212" s="35"/>
      <c r="AD212" s="35"/>
      <c r="AE212" s="35"/>
      <c r="AR212" s="221" t="s">
        <v>195</v>
      </c>
      <c r="AT212" s="221" t="s">
        <v>190</v>
      </c>
      <c r="AU212" s="221" t="s">
        <v>88</v>
      </c>
      <c r="AY212" s="18" t="s">
        <v>188</v>
      </c>
      <c r="BE212" s="222">
        <f>IF(N212="základní",J212,0)</f>
        <v>0</v>
      </c>
      <c r="BF212" s="222">
        <f>IF(N212="snížená",J212,0)</f>
        <v>0</v>
      </c>
      <c r="BG212" s="222">
        <f>IF(N212="zákl. přenesená",J212,0)</f>
        <v>0</v>
      </c>
      <c r="BH212" s="222">
        <f>IF(N212="sníž. přenesená",J212,0)</f>
        <v>0</v>
      </c>
      <c r="BI212" s="222">
        <f>IF(N212="nulová",J212,0)</f>
        <v>0</v>
      </c>
      <c r="BJ212" s="18" t="s">
        <v>85</v>
      </c>
      <c r="BK212" s="222">
        <f>ROUND(I212*H212,2)</f>
        <v>0</v>
      </c>
      <c r="BL212" s="18" t="s">
        <v>195</v>
      </c>
      <c r="BM212" s="221" t="s">
        <v>2461</v>
      </c>
    </row>
    <row r="213" spans="1:65" s="13" customFormat="1" ht="11.25">
      <c r="B213" s="223"/>
      <c r="C213" s="224"/>
      <c r="D213" s="225" t="s">
        <v>197</v>
      </c>
      <c r="E213" s="226" t="s">
        <v>1</v>
      </c>
      <c r="F213" s="227" t="s">
        <v>2378</v>
      </c>
      <c r="G213" s="224"/>
      <c r="H213" s="228">
        <v>9.8379999999999992</v>
      </c>
      <c r="I213" s="229"/>
      <c r="J213" s="224"/>
      <c r="K213" s="224"/>
      <c r="L213" s="230"/>
      <c r="M213" s="231"/>
      <c r="N213" s="232"/>
      <c r="O213" s="232"/>
      <c r="P213" s="232"/>
      <c r="Q213" s="232"/>
      <c r="R213" s="232"/>
      <c r="S213" s="232"/>
      <c r="T213" s="233"/>
      <c r="AT213" s="234" t="s">
        <v>197</v>
      </c>
      <c r="AU213" s="234" t="s">
        <v>88</v>
      </c>
      <c r="AV213" s="13" t="s">
        <v>88</v>
      </c>
      <c r="AW213" s="13" t="s">
        <v>32</v>
      </c>
      <c r="AX213" s="13" t="s">
        <v>85</v>
      </c>
      <c r="AY213" s="234" t="s">
        <v>188</v>
      </c>
    </row>
    <row r="214" spans="1:65" s="2" customFormat="1" ht="16.5" customHeight="1">
      <c r="A214" s="35"/>
      <c r="B214" s="36"/>
      <c r="C214" s="210" t="s">
        <v>312</v>
      </c>
      <c r="D214" s="210" t="s">
        <v>190</v>
      </c>
      <c r="E214" s="211" t="s">
        <v>417</v>
      </c>
      <c r="F214" s="212" t="s">
        <v>418</v>
      </c>
      <c r="G214" s="213" t="s">
        <v>285</v>
      </c>
      <c r="H214" s="214">
        <v>9.8379999999999992</v>
      </c>
      <c r="I214" s="215"/>
      <c r="J214" s="216">
        <f>ROUND(I214*H214,2)</f>
        <v>0</v>
      </c>
      <c r="K214" s="212" t="s">
        <v>202</v>
      </c>
      <c r="L214" s="40"/>
      <c r="M214" s="217" t="s">
        <v>1</v>
      </c>
      <c r="N214" s="218" t="s">
        <v>42</v>
      </c>
      <c r="O214" s="72"/>
      <c r="P214" s="219">
        <f>O214*H214</f>
        <v>0</v>
      </c>
      <c r="Q214" s="219">
        <v>0</v>
      </c>
      <c r="R214" s="219">
        <f>Q214*H214</f>
        <v>0</v>
      </c>
      <c r="S214" s="219">
        <v>0</v>
      </c>
      <c r="T214" s="220">
        <f>S214*H214</f>
        <v>0</v>
      </c>
      <c r="U214" s="35"/>
      <c r="V214" s="35"/>
      <c r="W214" s="35"/>
      <c r="X214" s="35"/>
      <c r="Y214" s="35"/>
      <c r="Z214" s="35"/>
      <c r="AA214" s="35"/>
      <c r="AB214" s="35"/>
      <c r="AC214" s="35"/>
      <c r="AD214" s="35"/>
      <c r="AE214" s="35"/>
      <c r="AR214" s="221" t="s">
        <v>195</v>
      </c>
      <c r="AT214" s="221" t="s">
        <v>190</v>
      </c>
      <c r="AU214" s="221" t="s">
        <v>88</v>
      </c>
      <c r="AY214" s="18" t="s">
        <v>188</v>
      </c>
      <c r="BE214" s="222">
        <f>IF(N214="základní",J214,0)</f>
        <v>0</v>
      </c>
      <c r="BF214" s="222">
        <f>IF(N214="snížená",J214,0)</f>
        <v>0</v>
      </c>
      <c r="BG214" s="222">
        <f>IF(N214="zákl. přenesená",J214,0)</f>
        <v>0</v>
      </c>
      <c r="BH214" s="222">
        <f>IF(N214="sníž. přenesená",J214,0)</f>
        <v>0</v>
      </c>
      <c r="BI214" s="222">
        <f>IF(N214="nulová",J214,0)</f>
        <v>0</v>
      </c>
      <c r="BJ214" s="18" t="s">
        <v>85</v>
      </c>
      <c r="BK214" s="222">
        <f>ROUND(I214*H214,2)</f>
        <v>0</v>
      </c>
      <c r="BL214" s="18" t="s">
        <v>195</v>
      </c>
      <c r="BM214" s="221" t="s">
        <v>2462</v>
      </c>
    </row>
    <row r="215" spans="1:65" s="2" customFormat="1" ht="16.5" customHeight="1">
      <c r="A215" s="35"/>
      <c r="B215" s="36"/>
      <c r="C215" s="210" t="s">
        <v>328</v>
      </c>
      <c r="D215" s="210" t="s">
        <v>190</v>
      </c>
      <c r="E215" s="211" t="s">
        <v>682</v>
      </c>
      <c r="F215" s="212" t="s">
        <v>683</v>
      </c>
      <c r="G215" s="213" t="s">
        <v>207</v>
      </c>
      <c r="H215" s="214">
        <v>29.7</v>
      </c>
      <c r="I215" s="215"/>
      <c r="J215" s="216">
        <f>ROUND(I215*H215,2)</f>
        <v>0</v>
      </c>
      <c r="K215" s="212" t="s">
        <v>1</v>
      </c>
      <c r="L215" s="40"/>
      <c r="M215" s="217" t="s">
        <v>1</v>
      </c>
      <c r="N215" s="218" t="s">
        <v>42</v>
      </c>
      <c r="O215" s="72"/>
      <c r="P215" s="219">
        <f>O215*H215</f>
        <v>0</v>
      </c>
      <c r="Q215" s="219">
        <v>0</v>
      </c>
      <c r="R215" s="219">
        <f>Q215*H215</f>
        <v>0</v>
      </c>
      <c r="S215" s="219">
        <v>0</v>
      </c>
      <c r="T215" s="220">
        <f>S215*H215</f>
        <v>0</v>
      </c>
      <c r="U215" s="35"/>
      <c r="V215" s="35"/>
      <c r="W215" s="35"/>
      <c r="X215" s="35"/>
      <c r="Y215" s="35"/>
      <c r="Z215" s="35"/>
      <c r="AA215" s="35"/>
      <c r="AB215" s="35"/>
      <c r="AC215" s="35"/>
      <c r="AD215" s="35"/>
      <c r="AE215" s="35"/>
      <c r="AR215" s="221" t="s">
        <v>195</v>
      </c>
      <c r="AT215" s="221" t="s">
        <v>190</v>
      </c>
      <c r="AU215" s="221" t="s">
        <v>88</v>
      </c>
      <c r="AY215" s="18" t="s">
        <v>188</v>
      </c>
      <c r="BE215" s="222">
        <f>IF(N215="základní",J215,0)</f>
        <v>0</v>
      </c>
      <c r="BF215" s="222">
        <f>IF(N215="snížená",J215,0)</f>
        <v>0</v>
      </c>
      <c r="BG215" s="222">
        <f>IF(N215="zákl. přenesená",J215,0)</f>
        <v>0</v>
      </c>
      <c r="BH215" s="222">
        <f>IF(N215="sníž. přenesená",J215,0)</f>
        <v>0</v>
      </c>
      <c r="BI215" s="222">
        <f>IF(N215="nulová",J215,0)</f>
        <v>0</v>
      </c>
      <c r="BJ215" s="18" t="s">
        <v>85</v>
      </c>
      <c r="BK215" s="222">
        <f>ROUND(I215*H215,2)</f>
        <v>0</v>
      </c>
      <c r="BL215" s="18" t="s">
        <v>195</v>
      </c>
      <c r="BM215" s="221" t="s">
        <v>2463</v>
      </c>
    </row>
    <row r="216" spans="1:65" s="13" customFormat="1" ht="11.25">
      <c r="B216" s="223"/>
      <c r="C216" s="224"/>
      <c r="D216" s="225" t="s">
        <v>197</v>
      </c>
      <c r="E216" s="226" t="s">
        <v>1</v>
      </c>
      <c r="F216" s="227" t="s">
        <v>685</v>
      </c>
      <c r="G216" s="224"/>
      <c r="H216" s="228">
        <v>29.7</v>
      </c>
      <c r="I216" s="229"/>
      <c r="J216" s="224"/>
      <c r="K216" s="224"/>
      <c r="L216" s="230"/>
      <c r="M216" s="231"/>
      <c r="N216" s="232"/>
      <c r="O216" s="232"/>
      <c r="P216" s="232"/>
      <c r="Q216" s="232"/>
      <c r="R216" s="232"/>
      <c r="S216" s="232"/>
      <c r="T216" s="233"/>
      <c r="AT216" s="234" t="s">
        <v>197</v>
      </c>
      <c r="AU216" s="234" t="s">
        <v>88</v>
      </c>
      <c r="AV216" s="13" t="s">
        <v>88</v>
      </c>
      <c r="AW216" s="13" t="s">
        <v>32</v>
      </c>
      <c r="AX216" s="13" t="s">
        <v>85</v>
      </c>
      <c r="AY216" s="234" t="s">
        <v>188</v>
      </c>
    </row>
    <row r="217" spans="1:65" s="2" customFormat="1" ht="16.5" customHeight="1">
      <c r="A217" s="35"/>
      <c r="B217" s="36"/>
      <c r="C217" s="210" t="s">
        <v>333</v>
      </c>
      <c r="D217" s="210" t="s">
        <v>190</v>
      </c>
      <c r="E217" s="211" t="s">
        <v>686</v>
      </c>
      <c r="F217" s="212" t="s">
        <v>687</v>
      </c>
      <c r="G217" s="213" t="s">
        <v>207</v>
      </c>
      <c r="H217" s="214">
        <v>59.4</v>
      </c>
      <c r="I217" s="215"/>
      <c r="J217" s="216">
        <f>ROUND(I217*H217,2)</f>
        <v>0</v>
      </c>
      <c r="K217" s="212" t="s">
        <v>1</v>
      </c>
      <c r="L217" s="40"/>
      <c r="M217" s="217" t="s">
        <v>1</v>
      </c>
      <c r="N217" s="218" t="s">
        <v>42</v>
      </c>
      <c r="O217" s="72"/>
      <c r="P217" s="219">
        <f>O217*H217</f>
        <v>0</v>
      </c>
      <c r="Q217" s="219">
        <v>0</v>
      </c>
      <c r="R217" s="219">
        <f>Q217*H217</f>
        <v>0</v>
      </c>
      <c r="S217" s="219">
        <v>0</v>
      </c>
      <c r="T217" s="220">
        <f>S217*H217</f>
        <v>0</v>
      </c>
      <c r="U217" s="35"/>
      <c r="V217" s="35"/>
      <c r="W217" s="35"/>
      <c r="X217" s="35"/>
      <c r="Y217" s="35"/>
      <c r="Z217" s="35"/>
      <c r="AA217" s="35"/>
      <c r="AB217" s="35"/>
      <c r="AC217" s="35"/>
      <c r="AD217" s="35"/>
      <c r="AE217" s="35"/>
      <c r="AR217" s="221" t="s">
        <v>195</v>
      </c>
      <c r="AT217" s="221" t="s">
        <v>190</v>
      </c>
      <c r="AU217" s="221" t="s">
        <v>88</v>
      </c>
      <c r="AY217" s="18" t="s">
        <v>188</v>
      </c>
      <c r="BE217" s="222">
        <f>IF(N217="základní",J217,0)</f>
        <v>0</v>
      </c>
      <c r="BF217" s="222">
        <f>IF(N217="snížená",J217,0)</f>
        <v>0</v>
      </c>
      <c r="BG217" s="222">
        <f>IF(N217="zákl. přenesená",J217,0)</f>
        <v>0</v>
      </c>
      <c r="BH217" s="222">
        <f>IF(N217="sníž. přenesená",J217,0)</f>
        <v>0</v>
      </c>
      <c r="BI217" s="222">
        <f>IF(N217="nulová",J217,0)</f>
        <v>0</v>
      </c>
      <c r="BJ217" s="18" t="s">
        <v>85</v>
      </c>
      <c r="BK217" s="222">
        <f>ROUND(I217*H217,2)</f>
        <v>0</v>
      </c>
      <c r="BL217" s="18" t="s">
        <v>195</v>
      </c>
      <c r="BM217" s="221" t="s">
        <v>2464</v>
      </c>
    </row>
    <row r="218" spans="1:65" s="13" customFormat="1" ht="11.25">
      <c r="B218" s="223"/>
      <c r="C218" s="224"/>
      <c r="D218" s="225" t="s">
        <v>197</v>
      </c>
      <c r="E218" s="226" t="s">
        <v>1</v>
      </c>
      <c r="F218" s="227" t="s">
        <v>689</v>
      </c>
      <c r="G218" s="224"/>
      <c r="H218" s="228">
        <v>59.4</v>
      </c>
      <c r="I218" s="229"/>
      <c r="J218" s="224"/>
      <c r="K218" s="224"/>
      <c r="L218" s="230"/>
      <c r="M218" s="231"/>
      <c r="N218" s="232"/>
      <c r="O218" s="232"/>
      <c r="P218" s="232"/>
      <c r="Q218" s="232"/>
      <c r="R218" s="232"/>
      <c r="S218" s="232"/>
      <c r="T218" s="233"/>
      <c r="AT218" s="234" t="s">
        <v>197</v>
      </c>
      <c r="AU218" s="234" t="s">
        <v>88</v>
      </c>
      <c r="AV218" s="13" t="s">
        <v>88</v>
      </c>
      <c r="AW218" s="13" t="s">
        <v>32</v>
      </c>
      <c r="AX218" s="13" t="s">
        <v>77</v>
      </c>
      <c r="AY218" s="234" t="s">
        <v>188</v>
      </c>
    </row>
    <row r="219" spans="1:65" s="16" customFormat="1" ht="11.25">
      <c r="B219" s="256"/>
      <c r="C219" s="257"/>
      <c r="D219" s="225" t="s">
        <v>197</v>
      </c>
      <c r="E219" s="258" t="s">
        <v>612</v>
      </c>
      <c r="F219" s="259" t="s">
        <v>212</v>
      </c>
      <c r="G219" s="257"/>
      <c r="H219" s="260">
        <v>59.4</v>
      </c>
      <c r="I219" s="261"/>
      <c r="J219" s="257"/>
      <c r="K219" s="257"/>
      <c r="L219" s="262"/>
      <c r="M219" s="263"/>
      <c r="N219" s="264"/>
      <c r="O219" s="264"/>
      <c r="P219" s="264"/>
      <c r="Q219" s="264"/>
      <c r="R219" s="264"/>
      <c r="S219" s="264"/>
      <c r="T219" s="265"/>
      <c r="AT219" s="266" t="s">
        <v>197</v>
      </c>
      <c r="AU219" s="266" t="s">
        <v>88</v>
      </c>
      <c r="AV219" s="16" t="s">
        <v>204</v>
      </c>
      <c r="AW219" s="16" t="s">
        <v>32</v>
      </c>
      <c r="AX219" s="16" t="s">
        <v>77</v>
      </c>
      <c r="AY219" s="266" t="s">
        <v>188</v>
      </c>
    </row>
    <row r="220" spans="1:65" s="14" customFormat="1" ht="11.25">
      <c r="B220" s="235"/>
      <c r="C220" s="236"/>
      <c r="D220" s="225" t="s">
        <v>197</v>
      </c>
      <c r="E220" s="237" t="s">
        <v>1</v>
      </c>
      <c r="F220" s="238" t="s">
        <v>199</v>
      </c>
      <c r="G220" s="236"/>
      <c r="H220" s="239">
        <v>59.4</v>
      </c>
      <c r="I220" s="240"/>
      <c r="J220" s="236"/>
      <c r="K220" s="236"/>
      <c r="L220" s="241"/>
      <c r="M220" s="242"/>
      <c r="N220" s="243"/>
      <c r="O220" s="243"/>
      <c r="P220" s="243"/>
      <c r="Q220" s="243"/>
      <c r="R220" s="243"/>
      <c r="S220" s="243"/>
      <c r="T220" s="244"/>
      <c r="AT220" s="245" t="s">
        <v>197</v>
      </c>
      <c r="AU220" s="245" t="s">
        <v>88</v>
      </c>
      <c r="AV220" s="14" t="s">
        <v>195</v>
      </c>
      <c r="AW220" s="14" t="s">
        <v>32</v>
      </c>
      <c r="AX220" s="14" t="s">
        <v>85</v>
      </c>
      <c r="AY220" s="245" t="s">
        <v>188</v>
      </c>
    </row>
    <row r="221" spans="1:65" s="2" customFormat="1" ht="24" customHeight="1">
      <c r="A221" s="35"/>
      <c r="B221" s="36"/>
      <c r="C221" s="210" t="s">
        <v>150</v>
      </c>
      <c r="D221" s="210" t="s">
        <v>190</v>
      </c>
      <c r="E221" s="211" t="s">
        <v>690</v>
      </c>
      <c r="F221" s="212" t="s">
        <v>691</v>
      </c>
      <c r="G221" s="213" t="s">
        <v>207</v>
      </c>
      <c r="H221" s="214">
        <v>59.4</v>
      </c>
      <c r="I221" s="215"/>
      <c r="J221" s="216">
        <f>ROUND(I221*H221,2)</f>
        <v>0</v>
      </c>
      <c r="K221" s="212" t="s">
        <v>1</v>
      </c>
      <c r="L221" s="40"/>
      <c r="M221" s="217" t="s">
        <v>1</v>
      </c>
      <c r="N221" s="218" t="s">
        <v>42</v>
      </c>
      <c r="O221" s="72"/>
      <c r="P221" s="219">
        <f>O221*H221</f>
        <v>0</v>
      </c>
      <c r="Q221" s="219">
        <v>0</v>
      </c>
      <c r="R221" s="219">
        <f>Q221*H221</f>
        <v>0</v>
      </c>
      <c r="S221" s="219">
        <v>0</v>
      </c>
      <c r="T221" s="220">
        <f>S221*H221</f>
        <v>0</v>
      </c>
      <c r="U221" s="35"/>
      <c r="V221" s="35"/>
      <c r="W221" s="35"/>
      <c r="X221" s="35"/>
      <c r="Y221" s="35"/>
      <c r="Z221" s="35"/>
      <c r="AA221" s="35"/>
      <c r="AB221" s="35"/>
      <c r="AC221" s="35"/>
      <c r="AD221" s="35"/>
      <c r="AE221" s="35"/>
      <c r="AR221" s="221" t="s">
        <v>195</v>
      </c>
      <c r="AT221" s="221" t="s">
        <v>190</v>
      </c>
      <c r="AU221" s="221" t="s">
        <v>88</v>
      </c>
      <c r="AY221" s="18" t="s">
        <v>188</v>
      </c>
      <c r="BE221" s="222">
        <f>IF(N221="základní",J221,0)</f>
        <v>0</v>
      </c>
      <c r="BF221" s="222">
        <f>IF(N221="snížená",J221,0)</f>
        <v>0</v>
      </c>
      <c r="BG221" s="222">
        <f>IF(N221="zákl. přenesená",J221,0)</f>
        <v>0</v>
      </c>
      <c r="BH221" s="222">
        <f>IF(N221="sníž. přenesená",J221,0)</f>
        <v>0</v>
      </c>
      <c r="BI221" s="222">
        <f>IF(N221="nulová",J221,0)</f>
        <v>0</v>
      </c>
      <c r="BJ221" s="18" t="s">
        <v>85</v>
      </c>
      <c r="BK221" s="222">
        <f>ROUND(I221*H221,2)</f>
        <v>0</v>
      </c>
      <c r="BL221" s="18" t="s">
        <v>195</v>
      </c>
      <c r="BM221" s="221" t="s">
        <v>2465</v>
      </c>
    </row>
    <row r="222" spans="1:65" s="13" customFormat="1" ht="11.25">
      <c r="B222" s="223"/>
      <c r="C222" s="224"/>
      <c r="D222" s="225" t="s">
        <v>197</v>
      </c>
      <c r="E222" s="226" t="s">
        <v>1</v>
      </c>
      <c r="F222" s="227" t="s">
        <v>612</v>
      </c>
      <c r="G222" s="224"/>
      <c r="H222" s="228">
        <v>59.4</v>
      </c>
      <c r="I222" s="229"/>
      <c r="J222" s="224"/>
      <c r="K222" s="224"/>
      <c r="L222" s="230"/>
      <c r="M222" s="231"/>
      <c r="N222" s="232"/>
      <c r="O222" s="232"/>
      <c r="P222" s="232"/>
      <c r="Q222" s="232"/>
      <c r="R222" s="232"/>
      <c r="S222" s="232"/>
      <c r="T222" s="233"/>
      <c r="AT222" s="234" t="s">
        <v>197</v>
      </c>
      <c r="AU222" s="234" t="s">
        <v>88</v>
      </c>
      <c r="AV222" s="13" t="s">
        <v>88</v>
      </c>
      <c r="AW222" s="13" t="s">
        <v>32</v>
      </c>
      <c r="AX222" s="13" t="s">
        <v>85</v>
      </c>
      <c r="AY222" s="234" t="s">
        <v>188</v>
      </c>
    </row>
    <row r="223" spans="1:65" s="12" customFormat="1" ht="22.9" customHeight="1">
      <c r="B223" s="194"/>
      <c r="C223" s="195"/>
      <c r="D223" s="196" t="s">
        <v>76</v>
      </c>
      <c r="E223" s="208" t="s">
        <v>88</v>
      </c>
      <c r="F223" s="208" t="s">
        <v>1169</v>
      </c>
      <c r="G223" s="195"/>
      <c r="H223" s="195"/>
      <c r="I223" s="198"/>
      <c r="J223" s="209">
        <f>BK223</f>
        <v>0</v>
      </c>
      <c r="K223" s="195"/>
      <c r="L223" s="200"/>
      <c r="M223" s="201"/>
      <c r="N223" s="202"/>
      <c r="O223" s="202"/>
      <c r="P223" s="203">
        <f>SUM(P224:P235)</f>
        <v>0</v>
      </c>
      <c r="Q223" s="202"/>
      <c r="R223" s="203">
        <f>SUM(R224:R235)</f>
        <v>1.1899343099999999</v>
      </c>
      <c r="S223" s="202"/>
      <c r="T223" s="204">
        <f>SUM(T224:T235)</f>
        <v>0</v>
      </c>
      <c r="AR223" s="205" t="s">
        <v>85</v>
      </c>
      <c r="AT223" s="206" t="s">
        <v>76</v>
      </c>
      <c r="AU223" s="206" t="s">
        <v>85</v>
      </c>
      <c r="AY223" s="205" t="s">
        <v>188</v>
      </c>
      <c r="BK223" s="207">
        <f>SUM(BK224:BK235)</f>
        <v>0</v>
      </c>
    </row>
    <row r="224" spans="1:65" s="2" customFormat="1" ht="16.5" customHeight="1">
      <c r="A224" s="35"/>
      <c r="B224" s="36"/>
      <c r="C224" s="210" t="s">
        <v>342</v>
      </c>
      <c r="D224" s="210" t="s">
        <v>190</v>
      </c>
      <c r="E224" s="211" t="s">
        <v>2466</v>
      </c>
      <c r="F224" s="212" t="s">
        <v>2467</v>
      </c>
      <c r="G224" s="213" t="s">
        <v>285</v>
      </c>
      <c r="H224" s="214">
        <v>0.25600000000000001</v>
      </c>
      <c r="I224" s="215"/>
      <c r="J224" s="216">
        <f>ROUND(I224*H224,2)</f>
        <v>0</v>
      </c>
      <c r="K224" s="212" t="s">
        <v>202</v>
      </c>
      <c r="L224" s="40"/>
      <c r="M224" s="217" t="s">
        <v>1</v>
      </c>
      <c r="N224" s="218" t="s">
        <v>42</v>
      </c>
      <c r="O224" s="72"/>
      <c r="P224" s="219">
        <f>O224*H224</f>
        <v>0</v>
      </c>
      <c r="Q224" s="219">
        <v>1.98</v>
      </c>
      <c r="R224" s="219">
        <f>Q224*H224</f>
        <v>0.50688</v>
      </c>
      <c r="S224" s="219">
        <v>0</v>
      </c>
      <c r="T224" s="220">
        <f>S224*H224</f>
        <v>0</v>
      </c>
      <c r="U224" s="35"/>
      <c r="V224" s="35"/>
      <c r="W224" s="35"/>
      <c r="X224" s="35"/>
      <c r="Y224" s="35"/>
      <c r="Z224" s="35"/>
      <c r="AA224" s="35"/>
      <c r="AB224" s="35"/>
      <c r="AC224" s="35"/>
      <c r="AD224" s="35"/>
      <c r="AE224" s="35"/>
      <c r="AR224" s="221" t="s">
        <v>195</v>
      </c>
      <c r="AT224" s="221" t="s">
        <v>190</v>
      </c>
      <c r="AU224" s="221" t="s">
        <v>88</v>
      </c>
      <c r="AY224" s="18" t="s">
        <v>188</v>
      </c>
      <c r="BE224" s="222">
        <f>IF(N224="základní",J224,0)</f>
        <v>0</v>
      </c>
      <c r="BF224" s="222">
        <f>IF(N224="snížená",J224,0)</f>
        <v>0</v>
      </c>
      <c r="BG224" s="222">
        <f>IF(N224="zákl. přenesená",J224,0)</f>
        <v>0</v>
      </c>
      <c r="BH224" s="222">
        <f>IF(N224="sníž. přenesená",J224,0)</f>
        <v>0</v>
      </c>
      <c r="BI224" s="222">
        <f>IF(N224="nulová",J224,0)</f>
        <v>0</v>
      </c>
      <c r="BJ224" s="18" t="s">
        <v>85</v>
      </c>
      <c r="BK224" s="222">
        <f>ROUND(I224*H224,2)</f>
        <v>0</v>
      </c>
      <c r="BL224" s="18" t="s">
        <v>195</v>
      </c>
      <c r="BM224" s="221" t="s">
        <v>2468</v>
      </c>
    </row>
    <row r="225" spans="1:65" s="15" customFormat="1" ht="11.25">
      <c r="B225" s="246"/>
      <c r="C225" s="247"/>
      <c r="D225" s="225" t="s">
        <v>197</v>
      </c>
      <c r="E225" s="248" t="s">
        <v>1</v>
      </c>
      <c r="F225" s="249" t="s">
        <v>2426</v>
      </c>
      <c r="G225" s="247"/>
      <c r="H225" s="248" t="s">
        <v>1</v>
      </c>
      <c r="I225" s="250"/>
      <c r="J225" s="247"/>
      <c r="K225" s="247"/>
      <c r="L225" s="251"/>
      <c r="M225" s="252"/>
      <c r="N225" s="253"/>
      <c r="O225" s="253"/>
      <c r="P225" s="253"/>
      <c r="Q225" s="253"/>
      <c r="R225" s="253"/>
      <c r="S225" s="253"/>
      <c r="T225" s="254"/>
      <c r="AT225" s="255" t="s">
        <v>197</v>
      </c>
      <c r="AU225" s="255" t="s">
        <v>88</v>
      </c>
      <c r="AV225" s="15" t="s">
        <v>85</v>
      </c>
      <c r="AW225" s="15" t="s">
        <v>32</v>
      </c>
      <c r="AX225" s="15" t="s">
        <v>77</v>
      </c>
      <c r="AY225" s="255" t="s">
        <v>188</v>
      </c>
    </row>
    <row r="226" spans="1:65" s="13" customFormat="1" ht="11.25">
      <c r="B226" s="223"/>
      <c r="C226" s="224"/>
      <c r="D226" s="225" t="s">
        <v>197</v>
      </c>
      <c r="E226" s="226" t="s">
        <v>1</v>
      </c>
      <c r="F226" s="227" t="s">
        <v>2469</v>
      </c>
      <c r="G226" s="224"/>
      <c r="H226" s="228">
        <v>0.25600000000000001</v>
      </c>
      <c r="I226" s="229"/>
      <c r="J226" s="224"/>
      <c r="K226" s="224"/>
      <c r="L226" s="230"/>
      <c r="M226" s="231"/>
      <c r="N226" s="232"/>
      <c r="O226" s="232"/>
      <c r="P226" s="232"/>
      <c r="Q226" s="232"/>
      <c r="R226" s="232"/>
      <c r="S226" s="232"/>
      <c r="T226" s="233"/>
      <c r="AT226" s="234" t="s">
        <v>197</v>
      </c>
      <c r="AU226" s="234" t="s">
        <v>88</v>
      </c>
      <c r="AV226" s="13" t="s">
        <v>88</v>
      </c>
      <c r="AW226" s="13" t="s">
        <v>32</v>
      </c>
      <c r="AX226" s="13" t="s">
        <v>85</v>
      </c>
      <c r="AY226" s="234" t="s">
        <v>188</v>
      </c>
    </row>
    <row r="227" spans="1:65" s="2" customFormat="1" ht="16.5" customHeight="1">
      <c r="A227" s="35"/>
      <c r="B227" s="36"/>
      <c r="C227" s="210" t="s">
        <v>347</v>
      </c>
      <c r="D227" s="210" t="s">
        <v>190</v>
      </c>
      <c r="E227" s="211" t="s">
        <v>2470</v>
      </c>
      <c r="F227" s="212" t="s">
        <v>2471</v>
      </c>
      <c r="G227" s="213" t="s">
        <v>285</v>
      </c>
      <c r="H227" s="214">
        <v>0.3</v>
      </c>
      <c r="I227" s="215"/>
      <c r="J227" s="216">
        <f>ROUND(I227*H227,2)</f>
        <v>0</v>
      </c>
      <c r="K227" s="212" t="s">
        <v>202</v>
      </c>
      <c r="L227" s="40"/>
      <c r="M227" s="217" t="s">
        <v>1</v>
      </c>
      <c r="N227" s="218" t="s">
        <v>42</v>
      </c>
      <c r="O227" s="72"/>
      <c r="P227" s="219">
        <f>O227*H227</f>
        <v>0</v>
      </c>
      <c r="Q227" s="219">
        <v>2.2563399999999998</v>
      </c>
      <c r="R227" s="219">
        <f>Q227*H227</f>
        <v>0.67690199999999989</v>
      </c>
      <c r="S227" s="219">
        <v>0</v>
      </c>
      <c r="T227" s="220">
        <f>S227*H227</f>
        <v>0</v>
      </c>
      <c r="U227" s="35"/>
      <c r="V227" s="35"/>
      <c r="W227" s="35"/>
      <c r="X227" s="35"/>
      <c r="Y227" s="35"/>
      <c r="Z227" s="35"/>
      <c r="AA227" s="35"/>
      <c r="AB227" s="35"/>
      <c r="AC227" s="35"/>
      <c r="AD227" s="35"/>
      <c r="AE227" s="35"/>
      <c r="AR227" s="221" t="s">
        <v>195</v>
      </c>
      <c r="AT227" s="221" t="s">
        <v>190</v>
      </c>
      <c r="AU227" s="221" t="s">
        <v>88</v>
      </c>
      <c r="AY227" s="18" t="s">
        <v>188</v>
      </c>
      <c r="BE227" s="222">
        <f>IF(N227="základní",J227,0)</f>
        <v>0</v>
      </c>
      <c r="BF227" s="222">
        <f>IF(N227="snížená",J227,0)</f>
        <v>0</v>
      </c>
      <c r="BG227" s="222">
        <f>IF(N227="zákl. přenesená",J227,0)</f>
        <v>0</v>
      </c>
      <c r="BH227" s="222">
        <f>IF(N227="sníž. přenesená",J227,0)</f>
        <v>0</v>
      </c>
      <c r="BI227" s="222">
        <f>IF(N227="nulová",J227,0)</f>
        <v>0</v>
      </c>
      <c r="BJ227" s="18" t="s">
        <v>85</v>
      </c>
      <c r="BK227" s="222">
        <f>ROUND(I227*H227,2)</f>
        <v>0</v>
      </c>
      <c r="BL227" s="18" t="s">
        <v>195</v>
      </c>
      <c r="BM227" s="221" t="s">
        <v>2472</v>
      </c>
    </row>
    <row r="228" spans="1:65" s="15" customFormat="1" ht="11.25">
      <c r="B228" s="246"/>
      <c r="C228" s="247"/>
      <c r="D228" s="225" t="s">
        <v>197</v>
      </c>
      <c r="E228" s="248" t="s">
        <v>1</v>
      </c>
      <c r="F228" s="249" t="s">
        <v>2426</v>
      </c>
      <c r="G228" s="247"/>
      <c r="H228" s="248" t="s">
        <v>1</v>
      </c>
      <c r="I228" s="250"/>
      <c r="J228" s="247"/>
      <c r="K228" s="247"/>
      <c r="L228" s="251"/>
      <c r="M228" s="252"/>
      <c r="N228" s="253"/>
      <c r="O228" s="253"/>
      <c r="P228" s="253"/>
      <c r="Q228" s="253"/>
      <c r="R228" s="253"/>
      <c r="S228" s="253"/>
      <c r="T228" s="254"/>
      <c r="AT228" s="255" t="s">
        <v>197</v>
      </c>
      <c r="AU228" s="255" t="s">
        <v>88</v>
      </c>
      <c r="AV228" s="15" t="s">
        <v>85</v>
      </c>
      <c r="AW228" s="15" t="s">
        <v>32</v>
      </c>
      <c r="AX228" s="15" t="s">
        <v>77</v>
      </c>
      <c r="AY228" s="255" t="s">
        <v>188</v>
      </c>
    </row>
    <row r="229" spans="1:65" s="13" customFormat="1" ht="11.25">
      <c r="B229" s="223"/>
      <c r="C229" s="224"/>
      <c r="D229" s="225" t="s">
        <v>197</v>
      </c>
      <c r="E229" s="226" t="s">
        <v>1</v>
      </c>
      <c r="F229" s="227" t="s">
        <v>2473</v>
      </c>
      <c r="G229" s="224"/>
      <c r="H229" s="228">
        <v>0.3</v>
      </c>
      <c r="I229" s="229"/>
      <c r="J229" s="224"/>
      <c r="K229" s="224"/>
      <c r="L229" s="230"/>
      <c r="M229" s="231"/>
      <c r="N229" s="232"/>
      <c r="O229" s="232"/>
      <c r="P229" s="232"/>
      <c r="Q229" s="232"/>
      <c r="R229" s="232"/>
      <c r="S229" s="232"/>
      <c r="T229" s="233"/>
      <c r="AT229" s="234" t="s">
        <v>197</v>
      </c>
      <c r="AU229" s="234" t="s">
        <v>88</v>
      </c>
      <c r="AV229" s="13" t="s">
        <v>88</v>
      </c>
      <c r="AW229" s="13" t="s">
        <v>32</v>
      </c>
      <c r="AX229" s="13" t="s">
        <v>85</v>
      </c>
      <c r="AY229" s="234" t="s">
        <v>188</v>
      </c>
    </row>
    <row r="230" spans="1:65" s="2" customFormat="1" ht="16.5" customHeight="1">
      <c r="A230" s="35"/>
      <c r="B230" s="36"/>
      <c r="C230" s="210" t="s">
        <v>355</v>
      </c>
      <c r="D230" s="210" t="s">
        <v>190</v>
      </c>
      <c r="E230" s="211" t="s">
        <v>2474</v>
      </c>
      <c r="F230" s="212" t="s">
        <v>2475</v>
      </c>
      <c r="G230" s="213" t="s">
        <v>207</v>
      </c>
      <c r="H230" s="214">
        <v>1.2</v>
      </c>
      <c r="I230" s="215"/>
      <c r="J230" s="216">
        <f>ROUND(I230*H230,2)</f>
        <v>0</v>
      </c>
      <c r="K230" s="212" t="s">
        <v>202</v>
      </c>
      <c r="L230" s="40"/>
      <c r="M230" s="217" t="s">
        <v>1</v>
      </c>
      <c r="N230" s="218" t="s">
        <v>42</v>
      </c>
      <c r="O230" s="72"/>
      <c r="P230" s="219">
        <f>O230*H230</f>
        <v>0</v>
      </c>
      <c r="Q230" s="219">
        <v>2.47E-3</v>
      </c>
      <c r="R230" s="219">
        <f>Q230*H230</f>
        <v>2.9640000000000001E-3</v>
      </c>
      <c r="S230" s="219">
        <v>0</v>
      </c>
      <c r="T230" s="220">
        <f>S230*H230</f>
        <v>0</v>
      </c>
      <c r="U230" s="35"/>
      <c r="V230" s="35"/>
      <c r="W230" s="35"/>
      <c r="X230" s="35"/>
      <c r="Y230" s="35"/>
      <c r="Z230" s="35"/>
      <c r="AA230" s="35"/>
      <c r="AB230" s="35"/>
      <c r="AC230" s="35"/>
      <c r="AD230" s="35"/>
      <c r="AE230" s="35"/>
      <c r="AR230" s="221" t="s">
        <v>195</v>
      </c>
      <c r="AT230" s="221" t="s">
        <v>190</v>
      </c>
      <c r="AU230" s="221" t="s">
        <v>88</v>
      </c>
      <c r="AY230" s="18" t="s">
        <v>188</v>
      </c>
      <c r="BE230" s="222">
        <f>IF(N230="základní",J230,0)</f>
        <v>0</v>
      </c>
      <c r="BF230" s="222">
        <f>IF(N230="snížená",J230,0)</f>
        <v>0</v>
      </c>
      <c r="BG230" s="222">
        <f>IF(N230="zákl. přenesená",J230,0)</f>
        <v>0</v>
      </c>
      <c r="BH230" s="222">
        <f>IF(N230="sníž. přenesená",J230,0)</f>
        <v>0</v>
      </c>
      <c r="BI230" s="222">
        <f>IF(N230="nulová",J230,0)</f>
        <v>0</v>
      </c>
      <c r="BJ230" s="18" t="s">
        <v>85</v>
      </c>
      <c r="BK230" s="222">
        <f>ROUND(I230*H230,2)</f>
        <v>0</v>
      </c>
      <c r="BL230" s="18" t="s">
        <v>195</v>
      </c>
      <c r="BM230" s="221" t="s">
        <v>2476</v>
      </c>
    </row>
    <row r="231" spans="1:65" s="15" customFormat="1" ht="11.25">
      <c r="B231" s="246"/>
      <c r="C231" s="247"/>
      <c r="D231" s="225" t="s">
        <v>197</v>
      </c>
      <c r="E231" s="248" t="s">
        <v>1</v>
      </c>
      <c r="F231" s="249" t="s">
        <v>2426</v>
      </c>
      <c r="G231" s="247"/>
      <c r="H231" s="248" t="s">
        <v>1</v>
      </c>
      <c r="I231" s="250"/>
      <c r="J231" s="247"/>
      <c r="K231" s="247"/>
      <c r="L231" s="251"/>
      <c r="M231" s="252"/>
      <c r="N231" s="253"/>
      <c r="O231" s="253"/>
      <c r="P231" s="253"/>
      <c r="Q231" s="253"/>
      <c r="R231" s="253"/>
      <c r="S231" s="253"/>
      <c r="T231" s="254"/>
      <c r="AT231" s="255" t="s">
        <v>197</v>
      </c>
      <c r="AU231" s="255" t="s">
        <v>88</v>
      </c>
      <c r="AV231" s="15" t="s">
        <v>85</v>
      </c>
      <c r="AW231" s="15" t="s">
        <v>32</v>
      </c>
      <c r="AX231" s="15" t="s">
        <v>77</v>
      </c>
      <c r="AY231" s="255" t="s">
        <v>188</v>
      </c>
    </row>
    <row r="232" spans="1:65" s="13" customFormat="1" ht="11.25">
      <c r="B232" s="223"/>
      <c r="C232" s="224"/>
      <c r="D232" s="225" t="s">
        <v>197</v>
      </c>
      <c r="E232" s="226" t="s">
        <v>1</v>
      </c>
      <c r="F232" s="227" t="s">
        <v>2477</v>
      </c>
      <c r="G232" s="224"/>
      <c r="H232" s="228">
        <v>1.2</v>
      </c>
      <c r="I232" s="229"/>
      <c r="J232" s="224"/>
      <c r="K232" s="224"/>
      <c r="L232" s="230"/>
      <c r="M232" s="231"/>
      <c r="N232" s="232"/>
      <c r="O232" s="232"/>
      <c r="P232" s="232"/>
      <c r="Q232" s="232"/>
      <c r="R232" s="232"/>
      <c r="S232" s="232"/>
      <c r="T232" s="233"/>
      <c r="AT232" s="234" t="s">
        <v>197</v>
      </c>
      <c r="AU232" s="234" t="s">
        <v>88</v>
      </c>
      <c r="AV232" s="13" t="s">
        <v>88</v>
      </c>
      <c r="AW232" s="13" t="s">
        <v>32</v>
      </c>
      <c r="AX232" s="13" t="s">
        <v>85</v>
      </c>
      <c r="AY232" s="234" t="s">
        <v>188</v>
      </c>
    </row>
    <row r="233" spans="1:65" s="2" customFormat="1" ht="16.5" customHeight="1">
      <c r="A233" s="35"/>
      <c r="B233" s="36"/>
      <c r="C233" s="210" t="s">
        <v>359</v>
      </c>
      <c r="D233" s="210" t="s">
        <v>190</v>
      </c>
      <c r="E233" s="211" t="s">
        <v>2478</v>
      </c>
      <c r="F233" s="212" t="s">
        <v>2479</v>
      </c>
      <c r="G233" s="213" t="s">
        <v>207</v>
      </c>
      <c r="H233" s="214">
        <v>1.2</v>
      </c>
      <c r="I233" s="215"/>
      <c r="J233" s="216">
        <f>ROUND(I233*H233,2)</f>
        <v>0</v>
      </c>
      <c r="K233" s="212" t="s">
        <v>202</v>
      </c>
      <c r="L233" s="40"/>
      <c r="M233" s="217" t="s">
        <v>1</v>
      </c>
      <c r="N233" s="218" t="s">
        <v>42</v>
      </c>
      <c r="O233" s="72"/>
      <c r="P233" s="219">
        <f>O233*H233</f>
        <v>0</v>
      </c>
      <c r="Q233" s="219">
        <v>0</v>
      </c>
      <c r="R233" s="219">
        <f>Q233*H233</f>
        <v>0</v>
      </c>
      <c r="S233" s="219">
        <v>0</v>
      </c>
      <c r="T233" s="220">
        <f>S233*H233</f>
        <v>0</v>
      </c>
      <c r="U233" s="35"/>
      <c r="V233" s="35"/>
      <c r="W233" s="35"/>
      <c r="X233" s="35"/>
      <c r="Y233" s="35"/>
      <c r="Z233" s="35"/>
      <c r="AA233" s="35"/>
      <c r="AB233" s="35"/>
      <c r="AC233" s="35"/>
      <c r="AD233" s="35"/>
      <c r="AE233" s="35"/>
      <c r="AR233" s="221" t="s">
        <v>195</v>
      </c>
      <c r="AT233" s="221" t="s">
        <v>190</v>
      </c>
      <c r="AU233" s="221" t="s">
        <v>88</v>
      </c>
      <c r="AY233" s="18" t="s">
        <v>188</v>
      </c>
      <c r="BE233" s="222">
        <f>IF(N233="základní",J233,0)</f>
        <v>0</v>
      </c>
      <c r="BF233" s="222">
        <f>IF(N233="snížená",J233,0)</f>
        <v>0</v>
      </c>
      <c r="BG233" s="222">
        <f>IF(N233="zákl. přenesená",J233,0)</f>
        <v>0</v>
      </c>
      <c r="BH233" s="222">
        <f>IF(N233="sníž. přenesená",J233,0)</f>
        <v>0</v>
      </c>
      <c r="BI233" s="222">
        <f>IF(N233="nulová",J233,0)</f>
        <v>0</v>
      </c>
      <c r="BJ233" s="18" t="s">
        <v>85</v>
      </c>
      <c r="BK233" s="222">
        <f>ROUND(I233*H233,2)</f>
        <v>0</v>
      </c>
      <c r="BL233" s="18" t="s">
        <v>195</v>
      </c>
      <c r="BM233" s="221" t="s">
        <v>2480</v>
      </c>
    </row>
    <row r="234" spans="1:65" s="2" customFormat="1" ht="16.5" customHeight="1">
      <c r="A234" s="35"/>
      <c r="B234" s="36"/>
      <c r="C234" s="210" t="s">
        <v>364</v>
      </c>
      <c r="D234" s="210" t="s">
        <v>190</v>
      </c>
      <c r="E234" s="211" t="s">
        <v>2481</v>
      </c>
      <c r="F234" s="212" t="s">
        <v>2482</v>
      </c>
      <c r="G234" s="213" t="s">
        <v>246</v>
      </c>
      <c r="H234" s="214">
        <v>3.0000000000000001E-3</v>
      </c>
      <c r="I234" s="215"/>
      <c r="J234" s="216">
        <f>ROUND(I234*H234,2)</f>
        <v>0</v>
      </c>
      <c r="K234" s="212" t="s">
        <v>202</v>
      </c>
      <c r="L234" s="40"/>
      <c r="M234" s="217" t="s">
        <v>1</v>
      </c>
      <c r="N234" s="218" t="s">
        <v>42</v>
      </c>
      <c r="O234" s="72"/>
      <c r="P234" s="219">
        <f>O234*H234</f>
        <v>0</v>
      </c>
      <c r="Q234" s="219">
        <v>1.06277</v>
      </c>
      <c r="R234" s="219">
        <f>Q234*H234</f>
        <v>3.1883100000000002E-3</v>
      </c>
      <c r="S234" s="219">
        <v>0</v>
      </c>
      <c r="T234" s="220">
        <f>S234*H234</f>
        <v>0</v>
      </c>
      <c r="U234" s="35"/>
      <c r="V234" s="35"/>
      <c r="W234" s="35"/>
      <c r="X234" s="35"/>
      <c r="Y234" s="35"/>
      <c r="Z234" s="35"/>
      <c r="AA234" s="35"/>
      <c r="AB234" s="35"/>
      <c r="AC234" s="35"/>
      <c r="AD234" s="35"/>
      <c r="AE234" s="35"/>
      <c r="AR234" s="221" t="s">
        <v>195</v>
      </c>
      <c r="AT234" s="221" t="s">
        <v>190</v>
      </c>
      <c r="AU234" s="221" t="s">
        <v>88</v>
      </c>
      <c r="AY234" s="18" t="s">
        <v>188</v>
      </c>
      <c r="BE234" s="222">
        <f>IF(N234="základní",J234,0)</f>
        <v>0</v>
      </c>
      <c r="BF234" s="222">
        <f>IF(N234="snížená",J234,0)</f>
        <v>0</v>
      </c>
      <c r="BG234" s="222">
        <f>IF(N234="zákl. přenesená",J234,0)</f>
        <v>0</v>
      </c>
      <c r="BH234" s="222">
        <f>IF(N234="sníž. přenesená",J234,0)</f>
        <v>0</v>
      </c>
      <c r="BI234" s="222">
        <f>IF(N234="nulová",J234,0)</f>
        <v>0</v>
      </c>
      <c r="BJ234" s="18" t="s">
        <v>85</v>
      </c>
      <c r="BK234" s="222">
        <f>ROUND(I234*H234,2)</f>
        <v>0</v>
      </c>
      <c r="BL234" s="18" t="s">
        <v>195</v>
      </c>
      <c r="BM234" s="221" t="s">
        <v>2483</v>
      </c>
    </row>
    <row r="235" spans="1:65" s="13" customFormat="1" ht="11.25">
      <c r="B235" s="223"/>
      <c r="C235" s="224"/>
      <c r="D235" s="225" t="s">
        <v>197</v>
      </c>
      <c r="E235" s="226" t="s">
        <v>1</v>
      </c>
      <c r="F235" s="227" t="s">
        <v>2484</v>
      </c>
      <c r="G235" s="224"/>
      <c r="H235" s="228">
        <v>3.0000000000000001E-3</v>
      </c>
      <c r="I235" s="229"/>
      <c r="J235" s="224"/>
      <c r="K235" s="224"/>
      <c r="L235" s="230"/>
      <c r="M235" s="231"/>
      <c r="N235" s="232"/>
      <c r="O235" s="232"/>
      <c r="P235" s="232"/>
      <c r="Q235" s="232"/>
      <c r="R235" s="232"/>
      <c r="S235" s="232"/>
      <c r="T235" s="233"/>
      <c r="AT235" s="234" t="s">
        <v>197</v>
      </c>
      <c r="AU235" s="234" t="s">
        <v>88</v>
      </c>
      <c r="AV235" s="13" t="s">
        <v>88</v>
      </c>
      <c r="AW235" s="13" t="s">
        <v>32</v>
      </c>
      <c r="AX235" s="13" t="s">
        <v>85</v>
      </c>
      <c r="AY235" s="234" t="s">
        <v>188</v>
      </c>
    </row>
    <row r="236" spans="1:65" s="12" customFormat="1" ht="22.9" customHeight="1">
      <c r="B236" s="194"/>
      <c r="C236" s="195"/>
      <c r="D236" s="196" t="s">
        <v>76</v>
      </c>
      <c r="E236" s="208" t="s">
        <v>204</v>
      </c>
      <c r="F236" s="208" t="s">
        <v>2035</v>
      </c>
      <c r="G236" s="195"/>
      <c r="H236" s="195"/>
      <c r="I236" s="198"/>
      <c r="J236" s="209">
        <f>BK236</f>
        <v>0</v>
      </c>
      <c r="K236" s="195"/>
      <c r="L236" s="200"/>
      <c r="M236" s="201"/>
      <c r="N236" s="202"/>
      <c r="O236" s="202"/>
      <c r="P236" s="203">
        <f>SUM(P237:P244)</f>
        <v>0</v>
      </c>
      <c r="Q236" s="202"/>
      <c r="R236" s="203">
        <f>SUM(R237:R244)</f>
        <v>0.35755648000000001</v>
      </c>
      <c r="S236" s="202"/>
      <c r="T236" s="204">
        <f>SUM(T237:T244)</f>
        <v>0</v>
      </c>
      <c r="AR236" s="205" t="s">
        <v>85</v>
      </c>
      <c r="AT236" s="206" t="s">
        <v>76</v>
      </c>
      <c r="AU236" s="206" t="s">
        <v>85</v>
      </c>
      <c r="AY236" s="205" t="s">
        <v>188</v>
      </c>
      <c r="BK236" s="207">
        <f>SUM(BK237:BK244)</f>
        <v>0</v>
      </c>
    </row>
    <row r="237" spans="1:65" s="2" customFormat="1" ht="16.5" customHeight="1">
      <c r="A237" s="35"/>
      <c r="B237" s="36"/>
      <c r="C237" s="210" t="s">
        <v>369</v>
      </c>
      <c r="D237" s="210" t="s">
        <v>190</v>
      </c>
      <c r="E237" s="211" t="s">
        <v>2485</v>
      </c>
      <c r="F237" s="212" t="s">
        <v>2486</v>
      </c>
      <c r="G237" s="213" t="s">
        <v>193</v>
      </c>
      <c r="H237" s="214">
        <v>1.2</v>
      </c>
      <c r="I237" s="215"/>
      <c r="J237" s="216">
        <f>ROUND(I237*H237,2)</f>
        <v>0</v>
      </c>
      <c r="K237" s="212" t="s">
        <v>194</v>
      </c>
      <c r="L237" s="40"/>
      <c r="M237" s="217" t="s">
        <v>1</v>
      </c>
      <c r="N237" s="218" t="s">
        <v>42</v>
      </c>
      <c r="O237" s="72"/>
      <c r="P237" s="219">
        <f>O237*H237</f>
        <v>0</v>
      </c>
      <c r="Q237" s="219">
        <v>0.26702999999999999</v>
      </c>
      <c r="R237" s="219">
        <f>Q237*H237</f>
        <v>0.320436</v>
      </c>
      <c r="S237" s="219">
        <v>0</v>
      </c>
      <c r="T237" s="220">
        <f>S237*H237</f>
        <v>0</v>
      </c>
      <c r="U237" s="35"/>
      <c r="V237" s="35"/>
      <c r="W237" s="35"/>
      <c r="X237" s="35"/>
      <c r="Y237" s="35"/>
      <c r="Z237" s="35"/>
      <c r="AA237" s="35"/>
      <c r="AB237" s="35"/>
      <c r="AC237" s="35"/>
      <c r="AD237" s="35"/>
      <c r="AE237" s="35"/>
      <c r="AR237" s="221" t="s">
        <v>195</v>
      </c>
      <c r="AT237" s="221" t="s">
        <v>190</v>
      </c>
      <c r="AU237" s="221" t="s">
        <v>88</v>
      </c>
      <c r="AY237" s="18" t="s">
        <v>188</v>
      </c>
      <c r="BE237" s="222">
        <f>IF(N237="základní",J237,0)</f>
        <v>0</v>
      </c>
      <c r="BF237" s="222">
        <f>IF(N237="snížená",J237,0)</f>
        <v>0</v>
      </c>
      <c r="BG237" s="222">
        <f>IF(N237="zákl. přenesená",J237,0)</f>
        <v>0</v>
      </c>
      <c r="BH237" s="222">
        <f>IF(N237="sníž. přenesená",J237,0)</f>
        <v>0</v>
      </c>
      <c r="BI237" s="222">
        <f>IF(N237="nulová",J237,0)</f>
        <v>0</v>
      </c>
      <c r="BJ237" s="18" t="s">
        <v>85</v>
      </c>
      <c r="BK237" s="222">
        <f>ROUND(I237*H237,2)</f>
        <v>0</v>
      </c>
      <c r="BL237" s="18" t="s">
        <v>195</v>
      </c>
      <c r="BM237" s="221" t="s">
        <v>2487</v>
      </c>
    </row>
    <row r="238" spans="1:65" s="13" customFormat="1" ht="11.25">
      <c r="B238" s="223"/>
      <c r="C238" s="224"/>
      <c r="D238" s="225" t="s">
        <v>197</v>
      </c>
      <c r="E238" s="226" t="s">
        <v>1</v>
      </c>
      <c r="F238" s="227" t="s">
        <v>2488</v>
      </c>
      <c r="G238" s="224"/>
      <c r="H238" s="228">
        <v>1.2</v>
      </c>
      <c r="I238" s="229"/>
      <c r="J238" s="224"/>
      <c r="K238" s="224"/>
      <c r="L238" s="230"/>
      <c r="M238" s="231"/>
      <c r="N238" s="232"/>
      <c r="O238" s="232"/>
      <c r="P238" s="232"/>
      <c r="Q238" s="232"/>
      <c r="R238" s="232"/>
      <c r="S238" s="232"/>
      <c r="T238" s="233"/>
      <c r="AT238" s="234" t="s">
        <v>197</v>
      </c>
      <c r="AU238" s="234" t="s">
        <v>88</v>
      </c>
      <c r="AV238" s="13" t="s">
        <v>88</v>
      </c>
      <c r="AW238" s="13" t="s">
        <v>32</v>
      </c>
      <c r="AX238" s="13" t="s">
        <v>85</v>
      </c>
      <c r="AY238" s="234" t="s">
        <v>188</v>
      </c>
    </row>
    <row r="239" spans="1:65" s="2" customFormat="1" ht="16.5" customHeight="1">
      <c r="A239" s="35"/>
      <c r="B239" s="36"/>
      <c r="C239" s="210" t="s">
        <v>375</v>
      </c>
      <c r="D239" s="210" t="s">
        <v>190</v>
      </c>
      <c r="E239" s="211" t="s">
        <v>2489</v>
      </c>
      <c r="F239" s="212" t="s">
        <v>2490</v>
      </c>
      <c r="G239" s="213" t="s">
        <v>454</v>
      </c>
      <c r="H239" s="214">
        <v>1</v>
      </c>
      <c r="I239" s="215"/>
      <c r="J239" s="216">
        <f>ROUND(I239*H239,2)</f>
        <v>0</v>
      </c>
      <c r="K239" s="212" t="s">
        <v>194</v>
      </c>
      <c r="L239" s="40"/>
      <c r="M239" s="217" t="s">
        <v>1</v>
      </c>
      <c r="N239" s="218" t="s">
        <v>42</v>
      </c>
      <c r="O239" s="72"/>
      <c r="P239" s="219">
        <f>O239*H239</f>
        <v>0</v>
      </c>
      <c r="Q239" s="219">
        <v>0</v>
      </c>
      <c r="R239" s="219">
        <f>Q239*H239</f>
        <v>0</v>
      </c>
      <c r="S239" s="219">
        <v>0</v>
      </c>
      <c r="T239" s="220">
        <f>S239*H239</f>
        <v>0</v>
      </c>
      <c r="U239" s="35"/>
      <c r="V239" s="35"/>
      <c r="W239" s="35"/>
      <c r="X239" s="35"/>
      <c r="Y239" s="35"/>
      <c r="Z239" s="35"/>
      <c r="AA239" s="35"/>
      <c r="AB239" s="35"/>
      <c r="AC239" s="35"/>
      <c r="AD239" s="35"/>
      <c r="AE239" s="35"/>
      <c r="AR239" s="221" t="s">
        <v>195</v>
      </c>
      <c r="AT239" s="221" t="s">
        <v>190</v>
      </c>
      <c r="AU239" s="221" t="s">
        <v>88</v>
      </c>
      <c r="AY239" s="18" t="s">
        <v>188</v>
      </c>
      <c r="BE239" s="222">
        <f>IF(N239="základní",J239,0)</f>
        <v>0</v>
      </c>
      <c r="BF239" s="222">
        <f>IF(N239="snížená",J239,0)</f>
        <v>0</v>
      </c>
      <c r="BG239" s="222">
        <f>IF(N239="zákl. přenesená",J239,0)</f>
        <v>0</v>
      </c>
      <c r="BH239" s="222">
        <f>IF(N239="sníž. přenesená",J239,0)</f>
        <v>0</v>
      </c>
      <c r="BI239" s="222">
        <f>IF(N239="nulová",J239,0)</f>
        <v>0</v>
      </c>
      <c r="BJ239" s="18" t="s">
        <v>85</v>
      </c>
      <c r="BK239" s="222">
        <f>ROUND(I239*H239,2)</f>
        <v>0</v>
      </c>
      <c r="BL239" s="18" t="s">
        <v>195</v>
      </c>
      <c r="BM239" s="221" t="s">
        <v>2491</v>
      </c>
    </row>
    <row r="240" spans="1:65" s="13" customFormat="1" ht="11.25">
      <c r="B240" s="223"/>
      <c r="C240" s="224"/>
      <c r="D240" s="225" t="s">
        <v>197</v>
      </c>
      <c r="E240" s="226" t="s">
        <v>1</v>
      </c>
      <c r="F240" s="227" t="s">
        <v>2492</v>
      </c>
      <c r="G240" s="224"/>
      <c r="H240" s="228">
        <v>1</v>
      </c>
      <c r="I240" s="229"/>
      <c r="J240" s="224"/>
      <c r="K240" s="224"/>
      <c r="L240" s="230"/>
      <c r="M240" s="231"/>
      <c r="N240" s="232"/>
      <c r="O240" s="232"/>
      <c r="P240" s="232"/>
      <c r="Q240" s="232"/>
      <c r="R240" s="232"/>
      <c r="S240" s="232"/>
      <c r="T240" s="233"/>
      <c r="AT240" s="234" t="s">
        <v>197</v>
      </c>
      <c r="AU240" s="234" t="s">
        <v>88</v>
      </c>
      <c r="AV240" s="13" t="s">
        <v>88</v>
      </c>
      <c r="AW240" s="13" t="s">
        <v>32</v>
      </c>
      <c r="AX240" s="13" t="s">
        <v>85</v>
      </c>
      <c r="AY240" s="234" t="s">
        <v>188</v>
      </c>
    </row>
    <row r="241" spans="1:65" s="2" customFormat="1" ht="16.5" customHeight="1">
      <c r="A241" s="35"/>
      <c r="B241" s="36"/>
      <c r="C241" s="210" t="s">
        <v>380</v>
      </c>
      <c r="D241" s="210" t="s">
        <v>190</v>
      </c>
      <c r="E241" s="211" t="s">
        <v>2493</v>
      </c>
      <c r="F241" s="212" t="s">
        <v>2494</v>
      </c>
      <c r="G241" s="213" t="s">
        <v>454</v>
      </c>
      <c r="H241" s="214">
        <v>1</v>
      </c>
      <c r="I241" s="215"/>
      <c r="J241" s="216">
        <f>ROUND(I241*H241,2)</f>
        <v>0</v>
      </c>
      <c r="K241" s="212" t="s">
        <v>194</v>
      </c>
      <c r="L241" s="40"/>
      <c r="M241" s="217" t="s">
        <v>1</v>
      </c>
      <c r="N241" s="218" t="s">
        <v>42</v>
      </c>
      <c r="O241" s="72"/>
      <c r="P241" s="219">
        <f>O241*H241</f>
        <v>0</v>
      </c>
      <c r="Q241" s="219">
        <v>3.2919999999999998E-2</v>
      </c>
      <c r="R241" s="219">
        <f>Q241*H241</f>
        <v>3.2919999999999998E-2</v>
      </c>
      <c r="S241" s="219">
        <v>0</v>
      </c>
      <c r="T241" s="220">
        <f>S241*H241</f>
        <v>0</v>
      </c>
      <c r="U241" s="35"/>
      <c r="V241" s="35"/>
      <c r="W241" s="35"/>
      <c r="X241" s="35"/>
      <c r="Y241" s="35"/>
      <c r="Z241" s="35"/>
      <c r="AA241" s="35"/>
      <c r="AB241" s="35"/>
      <c r="AC241" s="35"/>
      <c r="AD241" s="35"/>
      <c r="AE241" s="35"/>
      <c r="AR241" s="221" t="s">
        <v>195</v>
      </c>
      <c r="AT241" s="221" t="s">
        <v>190</v>
      </c>
      <c r="AU241" s="221" t="s">
        <v>88</v>
      </c>
      <c r="AY241" s="18" t="s">
        <v>188</v>
      </c>
      <c r="BE241" s="222">
        <f>IF(N241="základní",J241,0)</f>
        <v>0</v>
      </c>
      <c r="BF241" s="222">
        <f>IF(N241="snížená",J241,0)</f>
        <v>0</v>
      </c>
      <c r="BG241" s="222">
        <f>IF(N241="zákl. přenesená",J241,0)</f>
        <v>0</v>
      </c>
      <c r="BH241" s="222">
        <f>IF(N241="sníž. přenesená",J241,0)</f>
        <v>0</v>
      </c>
      <c r="BI241" s="222">
        <f>IF(N241="nulová",J241,0)</f>
        <v>0</v>
      </c>
      <c r="BJ241" s="18" t="s">
        <v>85</v>
      </c>
      <c r="BK241" s="222">
        <f>ROUND(I241*H241,2)</f>
        <v>0</v>
      </c>
      <c r="BL241" s="18" t="s">
        <v>195</v>
      </c>
      <c r="BM241" s="221" t="s">
        <v>2495</v>
      </c>
    </row>
    <row r="242" spans="1:65" s="2" customFormat="1" ht="16.5" customHeight="1">
      <c r="A242" s="35"/>
      <c r="B242" s="36"/>
      <c r="C242" s="210" t="s">
        <v>385</v>
      </c>
      <c r="D242" s="210" t="s">
        <v>190</v>
      </c>
      <c r="E242" s="211" t="s">
        <v>2496</v>
      </c>
      <c r="F242" s="212" t="s">
        <v>2497</v>
      </c>
      <c r="G242" s="213" t="s">
        <v>454</v>
      </c>
      <c r="H242" s="214">
        <v>1</v>
      </c>
      <c r="I242" s="215"/>
      <c r="J242" s="216">
        <f>ROUND(I242*H242,2)</f>
        <v>0</v>
      </c>
      <c r="K242" s="212" t="s">
        <v>194</v>
      </c>
      <c r="L242" s="40"/>
      <c r="M242" s="217" t="s">
        <v>1</v>
      </c>
      <c r="N242" s="218" t="s">
        <v>42</v>
      </c>
      <c r="O242" s="72"/>
      <c r="P242" s="219">
        <f>O242*H242</f>
        <v>0</v>
      </c>
      <c r="Q242" s="219">
        <v>2.0999999999999999E-3</v>
      </c>
      <c r="R242" s="219">
        <f>Q242*H242</f>
        <v>2.0999999999999999E-3</v>
      </c>
      <c r="S242" s="219">
        <v>0</v>
      </c>
      <c r="T242" s="220">
        <f>S242*H242</f>
        <v>0</v>
      </c>
      <c r="U242" s="35"/>
      <c r="V242" s="35"/>
      <c r="W242" s="35"/>
      <c r="X242" s="35"/>
      <c r="Y242" s="35"/>
      <c r="Z242" s="35"/>
      <c r="AA242" s="35"/>
      <c r="AB242" s="35"/>
      <c r="AC242" s="35"/>
      <c r="AD242" s="35"/>
      <c r="AE242" s="35"/>
      <c r="AR242" s="221" t="s">
        <v>195</v>
      </c>
      <c r="AT242" s="221" t="s">
        <v>190</v>
      </c>
      <c r="AU242" s="221" t="s">
        <v>88</v>
      </c>
      <c r="AY242" s="18" t="s">
        <v>188</v>
      </c>
      <c r="BE242" s="222">
        <f>IF(N242="základní",J242,0)</f>
        <v>0</v>
      </c>
      <c r="BF242" s="222">
        <f>IF(N242="snížená",J242,0)</f>
        <v>0</v>
      </c>
      <c r="BG242" s="222">
        <f>IF(N242="zákl. přenesená",J242,0)</f>
        <v>0</v>
      </c>
      <c r="BH242" s="222">
        <f>IF(N242="sníž. přenesená",J242,0)</f>
        <v>0</v>
      </c>
      <c r="BI242" s="222">
        <f>IF(N242="nulová",J242,0)</f>
        <v>0</v>
      </c>
      <c r="BJ242" s="18" t="s">
        <v>85</v>
      </c>
      <c r="BK242" s="222">
        <f>ROUND(I242*H242,2)</f>
        <v>0</v>
      </c>
      <c r="BL242" s="18" t="s">
        <v>195</v>
      </c>
      <c r="BM242" s="221" t="s">
        <v>2498</v>
      </c>
    </row>
    <row r="243" spans="1:65" s="2" customFormat="1" ht="16.5" customHeight="1">
      <c r="A243" s="35"/>
      <c r="B243" s="36"/>
      <c r="C243" s="210" t="s">
        <v>390</v>
      </c>
      <c r="D243" s="210" t="s">
        <v>190</v>
      </c>
      <c r="E243" s="211" t="s">
        <v>2499</v>
      </c>
      <c r="F243" s="212" t="s">
        <v>2500</v>
      </c>
      <c r="G243" s="213" t="s">
        <v>246</v>
      </c>
      <c r="H243" s="214">
        <v>2E-3</v>
      </c>
      <c r="I243" s="215"/>
      <c r="J243" s="216">
        <f>ROUND(I243*H243,2)</f>
        <v>0</v>
      </c>
      <c r="K243" s="212" t="s">
        <v>202</v>
      </c>
      <c r="L243" s="40"/>
      <c r="M243" s="217" t="s">
        <v>1</v>
      </c>
      <c r="N243" s="218" t="s">
        <v>42</v>
      </c>
      <c r="O243" s="72"/>
      <c r="P243" s="219">
        <f>O243*H243</f>
        <v>0</v>
      </c>
      <c r="Q243" s="219">
        <v>1.0502400000000001</v>
      </c>
      <c r="R243" s="219">
        <f>Q243*H243</f>
        <v>2.1004800000000001E-3</v>
      </c>
      <c r="S243" s="219">
        <v>0</v>
      </c>
      <c r="T243" s="220">
        <f>S243*H243</f>
        <v>0</v>
      </c>
      <c r="U243" s="35"/>
      <c r="V243" s="35"/>
      <c r="W243" s="35"/>
      <c r="X243" s="35"/>
      <c r="Y243" s="35"/>
      <c r="Z243" s="35"/>
      <c r="AA243" s="35"/>
      <c r="AB243" s="35"/>
      <c r="AC243" s="35"/>
      <c r="AD243" s="35"/>
      <c r="AE243" s="35"/>
      <c r="AR243" s="221" t="s">
        <v>195</v>
      </c>
      <c r="AT243" s="221" t="s">
        <v>190</v>
      </c>
      <c r="AU243" s="221" t="s">
        <v>88</v>
      </c>
      <c r="AY243" s="18" t="s">
        <v>188</v>
      </c>
      <c r="BE243" s="222">
        <f>IF(N243="základní",J243,0)</f>
        <v>0</v>
      </c>
      <c r="BF243" s="222">
        <f>IF(N243="snížená",J243,0)</f>
        <v>0</v>
      </c>
      <c r="BG243" s="222">
        <f>IF(N243="zákl. přenesená",J243,0)</f>
        <v>0</v>
      </c>
      <c r="BH243" s="222">
        <f>IF(N243="sníž. přenesená",J243,0)</f>
        <v>0</v>
      </c>
      <c r="BI243" s="222">
        <f>IF(N243="nulová",J243,0)</f>
        <v>0</v>
      </c>
      <c r="BJ243" s="18" t="s">
        <v>85</v>
      </c>
      <c r="BK243" s="222">
        <f>ROUND(I243*H243,2)</f>
        <v>0</v>
      </c>
      <c r="BL243" s="18" t="s">
        <v>195</v>
      </c>
      <c r="BM243" s="221" t="s">
        <v>2501</v>
      </c>
    </row>
    <row r="244" spans="1:65" s="13" customFormat="1" ht="11.25">
      <c r="B244" s="223"/>
      <c r="C244" s="224"/>
      <c r="D244" s="225" t="s">
        <v>197</v>
      </c>
      <c r="E244" s="226" t="s">
        <v>1</v>
      </c>
      <c r="F244" s="227" t="s">
        <v>2502</v>
      </c>
      <c r="G244" s="224"/>
      <c r="H244" s="228">
        <v>2E-3</v>
      </c>
      <c r="I244" s="229"/>
      <c r="J244" s="224"/>
      <c r="K244" s="224"/>
      <c r="L244" s="230"/>
      <c r="M244" s="231"/>
      <c r="N244" s="232"/>
      <c r="O244" s="232"/>
      <c r="P244" s="232"/>
      <c r="Q244" s="232"/>
      <c r="R244" s="232"/>
      <c r="S244" s="232"/>
      <c r="T244" s="233"/>
      <c r="AT244" s="234" t="s">
        <v>197</v>
      </c>
      <c r="AU244" s="234" t="s">
        <v>88</v>
      </c>
      <c r="AV244" s="13" t="s">
        <v>88</v>
      </c>
      <c r="AW244" s="13" t="s">
        <v>32</v>
      </c>
      <c r="AX244" s="13" t="s">
        <v>85</v>
      </c>
      <c r="AY244" s="234" t="s">
        <v>188</v>
      </c>
    </row>
    <row r="245" spans="1:65" s="12" customFormat="1" ht="22.9" customHeight="1">
      <c r="B245" s="194"/>
      <c r="C245" s="195"/>
      <c r="D245" s="196" t="s">
        <v>76</v>
      </c>
      <c r="E245" s="208" t="s">
        <v>195</v>
      </c>
      <c r="F245" s="208" t="s">
        <v>438</v>
      </c>
      <c r="G245" s="195"/>
      <c r="H245" s="195"/>
      <c r="I245" s="198"/>
      <c r="J245" s="209">
        <f>BK245</f>
        <v>0</v>
      </c>
      <c r="K245" s="195"/>
      <c r="L245" s="200"/>
      <c r="M245" s="201"/>
      <c r="N245" s="202"/>
      <c r="O245" s="202"/>
      <c r="P245" s="203">
        <f>SUM(P246:P253)</f>
        <v>0</v>
      </c>
      <c r="Q245" s="202"/>
      <c r="R245" s="203">
        <f>SUM(R246:R253)</f>
        <v>0</v>
      </c>
      <c r="S245" s="202"/>
      <c r="T245" s="204">
        <f>SUM(T246:T253)</f>
        <v>0</v>
      </c>
      <c r="AR245" s="205" t="s">
        <v>85</v>
      </c>
      <c r="AT245" s="206" t="s">
        <v>76</v>
      </c>
      <c r="AU245" s="206" t="s">
        <v>85</v>
      </c>
      <c r="AY245" s="205" t="s">
        <v>188</v>
      </c>
      <c r="BK245" s="207">
        <f>SUM(BK246:BK253)</f>
        <v>0</v>
      </c>
    </row>
    <row r="246" spans="1:65" s="2" customFormat="1" ht="16.5" customHeight="1">
      <c r="A246" s="35"/>
      <c r="B246" s="36"/>
      <c r="C246" s="210" t="s">
        <v>405</v>
      </c>
      <c r="D246" s="210" t="s">
        <v>190</v>
      </c>
      <c r="E246" s="211" t="s">
        <v>440</v>
      </c>
      <c r="F246" s="212" t="s">
        <v>441</v>
      </c>
      <c r="G246" s="213" t="s">
        <v>285</v>
      </c>
      <c r="H246" s="214">
        <v>3.1930000000000001</v>
      </c>
      <c r="I246" s="215"/>
      <c r="J246" s="216">
        <f>ROUND(I246*H246,2)</f>
        <v>0</v>
      </c>
      <c r="K246" s="212" t="s">
        <v>202</v>
      </c>
      <c r="L246" s="40"/>
      <c r="M246" s="217" t="s">
        <v>1</v>
      </c>
      <c r="N246" s="218" t="s">
        <v>42</v>
      </c>
      <c r="O246" s="72"/>
      <c r="P246" s="219">
        <f>O246*H246</f>
        <v>0</v>
      </c>
      <c r="Q246" s="219">
        <v>0</v>
      </c>
      <c r="R246" s="219">
        <f>Q246*H246</f>
        <v>0</v>
      </c>
      <c r="S246" s="219">
        <v>0</v>
      </c>
      <c r="T246" s="220">
        <f>S246*H246</f>
        <v>0</v>
      </c>
      <c r="U246" s="35"/>
      <c r="V246" s="35"/>
      <c r="W246" s="35"/>
      <c r="X246" s="35"/>
      <c r="Y246" s="35"/>
      <c r="Z246" s="35"/>
      <c r="AA246" s="35"/>
      <c r="AB246" s="35"/>
      <c r="AC246" s="35"/>
      <c r="AD246" s="35"/>
      <c r="AE246" s="35"/>
      <c r="AR246" s="221" t="s">
        <v>195</v>
      </c>
      <c r="AT246" s="221" t="s">
        <v>190</v>
      </c>
      <c r="AU246" s="221" t="s">
        <v>88</v>
      </c>
      <c r="AY246" s="18" t="s">
        <v>188</v>
      </c>
      <c r="BE246" s="222">
        <f>IF(N246="základní",J246,0)</f>
        <v>0</v>
      </c>
      <c r="BF246" s="222">
        <f>IF(N246="snížená",J246,0)</f>
        <v>0</v>
      </c>
      <c r="BG246" s="222">
        <f>IF(N246="zákl. přenesená",J246,0)</f>
        <v>0</v>
      </c>
      <c r="BH246" s="222">
        <f>IF(N246="sníž. přenesená",J246,0)</f>
        <v>0</v>
      </c>
      <c r="BI246" s="222">
        <f>IF(N246="nulová",J246,0)</f>
        <v>0</v>
      </c>
      <c r="BJ246" s="18" t="s">
        <v>85</v>
      </c>
      <c r="BK246" s="222">
        <f>ROUND(I246*H246,2)</f>
        <v>0</v>
      </c>
      <c r="BL246" s="18" t="s">
        <v>195</v>
      </c>
      <c r="BM246" s="221" t="s">
        <v>2503</v>
      </c>
    </row>
    <row r="247" spans="1:65" s="15" customFormat="1" ht="11.25">
      <c r="B247" s="246"/>
      <c r="C247" s="247"/>
      <c r="D247" s="225" t="s">
        <v>197</v>
      </c>
      <c r="E247" s="248" t="s">
        <v>1</v>
      </c>
      <c r="F247" s="249" t="s">
        <v>2504</v>
      </c>
      <c r="G247" s="247"/>
      <c r="H247" s="248" t="s">
        <v>1</v>
      </c>
      <c r="I247" s="250"/>
      <c r="J247" s="247"/>
      <c r="K247" s="247"/>
      <c r="L247" s="251"/>
      <c r="M247" s="252"/>
      <c r="N247" s="253"/>
      <c r="O247" s="253"/>
      <c r="P247" s="253"/>
      <c r="Q247" s="253"/>
      <c r="R247" s="253"/>
      <c r="S247" s="253"/>
      <c r="T247" s="254"/>
      <c r="AT247" s="255" t="s">
        <v>197</v>
      </c>
      <c r="AU247" s="255" t="s">
        <v>88</v>
      </c>
      <c r="AV247" s="15" t="s">
        <v>85</v>
      </c>
      <c r="AW247" s="15" t="s">
        <v>32</v>
      </c>
      <c r="AX247" s="15" t="s">
        <v>77</v>
      </c>
      <c r="AY247" s="255" t="s">
        <v>188</v>
      </c>
    </row>
    <row r="248" spans="1:65" s="13" customFormat="1" ht="11.25">
      <c r="B248" s="223"/>
      <c r="C248" s="224"/>
      <c r="D248" s="225" t="s">
        <v>197</v>
      </c>
      <c r="E248" s="226" t="s">
        <v>1</v>
      </c>
      <c r="F248" s="227" t="s">
        <v>2505</v>
      </c>
      <c r="G248" s="224"/>
      <c r="H248" s="228">
        <v>3.08</v>
      </c>
      <c r="I248" s="229"/>
      <c r="J248" s="224"/>
      <c r="K248" s="224"/>
      <c r="L248" s="230"/>
      <c r="M248" s="231"/>
      <c r="N248" s="232"/>
      <c r="O248" s="232"/>
      <c r="P248" s="232"/>
      <c r="Q248" s="232"/>
      <c r="R248" s="232"/>
      <c r="S248" s="232"/>
      <c r="T248" s="233"/>
      <c r="AT248" s="234" t="s">
        <v>197</v>
      </c>
      <c r="AU248" s="234" t="s">
        <v>88</v>
      </c>
      <c r="AV248" s="13" t="s">
        <v>88</v>
      </c>
      <c r="AW248" s="13" t="s">
        <v>32</v>
      </c>
      <c r="AX248" s="13" t="s">
        <v>77</v>
      </c>
      <c r="AY248" s="234" t="s">
        <v>188</v>
      </c>
    </row>
    <row r="249" spans="1:65" s="13" customFormat="1" ht="11.25">
      <c r="B249" s="223"/>
      <c r="C249" s="224"/>
      <c r="D249" s="225" t="s">
        <v>197</v>
      </c>
      <c r="E249" s="226" t="s">
        <v>1</v>
      </c>
      <c r="F249" s="227" t="s">
        <v>2506</v>
      </c>
      <c r="G249" s="224"/>
      <c r="H249" s="228">
        <v>0.113</v>
      </c>
      <c r="I249" s="229"/>
      <c r="J249" s="224"/>
      <c r="K249" s="224"/>
      <c r="L249" s="230"/>
      <c r="M249" s="231"/>
      <c r="N249" s="232"/>
      <c r="O249" s="232"/>
      <c r="P249" s="232"/>
      <c r="Q249" s="232"/>
      <c r="R249" s="232"/>
      <c r="S249" s="232"/>
      <c r="T249" s="233"/>
      <c r="AT249" s="234" t="s">
        <v>197</v>
      </c>
      <c r="AU249" s="234" t="s">
        <v>88</v>
      </c>
      <c r="AV249" s="13" t="s">
        <v>88</v>
      </c>
      <c r="AW249" s="13" t="s">
        <v>32</v>
      </c>
      <c r="AX249" s="13" t="s">
        <v>77</v>
      </c>
      <c r="AY249" s="234" t="s">
        <v>188</v>
      </c>
    </row>
    <row r="250" spans="1:65" s="14" customFormat="1" ht="11.25">
      <c r="B250" s="235"/>
      <c r="C250" s="236"/>
      <c r="D250" s="225" t="s">
        <v>197</v>
      </c>
      <c r="E250" s="237" t="s">
        <v>2376</v>
      </c>
      <c r="F250" s="238" t="s">
        <v>199</v>
      </c>
      <c r="G250" s="236"/>
      <c r="H250" s="239">
        <v>3.1930000000000001</v>
      </c>
      <c r="I250" s="240"/>
      <c r="J250" s="236"/>
      <c r="K250" s="236"/>
      <c r="L250" s="241"/>
      <c r="M250" s="242"/>
      <c r="N250" s="243"/>
      <c r="O250" s="243"/>
      <c r="P250" s="243"/>
      <c r="Q250" s="243"/>
      <c r="R250" s="243"/>
      <c r="S250" s="243"/>
      <c r="T250" s="244"/>
      <c r="AT250" s="245" t="s">
        <v>197</v>
      </c>
      <c r="AU250" s="245" t="s">
        <v>88</v>
      </c>
      <c r="AV250" s="14" t="s">
        <v>195</v>
      </c>
      <c r="AW250" s="14" t="s">
        <v>32</v>
      </c>
      <c r="AX250" s="14" t="s">
        <v>85</v>
      </c>
      <c r="AY250" s="245" t="s">
        <v>188</v>
      </c>
    </row>
    <row r="251" spans="1:65" s="2" customFormat="1" ht="16.5" customHeight="1">
      <c r="A251" s="35"/>
      <c r="B251" s="36"/>
      <c r="C251" s="210" t="s">
        <v>411</v>
      </c>
      <c r="D251" s="210" t="s">
        <v>190</v>
      </c>
      <c r="E251" s="211" t="s">
        <v>412</v>
      </c>
      <c r="F251" s="212" t="s">
        <v>413</v>
      </c>
      <c r="G251" s="213" t="s">
        <v>285</v>
      </c>
      <c r="H251" s="214">
        <v>3.1930000000000001</v>
      </c>
      <c r="I251" s="215"/>
      <c r="J251" s="216">
        <f>ROUND(I251*H251,2)</f>
        <v>0</v>
      </c>
      <c r="K251" s="212" t="s">
        <v>202</v>
      </c>
      <c r="L251" s="40"/>
      <c r="M251" s="217" t="s">
        <v>1</v>
      </c>
      <c r="N251" s="218" t="s">
        <v>42</v>
      </c>
      <c r="O251" s="72"/>
      <c r="P251" s="219">
        <f>O251*H251</f>
        <v>0</v>
      </c>
      <c r="Q251" s="219">
        <v>0</v>
      </c>
      <c r="R251" s="219">
        <f>Q251*H251</f>
        <v>0</v>
      </c>
      <c r="S251" s="219">
        <v>0</v>
      </c>
      <c r="T251" s="220">
        <f>S251*H251</f>
        <v>0</v>
      </c>
      <c r="U251" s="35"/>
      <c r="V251" s="35"/>
      <c r="W251" s="35"/>
      <c r="X251" s="35"/>
      <c r="Y251" s="35"/>
      <c r="Z251" s="35"/>
      <c r="AA251" s="35"/>
      <c r="AB251" s="35"/>
      <c r="AC251" s="35"/>
      <c r="AD251" s="35"/>
      <c r="AE251" s="35"/>
      <c r="AR251" s="221" t="s">
        <v>195</v>
      </c>
      <c r="AT251" s="221" t="s">
        <v>190</v>
      </c>
      <c r="AU251" s="221" t="s">
        <v>88</v>
      </c>
      <c r="AY251" s="18" t="s">
        <v>188</v>
      </c>
      <c r="BE251" s="222">
        <f>IF(N251="základní",J251,0)</f>
        <v>0</v>
      </c>
      <c r="BF251" s="222">
        <f>IF(N251="snížená",J251,0)</f>
        <v>0</v>
      </c>
      <c r="BG251" s="222">
        <f>IF(N251="zákl. přenesená",J251,0)</f>
        <v>0</v>
      </c>
      <c r="BH251" s="222">
        <f>IF(N251="sníž. přenesená",J251,0)</f>
        <v>0</v>
      </c>
      <c r="BI251" s="222">
        <f>IF(N251="nulová",J251,0)</f>
        <v>0</v>
      </c>
      <c r="BJ251" s="18" t="s">
        <v>85</v>
      </c>
      <c r="BK251" s="222">
        <f>ROUND(I251*H251,2)</f>
        <v>0</v>
      </c>
      <c r="BL251" s="18" t="s">
        <v>195</v>
      </c>
      <c r="BM251" s="221" t="s">
        <v>2507</v>
      </c>
    </row>
    <row r="252" spans="1:65" s="13" customFormat="1" ht="11.25">
      <c r="B252" s="223"/>
      <c r="C252" s="224"/>
      <c r="D252" s="225" t="s">
        <v>197</v>
      </c>
      <c r="E252" s="226" t="s">
        <v>1</v>
      </c>
      <c r="F252" s="227" t="s">
        <v>2376</v>
      </c>
      <c r="G252" s="224"/>
      <c r="H252" s="228">
        <v>3.1930000000000001</v>
      </c>
      <c r="I252" s="229"/>
      <c r="J252" s="224"/>
      <c r="K252" s="224"/>
      <c r="L252" s="230"/>
      <c r="M252" s="231"/>
      <c r="N252" s="232"/>
      <c r="O252" s="232"/>
      <c r="P252" s="232"/>
      <c r="Q252" s="232"/>
      <c r="R252" s="232"/>
      <c r="S252" s="232"/>
      <c r="T252" s="233"/>
      <c r="AT252" s="234" t="s">
        <v>197</v>
      </c>
      <c r="AU252" s="234" t="s">
        <v>88</v>
      </c>
      <c r="AV252" s="13" t="s">
        <v>88</v>
      </c>
      <c r="AW252" s="13" t="s">
        <v>32</v>
      </c>
      <c r="AX252" s="13" t="s">
        <v>85</v>
      </c>
      <c r="AY252" s="234" t="s">
        <v>188</v>
      </c>
    </row>
    <row r="253" spans="1:65" s="2" customFormat="1" ht="16.5" customHeight="1">
      <c r="A253" s="35"/>
      <c r="B253" s="36"/>
      <c r="C253" s="210" t="s">
        <v>416</v>
      </c>
      <c r="D253" s="210" t="s">
        <v>190</v>
      </c>
      <c r="E253" s="211" t="s">
        <v>417</v>
      </c>
      <c r="F253" s="212" t="s">
        <v>418</v>
      </c>
      <c r="G253" s="213" t="s">
        <v>285</v>
      </c>
      <c r="H253" s="214">
        <v>3.1930000000000001</v>
      </c>
      <c r="I253" s="215"/>
      <c r="J253" s="216">
        <f>ROUND(I253*H253,2)</f>
        <v>0</v>
      </c>
      <c r="K253" s="212" t="s">
        <v>202</v>
      </c>
      <c r="L253" s="40"/>
      <c r="M253" s="217" t="s">
        <v>1</v>
      </c>
      <c r="N253" s="218" t="s">
        <v>42</v>
      </c>
      <c r="O253" s="72"/>
      <c r="P253" s="219">
        <f>O253*H253</f>
        <v>0</v>
      </c>
      <c r="Q253" s="219">
        <v>0</v>
      </c>
      <c r="R253" s="219">
        <f>Q253*H253</f>
        <v>0</v>
      </c>
      <c r="S253" s="219">
        <v>0</v>
      </c>
      <c r="T253" s="220">
        <f>S253*H253</f>
        <v>0</v>
      </c>
      <c r="U253" s="35"/>
      <c r="V253" s="35"/>
      <c r="W253" s="35"/>
      <c r="X253" s="35"/>
      <c r="Y253" s="35"/>
      <c r="Z253" s="35"/>
      <c r="AA253" s="35"/>
      <c r="AB253" s="35"/>
      <c r="AC253" s="35"/>
      <c r="AD253" s="35"/>
      <c r="AE253" s="35"/>
      <c r="AR253" s="221" t="s">
        <v>195</v>
      </c>
      <c r="AT253" s="221" t="s">
        <v>190</v>
      </c>
      <c r="AU253" s="221" t="s">
        <v>88</v>
      </c>
      <c r="AY253" s="18" t="s">
        <v>188</v>
      </c>
      <c r="BE253" s="222">
        <f>IF(N253="základní",J253,0)</f>
        <v>0</v>
      </c>
      <c r="BF253" s="222">
        <f>IF(N253="snížená",J253,0)</f>
        <v>0</v>
      </c>
      <c r="BG253" s="222">
        <f>IF(N253="zákl. přenesená",J253,0)</f>
        <v>0</v>
      </c>
      <c r="BH253" s="222">
        <f>IF(N253="sníž. přenesená",J253,0)</f>
        <v>0</v>
      </c>
      <c r="BI253" s="222">
        <f>IF(N253="nulová",J253,0)</f>
        <v>0</v>
      </c>
      <c r="BJ253" s="18" t="s">
        <v>85</v>
      </c>
      <c r="BK253" s="222">
        <f>ROUND(I253*H253,2)</f>
        <v>0</v>
      </c>
      <c r="BL253" s="18" t="s">
        <v>195</v>
      </c>
      <c r="BM253" s="221" t="s">
        <v>2508</v>
      </c>
    </row>
    <row r="254" spans="1:65" s="12" customFormat="1" ht="22.9" customHeight="1">
      <c r="B254" s="194"/>
      <c r="C254" s="195"/>
      <c r="D254" s="196" t="s">
        <v>76</v>
      </c>
      <c r="E254" s="208" t="s">
        <v>229</v>
      </c>
      <c r="F254" s="208" t="s">
        <v>525</v>
      </c>
      <c r="G254" s="195"/>
      <c r="H254" s="195"/>
      <c r="I254" s="198"/>
      <c r="J254" s="209">
        <f>BK254</f>
        <v>0</v>
      </c>
      <c r="K254" s="195"/>
      <c r="L254" s="200"/>
      <c r="M254" s="201"/>
      <c r="N254" s="202"/>
      <c r="O254" s="202"/>
      <c r="P254" s="203">
        <f>SUM(P255:P271)</f>
        <v>0</v>
      </c>
      <c r="Q254" s="202"/>
      <c r="R254" s="203">
        <f>SUM(R255:R271)</f>
        <v>0.44411935000000002</v>
      </c>
      <c r="S254" s="202"/>
      <c r="T254" s="204">
        <f>SUM(T255:T271)</f>
        <v>0</v>
      </c>
      <c r="AR254" s="205" t="s">
        <v>85</v>
      </c>
      <c r="AT254" s="206" t="s">
        <v>76</v>
      </c>
      <c r="AU254" s="206" t="s">
        <v>85</v>
      </c>
      <c r="AY254" s="205" t="s">
        <v>188</v>
      </c>
      <c r="BK254" s="207">
        <f>SUM(BK255:BK271)</f>
        <v>0</v>
      </c>
    </row>
    <row r="255" spans="1:65" s="2" customFormat="1" ht="16.5" customHeight="1">
      <c r="A255" s="35"/>
      <c r="B255" s="36"/>
      <c r="C255" s="210" t="s">
        <v>420</v>
      </c>
      <c r="D255" s="210" t="s">
        <v>190</v>
      </c>
      <c r="E255" s="211" t="s">
        <v>2509</v>
      </c>
      <c r="F255" s="212" t="s">
        <v>2510</v>
      </c>
      <c r="G255" s="213" t="s">
        <v>193</v>
      </c>
      <c r="H255" s="214">
        <v>27</v>
      </c>
      <c r="I255" s="215"/>
      <c r="J255" s="216">
        <f>ROUND(I255*H255,2)</f>
        <v>0</v>
      </c>
      <c r="K255" s="212" t="s">
        <v>202</v>
      </c>
      <c r="L255" s="40"/>
      <c r="M255" s="217" t="s">
        <v>1</v>
      </c>
      <c r="N255" s="218" t="s">
        <v>42</v>
      </c>
      <c r="O255" s="72"/>
      <c r="P255" s="219">
        <f>O255*H255</f>
        <v>0</v>
      </c>
      <c r="Q255" s="219">
        <v>0</v>
      </c>
      <c r="R255" s="219">
        <f>Q255*H255</f>
        <v>0</v>
      </c>
      <c r="S255" s="219">
        <v>0</v>
      </c>
      <c r="T255" s="220">
        <f>S255*H255</f>
        <v>0</v>
      </c>
      <c r="U255" s="35"/>
      <c r="V255" s="35"/>
      <c r="W255" s="35"/>
      <c r="X255" s="35"/>
      <c r="Y255" s="35"/>
      <c r="Z255" s="35"/>
      <c r="AA255" s="35"/>
      <c r="AB255" s="35"/>
      <c r="AC255" s="35"/>
      <c r="AD255" s="35"/>
      <c r="AE255" s="35"/>
      <c r="AR255" s="221" t="s">
        <v>195</v>
      </c>
      <c r="AT255" s="221" t="s">
        <v>190</v>
      </c>
      <c r="AU255" s="221" t="s">
        <v>88</v>
      </c>
      <c r="AY255" s="18" t="s">
        <v>188</v>
      </c>
      <c r="BE255" s="222">
        <f>IF(N255="základní",J255,0)</f>
        <v>0</v>
      </c>
      <c r="BF255" s="222">
        <f>IF(N255="snížená",J255,0)</f>
        <v>0</v>
      </c>
      <c r="BG255" s="222">
        <f>IF(N255="zákl. přenesená",J255,0)</f>
        <v>0</v>
      </c>
      <c r="BH255" s="222">
        <f>IF(N255="sníž. přenesená",J255,0)</f>
        <v>0</v>
      </c>
      <c r="BI255" s="222">
        <f>IF(N255="nulová",J255,0)</f>
        <v>0</v>
      </c>
      <c r="BJ255" s="18" t="s">
        <v>85</v>
      </c>
      <c r="BK255" s="222">
        <f>ROUND(I255*H255,2)</f>
        <v>0</v>
      </c>
      <c r="BL255" s="18" t="s">
        <v>195</v>
      </c>
      <c r="BM255" s="221" t="s">
        <v>2511</v>
      </c>
    </row>
    <row r="256" spans="1:65" s="13" customFormat="1" ht="11.25">
      <c r="B256" s="223"/>
      <c r="C256" s="224"/>
      <c r="D256" s="225" t="s">
        <v>197</v>
      </c>
      <c r="E256" s="226" t="s">
        <v>1</v>
      </c>
      <c r="F256" s="227" t="s">
        <v>2512</v>
      </c>
      <c r="G256" s="224"/>
      <c r="H256" s="228">
        <v>27</v>
      </c>
      <c r="I256" s="229"/>
      <c r="J256" s="224"/>
      <c r="K256" s="224"/>
      <c r="L256" s="230"/>
      <c r="M256" s="231"/>
      <c r="N256" s="232"/>
      <c r="O256" s="232"/>
      <c r="P256" s="232"/>
      <c r="Q256" s="232"/>
      <c r="R256" s="232"/>
      <c r="S256" s="232"/>
      <c r="T256" s="233"/>
      <c r="AT256" s="234" t="s">
        <v>197</v>
      </c>
      <c r="AU256" s="234" t="s">
        <v>88</v>
      </c>
      <c r="AV256" s="13" t="s">
        <v>88</v>
      </c>
      <c r="AW256" s="13" t="s">
        <v>32</v>
      </c>
      <c r="AX256" s="13" t="s">
        <v>77</v>
      </c>
      <c r="AY256" s="234" t="s">
        <v>188</v>
      </c>
    </row>
    <row r="257" spans="1:65" s="14" customFormat="1" ht="11.25">
      <c r="B257" s="235"/>
      <c r="C257" s="236"/>
      <c r="D257" s="225" t="s">
        <v>197</v>
      </c>
      <c r="E257" s="237" t="s">
        <v>2383</v>
      </c>
      <c r="F257" s="238" t="s">
        <v>199</v>
      </c>
      <c r="G257" s="236"/>
      <c r="H257" s="239">
        <v>27</v>
      </c>
      <c r="I257" s="240"/>
      <c r="J257" s="236"/>
      <c r="K257" s="236"/>
      <c r="L257" s="241"/>
      <c r="M257" s="242"/>
      <c r="N257" s="243"/>
      <c r="O257" s="243"/>
      <c r="P257" s="243"/>
      <c r="Q257" s="243"/>
      <c r="R257" s="243"/>
      <c r="S257" s="243"/>
      <c r="T257" s="244"/>
      <c r="AT257" s="245" t="s">
        <v>197</v>
      </c>
      <c r="AU257" s="245" t="s">
        <v>88</v>
      </c>
      <c r="AV257" s="14" t="s">
        <v>195</v>
      </c>
      <c r="AW257" s="14" t="s">
        <v>32</v>
      </c>
      <c r="AX257" s="14" t="s">
        <v>85</v>
      </c>
      <c r="AY257" s="245" t="s">
        <v>188</v>
      </c>
    </row>
    <row r="258" spans="1:65" s="2" customFormat="1" ht="16.5" customHeight="1">
      <c r="A258" s="35"/>
      <c r="B258" s="36"/>
      <c r="C258" s="267" t="s">
        <v>428</v>
      </c>
      <c r="D258" s="267" t="s">
        <v>406</v>
      </c>
      <c r="E258" s="268" t="s">
        <v>2513</v>
      </c>
      <c r="F258" s="269" t="s">
        <v>2514</v>
      </c>
      <c r="G258" s="270" t="s">
        <v>193</v>
      </c>
      <c r="H258" s="271">
        <v>27.405000000000001</v>
      </c>
      <c r="I258" s="272"/>
      <c r="J258" s="273">
        <f>ROUND(I258*H258,2)</f>
        <v>0</v>
      </c>
      <c r="K258" s="269" t="s">
        <v>194</v>
      </c>
      <c r="L258" s="274"/>
      <c r="M258" s="275" t="s">
        <v>1</v>
      </c>
      <c r="N258" s="276" t="s">
        <v>42</v>
      </c>
      <c r="O258" s="72"/>
      <c r="P258" s="219">
        <f>O258*H258</f>
        <v>0</v>
      </c>
      <c r="Q258" s="219">
        <v>2.7E-4</v>
      </c>
      <c r="R258" s="219">
        <f>Q258*H258</f>
        <v>7.3993500000000007E-3</v>
      </c>
      <c r="S258" s="219">
        <v>0</v>
      </c>
      <c r="T258" s="220">
        <f>S258*H258</f>
        <v>0</v>
      </c>
      <c r="U258" s="35"/>
      <c r="V258" s="35"/>
      <c r="W258" s="35"/>
      <c r="X258" s="35"/>
      <c r="Y258" s="35"/>
      <c r="Z258" s="35"/>
      <c r="AA258" s="35"/>
      <c r="AB258" s="35"/>
      <c r="AC258" s="35"/>
      <c r="AD258" s="35"/>
      <c r="AE258" s="35"/>
      <c r="AR258" s="221" t="s">
        <v>229</v>
      </c>
      <c r="AT258" s="221" t="s">
        <v>406</v>
      </c>
      <c r="AU258" s="221" t="s">
        <v>88</v>
      </c>
      <c r="AY258" s="18" t="s">
        <v>188</v>
      </c>
      <c r="BE258" s="222">
        <f>IF(N258="základní",J258,0)</f>
        <v>0</v>
      </c>
      <c r="BF258" s="222">
        <f>IF(N258="snížená",J258,0)</f>
        <v>0</v>
      </c>
      <c r="BG258" s="222">
        <f>IF(N258="zákl. přenesená",J258,0)</f>
        <v>0</v>
      </c>
      <c r="BH258" s="222">
        <f>IF(N258="sníž. přenesená",J258,0)</f>
        <v>0</v>
      </c>
      <c r="BI258" s="222">
        <f>IF(N258="nulová",J258,0)</f>
        <v>0</v>
      </c>
      <c r="BJ258" s="18" t="s">
        <v>85</v>
      </c>
      <c r="BK258" s="222">
        <f>ROUND(I258*H258,2)</f>
        <v>0</v>
      </c>
      <c r="BL258" s="18" t="s">
        <v>195</v>
      </c>
      <c r="BM258" s="221" t="s">
        <v>2515</v>
      </c>
    </row>
    <row r="259" spans="1:65" s="13" customFormat="1" ht="11.25">
      <c r="B259" s="223"/>
      <c r="C259" s="224"/>
      <c r="D259" s="225" t="s">
        <v>197</v>
      </c>
      <c r="E259" s="224"/>
      <c r="F259" s="227" t="s">
        <v>2516</v>
      </c>
      <c r="G259" s="224"/>
      <c r="H259" s="228">
        <v>27.405000000000001</v>
      </c>
      <c r="I259" s="229"/>
      <c r="J259" s="224"/>
      <c r="K259" s="224"/>
      <c r="L259" s="230"/>
      <c r="M259" s="231"/>
      <c r="N259" s="232"/>
      <c r="O259" s="232"/>
      <c r="P259" s="232"/>
      <c r="Q259" s="232"/>
      <c r="R259" s="232"/>
      <c r="S259" s="232"/>
      <c r="T259" s="233"/>
      <c r="AT259" s="234" t="s">
        <v>197</v>
      </c>
      <c r="AU259" s="234" t="s">
        <v>88</v>
      </c>
      <c r="AV259" s="13" t="s">
        <v>88</v>
      </c>
      <c r="AW259" s="13" t="s">
        <v>4</v>
      </c>
      <c r="AX259" s="13" t="s">
        <v>85</v>
      </c>
      <c r="AY259" s="234" t="s">
        <v>188</v>
      </c>
    </row>
    <row r="260" spans="1:65" s="2" customFormat="1" ht="16.5" customHeight="1">
      <c r="A260" s="35"/>
      <c r="B260" s="36"/>
      <c r="C260" s="210" t="s">
        <v>433</v>
      </c>
      <c r="D260" s="210" t="s">
        <v>190</v>
      </c>
      <c r="E260" s="211" t="s">
        <v>2517</v>
      </c>
      <c r="F260" s="212" t="s">
        <v>2518</v>
      </c>
      <c r="G260" s="213" t="s">
        <v>193</v>
      </c>
      <c r="H260" s="214">
        <v>27</v>
      </c>
      <c r="I260" s="215"/>
      <c r="J260" s="216">
        <f>ROUND(I260*H260,2)</f>
        <v>0</v>
      </c>
      <c r="K260" s="212" t="s">
        <v>202</v>
      </c>
      <c r="L260" s="40"/>
      <c r="M260" s="217" t="s">
        <v>1</v>
      </c>
      <c r="N260" s="218" t="s">
        <v>42</v>
      </c>
      <c r="O260" s="72"/>
      <c r="P260" s="219">
        <f>O260*H260</f>
        <v>0</v>
      </c>
      <c r="Q260" s="219">
        <v>0</v>
      </c>
      <c r="R260" s="219">
        <f>Q260*H260</f>
        <v>0</v>
      </c>
      <c r="S260" s="219">
        <v>0</v>
      </c>
      <c r="T260" s="220">
        <f>S260*H260</f>
        <v>0</v>
      </c>
      <c r="U260" s="35"/>
      <c r="V260" s="35"/>
      <c r="W260" s="35"/>
      <c r="X260" s="35"/>
      <c r="Y260" s="35"/>
      <c r="Z260" s="35"/>
      <c r="AA260" s="35"/>
      <c r="AB260" s="35"/>
      <c r="AC260" s="35"/>
      <c r="AD260" s="35"/>
      <c r="AE260" s="35"/>
      <c r="AR260" s="221" t="s">
        <v>195</v>
      </c>
      <c r="AT260" s="221" t="s">
        <v>190</v>
      </c>
      <c r="AU260" s="221" t="s">
        <v>88</v>
      </c>
      <c r="AY260" s="18" t="s">
        <v>188</v>
      </c>
      <c r="BE260" s="222">
        <f>IF(N260="základní",J260,0)</f>
        <v>0</v>
      </c>
      <c r="BF260" s="222">
        <f>IF(N260="snížená",J260,0)</f>
        <v>0</v>
      </c>
      <c r="BG260" s="222">
        <f>IF(N260="zákl. přenesená",J260,0)</f>
        <v>0</v>
      </c>
      <c r="BH260" s="222">
        <f>IF(N260="sníž. přenesená",J260,0)</f>
        <v>0</v>
      </c>
      <c r="BI260" s="222">
        <f>IF(N260="nulová",J260,0)</f>
        <v>0</v>
      </c>
      <c r="BJ260" s="18" t="s">
        <v>85</v>
      </c>
      <c r="BK260" s="222">
        <f>ROUND(I260*H260,2)</f>
        <v>0</v>
      </c>
      <c r="BL260" s="18" t="s">
        <v>195</v>
      </c>
      <c r="BM260" s="221" t="s">
        <v>2519</v>
      </c>
    </row>
    <row r="261" spans="1:65" s="13" customFormat="1" ht="11.25">
      <c r="B261" s="223"/>
      <c r="C261" s="224"/>
      <c r="D261" s="225" t="s">
        <v>197</v>
      </c>
      <c r="E261" s="226" t="s">
        <v>1</v>
      </c>
      <c r="F261" s="227" t="s">
        <v>2383</v>
      </c>
      <c r="G261" s="224"/>
      <c r="H261" s="228">
        <v>27</v>
      </c>
      <c r="I261" s="229"/>
      <c r="J261" s="224"/>
      <c r="K261" s="224"/>
      <c r="L261" s="230"/>
      <c r="M261" s="231"/>
      <c r="N261" s="232"/>
      <c r="O261" s="232"/>
      <c r="P261" s="232"/>
      <c r="Q261" s="232"/>
      <c r="R261" s="232"/>
      <c r="S261" s="232"/>
      <c r="T261" s="233"/>
      <c r="AT261" s="234" t="s">
        <v>197</v>
      </c>
      <c r="AU261" s="234" t="s">
        <v>88</v>
      </c>
      <c r="AV261" s="13" t="s">
        <v>88</v>
      </c>
      <c r="AW261" s="13" t="s">
        <v>32</v>
      </c>
      <c r="AX261" s="13" t="s">
        <v>85</v>
      </c>
      <c r="AY261" s="234" t="s">
        <v>188</v>
      </c>
    </row>
    <row r="262" spans="1:65" s="2" customFormat="1" ht="16.5" customHeight="1">
      <c r="A262" s="35"/>
      <c r="B262" s="36"/>
      <c r="C262" s="210" t="s">
        <v>436</v>
      </c>
      <c r="D262" s="210" t="s">
        <v>190</v>
      </c>
      <c r="E262" s="211" t="s">
        <v>2520</v>
      </c>
      <c r="F262" s="212" t="s">
        <v>2521</v>
      </c>
      <c r="G262" s="213" t="s">
        <v>193</v>
      </c>
      <c r="H262" s="214">
        <v>27</v>
      </c>
      <c r="I262" s="215"/>
      <c r="J262" s="216">
        <f>ROUND(I262*H262,2)</f>
        <v>0</v>
      </c>
      <c r="K262" s="212" t="s">
        <v>202</v>
      </c>
      <c r="L262" s="40"/>
      <c r="M262" s="217" t="s">
        <v>1</v>
      </c>
      <c r="N262" s="218" t="s">
        <v>42</v>
      </c>
      <c r="O262" s="72"/>
      <c r="P262" s="219">
        <f>O262*H262</f>
        <v>0</v>
      </c>
      <c r="Q262" s="219">
        <v>0</v>
      </c>
      <c r="R262" s="219">
        <f>Q262*H262</f>
        <v>0</v>
      </c>
      <c r="S262" s="219">
        <v>0</v>
      </c>
      <c r="T262" s="220">
        <f>S262*H262</f>
        <v>0</v>
      </c>
      <c r="U262" s="35"/>
      <c r="V262" s="35"/>
      <c r="W262" s="35"/>
      <c r="X262" s="35"/>
      <c r="Y262" s="35"/>
      <c r="Z262" s="35"/>
      <c r="AA262" s="35"/>
      <c r="AB262" s="35"/>
      <c r="AC262" s="35"/>
      <c r="AD262" s="35"/>
      <c r="AE262" s="35"/>
      <c r="AR262" s="221" t="s">
        <v>195</v>
      </c>
      <c r="AT262" s="221" t="s">
        <v>190</v>
      </c>
      <c r="AU262" s="221" t="s">
        <v>88</v>
      </c>
      <c r="AY262" s="18" t="s">
        <v>188</v>
      </c>
      <c r="BE262" s="222">
        <f>IF(N262="základní",J262,0)</f>
        <v>0</v>
      </c>
      <c r="BF262" s="222">
        <f>IF(N262="snížená",J262,0)</f>
        <v>0</v>
      </c>
      <c r="BG262" s="222">
        <f>IF(N262="zákl. přenesená",J262,0)</f>
        <v>0</v>
      </c>
      <c r="BH262" s="222">
        <f>IF(N262="sníž. přenesená",J262,0)</f>
        <v>0</v>
      </c>
      <c r="BI262" s="222">
        <f>IF(N262="nulová",J262,0)</f>
        <v>0</v>
      </c>
      <c r="BJ262" s="18" t="s">
        <v>85</v>
      </c>
      <c r="BK262" s="222">
        <f>ROUND(I262*H262,2)</f>
        <v>0</v>
      </c>
      <c r="BL262" s="18" t="s">
        <v>195</v>
      </c>
      <c r="BM262" s="221" t="s">
        <v>2522</v>
      </c>
    </row>
    <row r="263" spans="1:65" s="13" customFormat="1" ht="11.25">
      <c r="B263" s="223"/>
      <c r="C263" s="224"/>
      <c r="D263" s="225" t="s">
        <v>197</v>
      </c>
      <c r="E263" s="226" t="s">
        <v>1</v>
      </c>
      <c r="F263" s="227" t="s">
        <v>2383</v>
      </c>
      <c r="G263" s="224"/>
      <c r="H263" s="228">
        <v>27</v>
      </c>
      <c r="I263" s="229"/>
      <c r="J263" s="224"/>
      <c r="K263" s="224"/>
      <c r="L263" s="230"/>
      <c r="M263" s="231"/>
      <c r="N263" s="232"/>
      <c r="O263" s="232"/>
      <c r="P263" s="232"/>
      <c r="Q263" s="232"/>
      <c r="R263" s="232"/>
      <c r="S263" s="232"/>
      <c r="T263" s="233"/>
      <c r="AT263" s="234" t="s">
        <v>197</v>
      </c>
      <c r="AU263" s="234" t="s">
        <v>88</v>
      </c>
      <c r="AV263" s="13" t="s">
        <v>88</v>
      </c>
      <c r="AW263" s="13" t="s">
        <v>32</v>
      </c>
      <c r="AX263" s="13" t="s">
        <v>85</v>
      </c>
      <c r="AY263" s="234" t="s">
        <v>188</v>
      </c>
    </row>
    <row r="264" spans="1:65" s="2" customFormat="1" ht="16.5" customHeight="1">
      <c r="A264" s="35"/>
      <c r="B264" s="36"/>
      <c r="C264" s="210" t="s">
        <v>439</v>
      </c>
      <c r="D264" s="210" t="s">
        <v>190</v>
      </c>
      <c r="E264" s="211" t="s">
        <v>2523</v>
      </c>
      <c r="F264" s="212" t="s">
        <v>2524</v>
      </c>
      <c r="G264" s="213" t="s">
        <v>454</v>
      </c>
      <c r="H264" s="214">
        <v>1</v>
      </c>
      <c r="I264" s="215"/>
      <c r="J264" s="216">
        <f t="shared" ref="J264:J270" si="0">ROUND(I264*H264,2)</f>
        <v>0</v>
      </c>
      <c r="K264" s="212" t="s">
        <v>202</v>
      </c>
      <c r="L264" s="40"/>
      <c r="M264" s="217" t="s">
        <v>1</v>
      </c>
      <c r="N264" s="218" t="s">
        <v>42</v>
      </c>
      <c r="O264" s="72"/>
      <c r="P264" s="219">
        <f t="shared" ref="P264:P270" si="1">O264*H264</f>
        <v>0</v>
      </c>
      <c r="Q264" s="219">
        <v>0.32169999999999999</v>
      </c>
      <c r="R264" s="219">
        <f t="shared" ref="R264:R270" si="2">Q264*H264</f>
        <v>0.32169999999999999</v>
      </c>
      <c r="S264" s="219">
        <v>0</v>
      </c>
      <c r="T264" s="220">
        <f t="shared" ref="T264:T270" si="3">S264*H264</f>
        <v>0</v>
      </c>
      <c r="U264" s="35"/>
      <c r="V264" s="35"/>
      <c r="W264" s="35"/>
      <c r="X264" s="35"/>
      <c r="Y264" s="35"/>
      <c r="Z264" s="35"/>
      <c r="AA264" s="35"/>
      <c r="AB264" s="35"/>
      <c r="AC264" s="35"/>
      <c r="AD264" s="35"/>
      <c r="AE264" s="35"/>
      <c r="AR264" s="221" t="s">
        <v>195</v>
      </c>
      <c r="AT264" s="221" t="s">
        <v>190</v>
      </c>
      <c r="AU264" s="221" t="s">
        <v>88</v>
      </c>
      <c r="AY264" s="18" t="s">
        <v>188</v>
      </c>
      <c r="BE264" s="222">
        <f t="shared" ref="BE264:BE270" si="4">IF(N264="základní",J264,0)</f>
        <v>0</v>
      </c>
      <c r="BF264" s="222">
        <f t="shared" ref="BF264:BF270" si="5">IF(N264="snížená",J264,0)</f>
        <v>0</v>
      </c>
      <c r="BG264" s="222">
        <f t="shared" ref="BG264:BG270" si="6">IF(N264="zákl. přenesená",J264,0)</f>
        <v>0</v>
      </c>
      <c r="BH264" s="222">
        <f t="shared" ref="BH264:BH270" si="7">IF(N264="sníž. přenesená",J264,0)</f>
        <v>0</v>
      </c>
      <c r="BI264" s="222">
        <f t="shared" ref="BI264:BI270" si="8">IF(N264="nulová",J264,0)</f>
        <v>0</v>
      </c>
      <c r="BJ264" s="18" t="s">
        <v>85</v>
      </c>
      <c r="BK264" s="222">
        <f t="shared" ref="BK264:BK270" si="9">ROUND(I264*H264,2)</f>
        <v>0</v>
      </c>
      <c r="BL264" s="18" t="s">
        <v>195</v>
      </c>
      <c r="BM264" s="221" t="s">
        <v>2525</v>
      </c>
    </row>
    <row r="265" spans="1:65" s="2" customFormat="1" ht="16.5" customHeight="1">
      <c r="A265" s="35"/>
      <c r="B265" s="36"/>
      <c r="C265" s="267" t="s">
        <v>446</v>
      </c>
      <c r="D265" s="267" t="s">
        <v>406</v>
      </c>
      <c r="E265" s="268" t="s">
        <v>2526</v>
      </c>
      <c r="F265" s="269" t="s">
        <v>2527</v>
      </c>
      <c r="G265" s="270" t="s">
        <v>454</v>
      </c>
      <c r="H265" s="271">
        <v>1</v>
      </c>
      <c r="I265" s="272"/>
      <c r="J265" s="273">
        <f t="shared" si="0"/>
        <v>0</v>
      </c>
      <c r="K265" s="269" t="s">
        <v>194</v>
      </c>
      <c r="L265" s="274"/>
      <c r="M265" s="275" t="s">
        <v>1</v>
      </c>
      <c r="N265" s="276" t="s">
        <v>42</v>
      </c>
      <c r="O265" s="72"/>
      <c r="P265" s="219">
        <f t="shared" si="1"/>
        <v>0</v>
      </c>
      <c r="Q265" s="219">
        <v>6.3E-2</v>
      </c>
      <c r="R265" s="219">
        <f t="shared" si="2"/>
        <v>6.3E-2</v>
      </c>
      <c r="S265" s="219">
        <v>0</v>
      </c>
      <c r="T265" s="220">
        <f t="shared" si="3"/>
        <v>0</v>
      </c>
      <c r="U265" s="35"/>
      <c r="V265" s="35"/>
      <c r="W265" s="35"/>
      <c r="X265" s="35"/>
      <c r="Y265" s="35"/>
      <c r="Z265" s="35"/>
      <c r="AA265" s="35"/>
      <c r="AB265" s="35"/>
      <c r="AC265" s="35"/>
      <c r="AD265" s="35"/>
      <c r="AE265" s="35"/>
      <c r="AR265" s="221" t="s">
        <v>229</v>
      </c>
      <c r="AT265" s="221" t="s">
        <v>406</v>
      </c>
      <c r="AU265" s="221" t="s">
        <v>88</v>
      </c>
      <c r="AY265" s="18" t="s">
        <v>188</v>
      </c>
      <c r="BE265" s="222">
        <f t="shared" si="4"/>
        <v>0</v>
      </c>
      <c r="BF265" s="222">
        <f t="shared" si="5"/>
        <v>0</v>
      </c>
      <c r="BG265" s="222">
        <f t="shared" si="6"/>
        <v>0</v>
      </c>
      <c r="BH265" s="222">
        <f t="shared" si="7"/>
        <v>0</v>
      </c>
      <c r="BI265" s="222">
        <f t="shared" si="8"/>
        <v>0</v>
      </c>
      <c r="BJ265" s="18" t="s">
        <v>85</v>
      </c>
      <c r="BK265" s="222">
        <f t="shared" si="9"/>
        <v>0</v>
      </c>
      <c r="BL265" s="18" t="s">
        <v>195</v>
      </c>
      <c r="BM265" s="221" t="s">
        <v>2528</v>
      </c>
    </row>
    <row r="266" spans="1:65" s="2" customFormat="1" ht="24" customHeight="1">
      <c r="A266" s="35"/>
      <c r="B266" s="36"/>
      <c r="C266" s="210" t="s">
        <v>449</v>
      </c>
      <c r="D266" s="210" t="s">
        <v>190</v>
      </c>
      <c r="E266" s="211" t="s">
        <v>2529</v>
      </c>
      <c r="F266" s="212" t="s">
        <v>2530</v>
      </c>
      <c r="G266" s="213" t="s">
        <v>454</v>
      </c>
      <c r="H266" s="214">
        <v>1</v>
      </c>
      <c r="I266" s="215"/>
      <c r="J266" s="216">
        <f t="shared" si="0"/>
        <v>0</v>
      </c>
      <c r="K266" s="212" t="s">
        <v>194</v>
      </c>
      <c r="L266" s="40"/>
      <c r="M266" s="217" t="s">
        <v>1</v>
      </c>
      <c r="N266" s="218" t="s">
        <v>42</v>
      </c>
      <c r="O266" s="72"/>
      <c r="P266" s="219">
        <f t="shared" si="1"/>
        <v>0</v>
      </c>
      <c r="Q266" s="219">
        <v>0</v>
      </c>
      <c r="R266" s="219">
        <f t="shared" si="2"/>
        <v>0</v>
      </c>
      <c r="S266" s="219">
        <v>0</v>
      </c>
      <c r="T266" s="220">
        <f t="shared" si="3"/>
        <v>0</v>
      </c>
      <c r="U266" s="35"/>
      <c r="V266" s="35"/>
      <c r="W266" s="35"/>
      <c r="X266" s="35"/>
      <c r="Y266" s="35"/>
      <c r="Z266" s="35"/>
      <c r="AA266" s="35"/>
      <c r="AB266" s="35"/>
      <c r="AC266" s="35"/>
      <c r="AD266" s="35"/>
      <c r="AE266" s="35"/>
      <c r="AR266" s="221" t="s">
        <v>195</v>
      </c>
      <c r="AT266" s="221" t="s">
        <v>190</v>
      </c>
      <c r="AU266" s="221" t="s">
        <v>88</v>
      </c>
      <c r="AY266" s="18" t="s">
        <v>188</v>
      </c>
      <c r="BE266" s="222">
        <f t="shared" si="4"/>
        <v>0</v>
      </c>
      <c r="BF266" s="222">
        <f t="shared" si="5"/>
        <v>0</v>
      </c>
      <c r="BG266" s="222">
        <f t="shared" si="6"/>
        <v>0</v>
      </c>
      <c r="BH266" s="222">
        <f t="shared" si="7"/>
        <v>0</v>
      </c>
      <c r="BI266" s="222">
        <f t="shared" si="8"/>
        <v>0</v>
      </c>
      <c r="BJ266" s="18" t="s">
        <v>85</v>
      </c>
      <c r="BK266" s="222">
        <f t="shared" si="9"/>
        <v>0</v>
      </c>
      <c r="BL266" s="18" t="s">
        <v>195</v>
      </c>
      <c r="BM266" s="221" t="s">
        <v>2531</v>
      </c>
    </row>
    <row r="267" spans="1:65" s="2" customFormat="1" ht="16.5" customHeight="1">
      <c r="A267" s="35"/>
      <c r="B267" s="36"/>
      <c r="C267" s="210" t="s">
        <v>451</v>
      </c>
      <c r="D267" s="210" t="s">
        <v>190</v>
      </c>
      <c r="E267" s="211" t="s">
        <v>2532</v>
      </c>
      <c r="F267" s="212" t="s">
        <v>2533</v>
      </c>
      <c r="G267" s="213" t="s">
        <v>454</v>
      </c>
      <c r="H267" s="214">
        <v>1</v>
      </c>
      <c r="I267" s="215"/>
      <c r="J267" s="216">
        <f t="shared" si="0"/>
        <v>0</v>
      </c>
      <c r="K267" s="212" t="s">
        <v>202</v>
      </c>
      <c r="L267" s="40"/>
      <c r="M267" s="217" t="s">
        <v>1</v>
      </c>
      <c r="N267" s="218" t="s">
        <v>42</v>
      </c>
      <c r="O267" s="72"/>
      <c r="P267" s="219">
        <f t="shared" si="1"/>
        <v>0</v>
      </c>
      <c r="Q267" s="219">
        <v>0</v>
      </c>
      <c r="R267" s="219">
        <f t="shared" si="2"/>
        <v>0</v>
      </c>
      <c r="S267" s="219">
        <v>0</v>
      </c>
      <c r="T267" s="220">
        <f t="shared" si="3"/>
        <v>0</v>
      </c>
      <c r="U267" s="35"/>
      <c r="V267" s="35"/>
      <c r="W267" s="35"/>
      <c r="X267" s="35"/>
      <c r="Y267" s="35"/>
      <c r="Z267" s="35"/>
      <c r="AA267" s="35"/>
      <c r="AB267" s="35"/>
      <c r="AC267" s="35"/>
      <c r="AD267" s="35"/>
      <c r="AE267" s="35"/>
      <c r="AR267" s="221" t="s">
        <v>195</v>
      </c>
      <c r="AT267" s="221" t="s">
        <v>190</v>
      </c>
      <c r="AU267" s="221" t="s">
        <v>88</v>
      </c>
      <c r="AY267" s="18" t="s">
        <v>188</v>
      </c>
      <c r="BE267" s="222">
        <f t="shared" si="4"/>
        <v>0</v>
      </c>
      <c r="BF267" s="222">
        <f t="shared" si="5"/>
        <v>0</v>
      </c>
      <c r="BG267" s="222">
        <f t="shared" si="6"/>
        <v>0</v>
      </c>
      <c r="BH267" s="222">
        <f t="shared" si="7"/>
        <v>0</v>
      </c>
      <c r="BI267" s="222">
        <f t="shared" si="8"/>
        <v>0</v>
      </c>
      <c r="BJ267" s="18" t="s">
        <v>85</v>
      </c>
      <c r="BK267" s="222">
        <f t="shared" si="9"/>
        <v>0</v>
      </c>
      <c r="BL267" s="18" t="s">
        <v>195</v>
      </c>
      <c r="BM267" s="221" t="s">
        <v>2534</v>
      </c>
    </row>
    <row r="268" spans="1:65" s="2" customFormat="1" ht="16.5" customHeight="1">
      <c r="A268" s="35"/>
      <c r="B268" s="36"/>
      <c r="C268" s="267" t="s">
        <v>456</v>
      </c>
      <c r="D268" s="267" t="s">
        <v>406</v>
      </c>
      <c r="E268" s="268" t="s">
        <v>2535</v>
      </c>
      <c r="F268" s="269" t="s">
        <v>2536</v>
      </c>
      <c r="G268" s="270" t="s">
        <v>454</v>
      </c>
      <c r="H268" s="271">
        <v>1</v>
      </c>
      <c r="I268" s="272"/>
      <c r="J268" s="273">
        <f t="shared" si="0"/>
        <v>0</v>
      </c>
      <c r="K268" s="269" t="s">
        <v>202</v>
      </c>
      <c r="L268" s="274"/>
      <c r="M268" s="275" t="s">
        <v>1</v>
      </c>
      <c r="N268" s="276" t="s">
        <v>42</v>
      </c>
      <c r="O268" s="72"/>
      <c r="P268" s="219">
        <f t="shared" si="1"/>
        <v>0</v>
      </c>
      <c r="Q268" s="219">
        <v>4.4999999999999998E-2</v>
      </c>
      <c r="R268" s="219">
        <f t="shared" si="2"/>
        <v>4.4999999999999998E-2</v>
      </c>
      <c r="S268" s="219">
        <v>0</v>
      </c>
      <c r="T268" s="220">
        <f t="shared" si="3"/>
        <v>0</v>
      </c>
      <c r="U268" s="35"/>
      <c r="V268" s="35"/>
      <c r="W268" s="35"/>
      <c r="X268" s="35"/>
      <c r="Y268" s="35"/>
      <c r="Z268" s="35"/>
      <c r="AA268" s="35"/>
      <c r="AB268" s="35"/>
      <c r="AC268" s="35"/>
      <c r="AD268" s="35"/>
      <c r="AE268" s="35"/>
      <c r="AR268" s="221" t="s">
        <v>229</v>
      </c>
      <c r="AT268" s="221" t="s">
        <v>406</v>
      </c>
      <c r="AU268" s="221" t="s">
        <v>88</v>
      </c>
      <c r="AY268" s="18" t="s">
        <v>188</v>
      </c>
      <c r="BE268" s="222">
        <f t="shared" si="4"/>
        <v>0</v>
      </c>
      <c r="BF268" s="222">
        <f t="shared" si="5"/>
        <v>0</v>
      </c>
      <c r="BG268" s="222">
        <f t="shared" si="6"/>
        <v>0</v>
      </c>
      <c r="BH268" s="222">
        <f t="shared" si="7"/>
        <v>0</v>
      </c>
      <c r="BI268" s="222">
        <f t="shared" si="8"/>
        <v>0</v>
      </c>
      <c r="BJ268" s="18" t="s">
        <v>85</v>
      </c>
      <c r="BK268" s="222">
        <f t="shared" si="9"/>
        <v>0</v>
      </c>
      <c r="BL268" s="18" t="s">
        <v>195</v>
      </c>
      <c r="BM268" s="221" t="s">
        <v>2537</v>
      </c>
    </row>
    <row r="269" spans="1:65" s="2" customFormat="1" ht="16.5" customHeight="1">
      <c r="A269" s="35"/>
      <c r="B269" s="36"/>
      <c r="C269" s="210" t="s">
        <v>460</v>
      </c>
      <c r="D269" s="210" t="s">
        <v>190</v>
      </c>
      <c r="E269" s="211" t="s">
        <v>2538</v>
      </c>
      <c r="F269" s="212" t="s">
        <v>2539</v>
      </c>
      <c r="G269" s="213" t="s">
        <v>193</v>
      </c>
      <c r="H269" s="214">
        <v>27</v>
      </c>
      <c r="I269" s="215"/>
      <c r="J269" s="216">
        <f t="shared" si="0"/>
        <v>0</v>
      </c>
      <c r="K269" s="212" t="s">
        <v>202</v>
      </c>
      <c r="L269" s="40"/>
      <c r="M269" s="217" t="s">
        <v>1</v>
      </c>
      <c r="N269" s="218" t="s">
        <v>42</v>
      </c>
      <c r="O269" s="72"/>
      <c r="P269" s="219">
        <f t="shared" si="1"/>
        <v>0</v>
      </c>
      <c r="Q269" s="219">
        <v>1.9000000000000001E-4</v>
      </c>
      <c r="R269" s="219">
        <f t="shared" si="2"/>
        <v>5.13E-3</v>
      </c>
      <c r="S269" s="219">
        <v>0</v>
      </c>
      <c r="T269" s="220">
        <f t="shared" si="3"/>
        <v>0</v>
      </c>
      <c r="U269" s="35"/>
      <c r="V269" s="35"/>
      <c r="W269" s="35"/>
      <c r="X269" s="35"/>
      <c r="Y269" s="35"/>
      <c r="Z269" s="35"/>
      <c r="AA269" s="35"/>
      <c r="AB269" s="35"/>
      <c r="AC269" s="35"/>
      <c r="AD269" s="35"/>
      <c r="AE269" s="35"/>
      <c r="AR269" s="221" t="s">
        <v>195</v>
      </c>
      <c r="AT269" s="221" t="s">
        <v>190</v>
      </c>
      <c r="AU269" s="221" t="s">
        <v>88</v>
      </c>
      <c r="AY269" s="18" t="s">
        <v>188</v>
      </c>
      <c r="BE269" s="222">
        <f t="shared" si="4"/>
        <v>0</v>
      </c>
      <c r="BF269" s="222">
        <f t="shared" si="5"/>
        <v>0</v>
      </c>
      <c r="BG269" s="222">
        <f t="shared" si="6"/>
        <v>0</v>
      </c>
      <c r="BH269" s="222">
        <f t="shared" si="7"/>
        <v>0</v>
      </c>
      <c r="BI269" s="222">
        <f t="shared" si="8"/>
        <v>0</v>
      </c>
      <c r="BJ269" s="18" t="s">
        <v>85</v>
      </c>
      <c r="BK269" s="222">
        <f t="shared" si="9"/>
        <v>0</v>
      </c>
      <c r="BL269" s="18" t="s">
        <v>195</v>
      </c>
      <c r="BM269" s="221" t="s">
        <v>2540</v>
      </c>
    </row>
    <row r="270" spans="1:65" s="2" customFormat="1" ht="16.5" customHeight="1">
      <c r="A270" s="35"/>
      <c r="B270" s="36"/>
      <c r="C270" s="210" t="s">
        <v>464</v>
      </c>
      <c r="D270" s="210" t="s">
        <v>190</v>
      </c>
      <c r="E270" s="211" t="s">
        <v>2541</v>
      </c>
      <c r="F270" s="212" t="s">
        <v>2542</v>
      </c>
      <c r="G270" s="213" t="s">
        <v>193</v>
      </c>
      <c r="H270" s="214">
        <v>27</v>
      </c>
      <c r="I270" s="215"/>
      <c r="J270" s="216">
        <f t="shared" si="0"/>
        <v>0</v>
      </c>
      <c r="K270" s="212" t="s">
        <v>202</v>
      </c>
      <c r="L270" s="40"/>
      <c r="M270" s="217" t="s">
        <v>1</v>
      </c>
      <c r="N270" s="218" t="s">
        <v>42</v>
      </c>
      <c r="O270" s="72"/>
      <c r="P270" s="219">
        <f t="shared" si="1"/>
        <v>0</v>
      </c>
      <c r="Q270" s="219">
        <v>6.9999999999999994E-5</v>
      </c>
      <c r="R270" s="219">
        <f t="shared" si="2"/>
        <v>1.8899999999999998E-3</v>
      </c>
      <c r="S270" s="219">
        <v>0</v>
      </c>
      <c r="T270" s="220">
        <f t="shared" si="3"/>
        <v>0</v>
      </c>
      <c r="U270" s="35"/>
      <c r="V270" s="35"/>
      <c r="W270" s="35"/>
      <c r="X270" s="35"/>
      <c r="Y270" s="35"/>
      <c r="Z270" s="35"/>
      <c r="AA270" s="35"/>
      <c r="AB270" s="35"/>
      <c r="AC270" s="35"/>
      <c r="AD270" s="35"/>
      <c r="AE270" s="35"/>
      <c r="AR270" s="221" t="s">
        <v>195</v>
      </c>
      <c r="AT270" s="221" t="s">
        <v>190</v>
      </c>
      <c r="AU270" s="221" t="s">
        <v>88</v>
      </c>
      <c r="AY270" s="18" t="s">
        <v>188</v>
      </c>
      <c r="BE270" s="222">
        <f t="shared" si="4"/>
        <v>0</v>
      </c>
      <c r="BF270" s="222">
        <f t="shared" si="5"/>
        <v>0</v>
      </c>
      <c r="BG270" s="222">
        <f t="shared" si="6"/>
        <v>0</v>
      </c>
      <c r="BH270" s="222">
        <f t="shared" si="7"/>
        <v>0</v>
      </c>
      <c r="BI270" s="222">
        <f t="shared" si="8"/>
        <v>0</v>
      </c>
      <c r="BJ270" s="18" t="s">
        <v>85</v>
      </c>
      <c r="BK270" s="222">
        <f t="shared" si="9"/>
        <v>0</v>
      </c>
      <c r="BL270" s="18" t="s">
        <v>195</v>
      </c>
      <c r="BM270" s="221" t="s">
        <v>2543</v>
      </c>
    </row>
    <row r="271" spans="1:65" s="13" customFormat="1" ht="11.25">
      <c r="B271" s="223"/>
      <c r="C271" s="224"/>
      <c r="D271" s="225" t="s">
        <v>197</v>
      </c>
      <c r="E271" s="226" t="s">
        <v>1</v>
      </c>
      <c r="F271" s="227" t="s">
        <v>2383</v>
      </c>
      <c r="G271" s="224"/>
      <c r="H271" s="228">
        <v>27</v>
      </c>
      <c r="I271" s="229"/>
      <c r="J271" s="224"/>
      <c r="K271" s="224"/>
      <c r="L271" s="230"/>
      <c r="M271" s="231"/>
      <c r="N271" s="232"/>
      <c r="O271" s="232"/>
      <c r="P271" s="232"/>
      <c r="Q271" s="232"/>
      <c r="R271" s="232"/>
      <c r="S271" s="232"/>
      <c r="T271" s="233"/>
      <c r="AT271" s="234" t="s">
        <v>197</v>
      </c>
      <c r="AU271" s="234" t="s">
        <v>88</v>
      </c>
      <c r="AV271" s="13" t="s">
        <v>88</v>
      </c>
      <c r="AW271" s="13" t="s">
        <v>32</v>
      </c>
      <c r="AX271" s="13" t="s">
        <v>85</v>
      </c>
      <c r="AY271" s="234" t="s">
        <v>188</v>
      </c>
    </row>
    <row r="272" spans="1:65" s="12" customFormat="1" ht="22.9" customHeight="1">
      <c r="B272" s="194"/>
      <c r="C272" s="195"/>
      <c r="D272" s="196" t="s">
        <v>76</v>
      </c>
      <c r="E272" s="208" t="s">
        <v>587</v>
      </c>
      <c r="F272" s="208" t="s">
        <v>588</v>
      </c>
      <c r="G272" s="195"/>
      <c r="H272" s="195"/>
      <c r="I272" s="198"/>
      <c r="J272" s="209">
        <f>BK272</f>
        <v>0</v>
      </c>
      <c r="K272" s="195"/>
      <c r="L272" s="200"/>
      <c r="M272" s="201"/>
      <c r="N272" s="202"/>
      <c r="O272" s="202"/>
      <c r="P272" s="203">
        <f>P273</f>
        <v>0</v>
      </c>
      <c r="Q272" s="202"/>
      <c r="R272" s="203">
        <f>R273</f>
        <v>0</v>
      </c>
      <c r="S272" s="202"/>
      <c r="T272" s="204">
        <f>T273</f>
        <v>0</v>
      </c>
      <c r="AR272" s="205" t="s">
        <v>85</v>
      </c>
      <c r="AT272" s="206" t="s">
        <v>76</v>
      </c>
      <c r="AU272" s="206" t="s">
        <v>85</v>
      </c>
      <c r="AY272" s="205" t="s">
        <v>188</v>
      </c>
      <c r="BK272" s="207">
        <f>BK273</f>
        <v>0</v>
      </c>
    </row>
    <row r="273" spans="1:65" s="2" customFormat="1" ht="16.5" customHeight="1">
      <c r="A273" s="35"/>
      <c r="B273" s="36"/>
      <c r="C273" s="210" t="s">
        <v>468</v>
      </c>
      <c r="D273" s="210" t="s">
        <v>190</v>
      </c>
      <c r="E273" s="211" t="s">
        <v>1322</v>
      </c>
      <c r="F273" s="212" t="s">
        <v>1323</v>
      </c>
      <c r="G273" s="213" t="s">
        <v>246</v>
      </c>
      <c r="H273" s="214">
        <v>2.0449999999999999</v>
      </c>
      <c r="I273" s="215"/>
      <c r="J273" s="216">
        <f>ROUND(I273*H273,2)</f>
        <v>0</v>
      </c>
      <c r="K273" s="212" t="s">
        <v>202</v>
      </c>
      <c r="L273" s="40"/>
      <c r="M273" s="217" t="s">
        <v>1</v>
      </c>
      <c r="N273" s="218" t="s">
        <v>42</v>
      </c>
      <c r="O273" s="72"/>
      <c r="P273" s="219">
        <f>O273*H273</f>
        <v>0</v>
      </c>
      <c r="Q273" s="219">
        <v>0</v>
      </c>
      <c r="R273" s="219">
        <f>Q273*H273</f>
        <v>0</v>
      </c>
      <c r="S273" s="219">
        <v>0</v>
      </c>
      <c r="T273" s="220">
        <f>S273*H273</f>
        <v>0</v>
      </c>
      <c r="U273" s="35"/>
      <c r="V273" s="35"/>
      <c r="W273" s="35"/>
      <c r="X273" s="35"/>
      <c r="Y273" s="35"/>
      <c r="Z273" s="35"/>
      <c r="AA273" s="35"/>
      <c r="AB273" s="35"/>
      <c r="AC273" s="35"/>
      <c r="AD273" s="35"/>
      <c r="AE273" s="35"/>
      <c r="AR273" s="221" t="s">
        <v>195</v>
      </c>
      <c r="AT273" s="221" t="s">
        <v>190</v>
      </c>
      <c r="AU273" s="221" t="s">
        <v>88</v>
      </c>
      <c r="AY273" s="18" t="s">
        <v>188</v>
      </c>
      <c r="BE273" s="222">
        <f>IF(N273="základní",J273,0)</f>
        <v>0</v>
      </c>
      <c r="BF273" s="222">
        <f>IF(N273="snížená",J273,0)</f>
        <v>0</v>
      </c>
      <c r="BG273" s="222">
        <f>IF(N273="zákl. přenesená",J273,0)</f>
        <v>0</v>
      </c>
      <c r="BH273" s="222">
        <f>IF(N273="sníž. přenesená",J273,0)</f>
        <v>0</v>
      </c>
      <c r="BI273" s="222">
        <f>IF(N273="nulová",J273,0)</f>
        <v>0</v>
      </c>
      <c r="BJ273" s="18" t="s">
        <v>85</v>
      </c>
      <c r="BK273" s="222">
        <f>ROUND(I273*H273,2)</f>
        <v>0</v>
      </c>
      <c r="BL273" s="18" t="s">
        <v>195</v>
      </c>
      <c r="BM273" s="221" t="s">
        <v>2544</v>
      </c>
    </row>
    <row r="274" spans="1:65" s="12" customFormat="1" ht="25.9" customHeight="1">
      <c r="B274" s="194"/>
      <c r="C274" s="195"/>
      <c r="D274" s="196" t="s">
        <v>76</v>
      </c>
      <c r="E274" s="197" t="s">
        <v>1623</v>
      </c>
      <c r="F274" s="197" t="s">
        <v>1624</v>
      </c>
      <c r="G274" s="195"/>
      <c r="H274" s="195"/>
      <c r="I274" s="198"/>
      <c r="J274" s="199">
        <f>BK274</f>
        <v>0</v>
      </c>
      <c r="K274" s="195"/>
      <c r="L274" s="200"/>
      <c r="M274" s="201"/>
      <c r="N274" s="202"/>
      <c r="O274" s="202"/>
      <c r="P274" s="203">
        <f>P275+P282+P285</f>
        <v>0</v>
      </c>
      <c r="Q274" s="202"/>
      <c r="R274" s="203">
        <f>R275+R282+R285</f>
        <v>4.7468399999999994E-2</v>
      </c>
      <c r="S274" s="202"/>
      <c r="T274" s="204">
        <f>T275+T282+T285</f>
        <v>0</v>
      </c>
      <c r="AR274" s="205" t="s">
        <v>88</v>
      </c>
      <c r="AT274" s="206" t="s">
        <v>76</v>
      </c>
      <c r="AU274" s="206" t="s">
        <v>77</v>
      </c>
      <c r="AY274" s="205" t="s">
        <v>188</v>
      </c>
      <c r="BK274" s="207">
        <f>BK275+BK282+BK285</f>
        <v>0</v>
      </c>
    </row>
    <row r="275" spans="1:65" s="12" customFormat="1" ht="22.9" customHeight="1">
      <c r="B275" s="194"/>
      <c r="C275" s="195"/>
      <c r="D275" s="196" t="s">
        <v>76</v>
      </c>
      <c r="E275" s="208" t="s">
        <v>2545</v>
      </c>
      <c r="F275" s="208" t="s">
        <v>2546</v>
      </c>
      <c r="G275" s="195"/>
      <c r="H275" s="195"/>
      <c r="I275" s="198"/>
      <c r="J275" s="209">
        <f>BK275</f>
        <v>0</v>
      </c>
      <c r="K275" s="195"/>
      <c r="L275" s="200"/>
      <c r="M275" s="201"/>
      <c r="N275" s="202"/>
      <c r="O275" s="202"/>
      <c r="P275" s="203">
        <f>SUM(P276:P281)</f>
        <v>0</v>
      </c>
      <c r="Q275" s="202"/>
      <c r="R275" s="203">
        <f>SUM(R276:R281)</f>
        <v>5.4599999999999996E-3</v>
      </c>
      <c r="S275" s="202"/>
      <c r="T275" s="204">
        <f>SUM(T276:T281)</f>
        <v>0</v>
      </c>
      <c r="AR275" s="205" t="s">
        <v>88</v>
      </c>
      <c r="AT275" s="206" t="s">
        <v>76</v>
      </c>
      <c r="AU275" s="206" t="s">
        <v>85</v>
      </c>
      <c r="AY275" s="205" t="s">
        <v>188</v>
      </c>
      <c r="BK275" s="207">
        <f>SUM(BK276:BK281)</f>
        <v>0</v>
      </c>
    </row>
    <row r="276" spans="1:65" s="2" customFormat="1" ht="16.5" customHeight="1">
      <c r="A276" s="35"/>
      <c r="B276" s="36"/>
      <c r="C276" s="210" t="s">
        <v>473</v>
      </c>
      <c r="D276" s="210" t="s">
        <v>190</v>
      </c>
      <c r="E276" s="211" t="s">
        <v>2547</v>
      </c>
      <c r="F276" s="212" t="s">
        <v>2548</v>
      </c>
      <c r="G276" s="213" t="s">
        <v>193</v>
      </c>
      <c r="H276" s="214">
        <v>6</v>
      </c>
      <c r="I276" s="215"/>
      <c r="J276" s="216">
        <f>ROUND(I276*H276,2)</f>
        <v>0</v>
      </c>
      <c r="K276" s="212" t="s">
        <v>202</v>
      </c>
      <c r="L276" s="40"/>
      <c r="M276" s="217" t="s">
        <v>1</v>
      </c>
      <c r="N276" s="218" t="s">
        <v>42</v>
      </c>
      <c r="O276" s="72"/>
      <c r="P276" s="219">
        <f>O276*H276</f>
        <v>0</v>
      </c>
      <c r="Q276" s="219">
        <v>5.4000000000000001E-4</v>
      </c>
      <c r="R276" s="219">
        <f>Q276*H276</f>
        <v>3.2399999999999998E-3</v>
      </c>
      <c r="S276" s="219">
        <v>0</v>
      </c>
      <c r="T276" s="220">
        <f>S276*H276</f>
        <v>0</v>
      </c>
      <c r="U276" s="35"/>
      <c r="V276" s="35"/>
      <c r="W276" s="35"/>
      <c r="X276" s="35"/>
      <c r="Y276" s="35"/>
      <c r="Z276" s="35"/>
      <c r="AA276" s="35"/>
      <c r="AB276" s="35"/>
      <c r="AC276" s="35"/>
      <c r="AD276" s="35"/>
      <c r="AE276" s="35"/>
      <c r="AR276" s="221" t="s">
        <v>269</v>
      </c>
      <c r="AT276" s="221" t="s">
        <v>190</v>
      </c>
      <c r="AU276" s="221" t="s">
        <v>88</v>
      </c>
      <c r="AY276" s="18" t="s">
        <v>188</v>
      </c>
      <c r="BE276" s="222">
        <f>IF(N276="základní",J276,0)</f>
        <v>0</v>
      </c>
      <c r="BF276" s="222">
        <f>IF(N276="snížená",J276,0)</f>
        <v>0</v>
      </c>
      <c r="BG276" s="222">
        <f>IF(N276="zákl. přenesená",J276,0)</f>
        <v>0</v>
      </c>
      <c r="BH276" s="222">
        <f>IF(N276="sníž. přenesená",J276,0)</f>
        <v>0</v>
      </c>
      <c r="BI276" s="222">
        <f>IF(N276="nulová",J276,0)</f>
        <v>0</v>
      </c>
      <c r="BJ276" s="18" t="s">
        <v>85</v>
      </c>
      <c r="BK276" s="222">
        <f>ROUND(I276*H276,2)</f>
        <v>0</v>
      </c>
      <c r="BL276" s="18" t="s">
        <v>269</v>
      </c>
      <c r="BM276" s="221" t="s">
        <v>2549</v>
      </c>
    </row>
    <row r="277" spans="1:65" s="15" customFormat="1" ht="11.25">
      <c r="B277" s="246"/>
      <c r="C277" s="247"/>
      <c r="D277" s="225" t="s">
        <v>197</v>
      </c>
      <c r="E277" s="248" t="s">
        <v>1</v>
      </c>
      <c r="F277" s="249" t="s">
        <v>2550</v>
      </c>
      <c r="G277" s="247"/>
      <c r="H277" s="248" t="s">
        <v>1</v>
      </c>
      <c r="I277" s="250"/>
      <c r="J277" s="247"/>
      <c r="K277" s="247"/>
      <c r="L277" s="251"/>
      <c r="M277" s="252"/>
      <c r="N277" s="253"/>
      <c r="O277" s="253"/>
      <c r="P277" s="253"/>
      <c r="Q277" s="253"/>
      <c r="R277" s="253"/>
      <c r="S277" s="253"/>
      <c r="T277" s="254"/>
      <c r="AT277" s="255" t="s">
        <v>197</v>
      </c>
      <c r="AU277" s="255" t="s">
        <v>88</v>
      </c>
      <c r="AV277" s="15" t="s">
        <v>85</v>
      </c>
      <c r="AW277" s="15" t="s">
        <v>32</v>
      </c>
      <c r="AX277" s="15" t="s">
        <v>77</v>
      </c>
      <c r="AY277" s="255" t="s">
        <v>188</v>
      </c>
    </row>
    <row r="278" spans="1:65" s="13" customFormat="1" ht="11.25">
      <c r="B278" s="223"/>
      <c r="C278" s="224"/>
      <c r="D278" s="225" t="s">
        <v>197</v>
      </c>
      <c r="E278" s="226" t="s">
        <v>1</v>
      </c>
      <c r="F278" s="227" t="s">
        <v>2551</v>
      </c>
      <c r="G278" s="224"/>
      <c r="H278" s="228">
        <v>6</v>
      </c>
      <c r="I278" s="229"/>
      <c r="J278" s="224"/>
      <c r="K278" s="224"/>
      <c r="L278" s="230"/>
      <c r="M278" s="231"/>
      <c r="N278" s="232"/>
      <c r="O278" s="232"/>
      <c r="P278" s="232"/>
      <c r="Q278" s="232"/>
      <c r="R278" s="232"/>
      <c r="S278" s="232"/>
      <c r="T278" s="233"/>
      <c r="AT278" s="234" t="s">
        <v>197</v>
      </c>
      <c r="AU278" s="234" t="s">
        <v>88</v>
      </c>
      <c r="AV278" s="13" t="s">
        <v>88</v>
      </c>
      <c r="AW278" s="13" t="s">
        <v>32</v>
      </c>
      <c r="AX278" s="13" t="s">
        <v>85</v>
      </c>
      <c r="AY278" s="234" t="s">
        <v>188</v>
      </c>
    </row>
    <row r="279" spans="1:65" s="2" customFormat="1" ht="16.5" customHeight="1">
      <c r="A279" s="35"/>
      <c r="B279" s="36"/>
      <c r="C279" s="210" t="s">
        <v>477</v>
      </c>
      <c r="D279" s="210" t="s">
        <v>190</v>
      </c>
      <c r="E279" s="211" t="s">
        <v>2552</v>
      </c>
      <c r="F279" s="212" t="s">
        <v>2553</v>
      </c>
      <c r="G279" s="213" t="s">
        <v>2554</v>
      </c>
      <c r="H279" s="214">
        <v>1</v>
      </c>
      <c r="I279" s="215"/>
      <c r="J279" s="216">
        <f>ROUND(I279*H279,2)</f>
        <v>0</v>
      </c>
      <c r="K279" s="212" t="s">
        <v>194</v>
      </c>
      <c r="L279" s="40"/>
      <c r="M279" s="217" t="s">
        <v>1</v>
      </c>
      <c r="N279" s="218" t="s">
        <v>42</v>
      </c>
      <c r="O279" s="72"/>
      <c r="P279" s="219">
        <f>O279*H279</f>
        <v>0</v>
      </c>
      <c r="Q279" s="219">
        <v>8.9999999999999998E-4</v>
      </c>
      <c r="R279" s="219">
        <f>Q279*H279</f>
        <v>8.9999999999999998E-4</v>
      </c>
      <c r="S279" s="219">
        <v>0</v>
      </c>
      <c r="T279" s="220">
        <f>S279*H279</f>
        <v>0</v>
      </c>
      <c r="U279" s="35"/>
      <c r="V279" s="35"/>
      <c r="W279" s="35"/>
      <c r="X279" s="35"/>
      <c r="Y279" s="35"/>
      <c r="Z279" s="35"/>
      <c r="AA279" s="35"/>
      <c r="AB279" s="35"/>
      <c r="AC279" s="35"/>
      <c r="AD279" s="35"/>
      <c r="AE279" s="35"/>
      <c r="AR279" s="221" t="s">
        <v>269</v>
      </c>
      <c r="AT279" s="221" t="s">
        <v>190</v>
      </c>
      <c r="AU279" s="221" t="s">
        <v>88</v>
      </c>
      <c r="AY279" s="18" t="s">
        <v>188</v>
      </c>
      <c r="BE279" s="222">
        <f>IF(N279="základní",J279,0)</f>
        <v>0</v>
      </c>
      <c r="BF279" s="222">
        <f>IF(N279="snížená",J279,0)</f>
        <v>0</v>
      </c>
      <c r="BG279" s="222">
        <f>IF(N279="zákl. přenesená",J279,0)</f>
        <v>0</v>
      </c>
      <c r="BH279" s="222">
        <f>IF(N279="sníž. přenesená",J279,0)</f>
        <v>0</v>
      </c>
      <c r="BI279" s="222">
        <f>IF(N279="nulová",J279,0)</f>
        <v>0</v>
      </c>
      <c r="BJ279" s="18" t="s">
        <v>85</v>
      </c>
      <c r="BK279" s="222">
        <f>ROUND(I279*H279,2)</f>
        <v>0</v>
      </c>
      <c r="BL279" s="18" t="s">
        <v>269</v>
      </c>
      <c r="BM279" s="221" t="s">
        <v>2555</v>
      </c>
    </row>
    <row r="280" spans="1:65" s="2" customFormat="1" ht="16.5" customHeight="1">
      <c r="A280" s="35"/>
      <c r="B280" s="36"/>
      <c r="C280" s="210" t="s">
        <v>481</v>
      </c>
      <c r="D280" s="210" t="s">
        <v>190</v>
      </c>
      <c r="E280" s="211" t="s">
        <v>2556</v>
      </c>
      <c r="F280" s="212" t="s">
        <v>2557</v>
      </c>
      <c r="G280" s="213" t="s">
        <v>454</v>
      </c>
      <c r="H280" s="214">
        <v>1</v>
      </c>
      <c r="I280" s="215"/>
      <c r="J280" s="216">
        <f>ROUND(I280*H280,2)</f>
        <v>0</v>
      </c>
      <c r="K280" s="212" t="s">
        <v>194</v>
      </c>
      <c r="L280" s="40"/>
      <c r="M280" s="217" t="s">
        <v>1</v>
      </c>
      <c r="N280" s="218" t="s">
        <v>42</v>
      </c>
      <c r="O280" s="72"/>
      <c r="P280" s="219">
        <f>O280*H280</f>
        <v>0</v>
      </c>
      <c r="Q280" s="219">
        <v>1.32E-3</v>
      </c>
      <c r="R280" s="219">
        <f>Q280*H280</f>
        <v>1.32E-3</v>
      </c>
      <c r="S280" s="219">
        <v>0</v>
      </c>
      <c r="T280" s="220">
        <f>S280*H280</f>
        <v>0</v>
      </c>
      <c r="U280" s="35"/>
      <c r="V280" s="35"/>
      <c r="W280" s="35"/>
      <c r="X280" s="35"/>
      <c r="Y280" s="35"/>
      <c r="Z280" s="35"/>
      <c r="AA280" s="35"/>
      <c r="AB280" s="35"/>
      <c r="AC280" s="35"/>
      <c r="AD280" s="35"/>
      <c r="AE280" s="35"/>
      <c r="AR280" s="221" t="s">
        <v>269</v>
      </c>
      <c r="AT280" s="221" t="s">
        <v>190</v>
      </c>
      <c r="AU280" s="221" t="s">
        <v>88</v>
      </c>
      <c r="AY280" s="18" t="s">
        <v>188</v>
      </c>
      <c r="BE280" s="222">
        <f>IF(N280="základní",J280,0)</f>
        <v>0</v>
      </c>
      <c r="BF280" s="222">
        <f>IF(N280="snížená",J280,0)</f>
        <v>0</v>
      </c>
      <c r="BG280" s="222">
        <f>IF(N280="zákl. přenesená",J280,0)</f>
        <v>0</v>
      </c>
      <c r="BH280" s="222">
        <f>IF(N280="sníž. přenesená",J280,0)</f>
        <v>0</v>
      </c>
      <c r="BI280" s="222">
        <f>IF(N280="nulová",J280,0)</f>
        <v>0</v>
      </c>
      <c r="BJ280" s="18" t="s">
        <v>85</v>
      </c>
      <c r="BK280" s="222">
        <f>ROUND(I280*H280,2)</f>
        <v>0</v>
      </c>
      <c r="BL280" s="18" t="s">
        <v>269</v>
      </c>
      <c r="BM280" s="221" t="s">
        <v>2558</v>
      </c>
    </row>
    <row r="281" spans="1:65" s="2" customFormat="1" ht="16.5" customHeight="1">
      <c r="A281" s="35"/>
      <c r="B281" s="36"/>
      <c r="C281" s="210" t="s">
        <v>486</v>
      </c>
      <c r="D281" s="210" t="s">
        <v>190</v>
      </c>
      <c r="E281" s="211" t="s">
        <v>2559</v>
      </c>
      <c r="F281" s="212" t="s">
        <v>2560</v>
      </c>
      <c r="G281" s="213" t="s">
        <v>246</v>
      </c>
      <c r="H281" s="214">
        <v>5.0000000000000001E-3</v>
      </c>
      <c r="I281" s="215"/>
      <c r="J281" s="216">
        <f>ROUND(I281*H281,2)</f>
        <v>0</v>
      </c>
      <c r="K281" s="212" t="s">
        <v>202</v>
      </c>
      <c r="L281" s="40"/>
      <c r="M281" s="217" t="s">
        <v>1</v>
      </c>
      <c r="N281" s="218" t="s">
        <v>42</v>
      </c>
      <c r="O281" s="72"/>
      <c r="P281" s="219">
        <f>O281*H281</f>
        <v>0</v>
      </c>
      <c r="Q281" s="219">
        <v>0</v>
      </c>
      <c r="R281" s="219">
        <f>Q281*H281</f>
        <v>0</v>
      </c>
      <c r="S281" s="219">
        <v>0</v>
      </c>
      <c r="T281" s="220">
        <f>S281*H281</f>
        <v>0</v>
      </c>
      <c r="U281" s="35"/>
      <c r="V281" s="35"/>
      <c r="W281" s="35"/>
      <c r="X281" s="35"/>
      <c r="Y281" s="35"/>
      <c r="Z281" s="35"/>
      <c r="AA281" s="35"/>
      <c r="AB281" s="35"/>
      <c r="AC281" s="35"/>
      <c r="AD281" s="35"/>
      <c r="AE281" s="35"/>
      <c r="AR281" s="221" t="s">
        <v>269</v>
      </c>
      <c r="AT281" s="221" t="s">
        <v>190</v>
      </c>
      <c r="AU281" s="221" t="s">
        <v>88</v>
      </c>
      <c r="AY281" s="18" t="s">
        <v>188</v>
      </c>
      <c r="BE281" s="222">
        <f>IF(N281="základní",J281,0)</f>
        <v>0</v>
      </c>
      <c r="BF281" s="222">
        <f>IF(N281="snížená",J281,0)</f>
        <v>0</v>
      </c>
      <c r="BG281" s="222">
        <f>IF(N281="zákl. přenesená",J281,0)</f>
        <v>0</v>
      </c>
      <c r="BH281" s="222">
        <f>IF(N281="sníž. přenesená",J281,0)</f>
        <v>0</v>
      </c>
      <c r="BI281" s="222">
        <f>IF(N281="nulová",J281,0)</f>
        <v>0</v>
      </c>
      <c r="BJ281" s="18" t="s">
        <v>85</v>
      </c>
      <c r="BK281" s="222">
        <f>ROUND(I281*H281,2)</f>
        <v>0</v>
      </c>
      <c r="BL281" s="18" t="s">
        <v>269</v>
      </c>
      <c r="BM281" s="221" t="s">
        <v>2561</v>
      </c>
    </row>
    <row r="282" spans="1:65" s="12" customFormat="1" ht="22.9" customHeight="1">
      <c r="B282" s="194"/>
      <c r="C282" s="195"/>
      <c r="D282" s="196" t="s">
        <v>76</v>
      </c>
      <c r="E282" s="208" t="s">
        <v>2562</v>
      </c>
      <c r="F282" s="208" t="s">
        <v>2563</v>
      </c>
      <c r="G282" s="195"/>
      <c r="H282" s="195"/>
      <c r="I282" s="198"/>
      <c r="J282" s="209">
        <f>BK282</f>
        <v>0</v>
      </c>
      <c r="K282" s="195"/>
      <c r="L282" s="200"/>
      <c r="M282" s="201"/>
      <c r="N282" s="202"/>
      <c r="O282" s="202"/>
      <c r="P282" s="203">
        <f>SUM(P283:P284)</f>
        <v>0</v>
      </c>
      <c r="Q282" s="202"/>
      <c r="R282" s="203">
        <f>SUM(R283:R284)</f>
        <v>1.303E-2</v>
      </c>
      <c r="S282" s="202"/>
      <c r="T282" s="204">
        <f>SUM(T283:T284)</f>
        <v>0</v>
      </c>
      <c r="AR282" s="205" t="s">
        <v>88</v>
      </c>
      <c r="AT282" s="206" t="s">
        <v>76</v>
      </c>
      <c r="AU282" s="206" t="s">
        <v>85</v>
      </c>
      <c r="AY282" s="205" t="s">
        <v>188</v>
      </c>
      <c r="BK282" s="207">
        <f>SUM(BK283:BK284)</f>
        <v>0</v>
      </c>
    </row>
    <row r="283" spans="1:65" s="2" customFormat="1" ht="24" customHeight="1">
      <c r="A283" s="35"/>
      <c r="B283" s="36"/>
      <c r="C283" s="210" t="s">
        <v>491</v>
      </c>
      <c r="D283" s="210" t="s">
        <v>190</v>
      </c>
      <c r="E283" s="211" t="s">
        <v>2564</v>
      </c>
      <c r="F283" s="212" t="s">
        <v>2565</v>
      </c>
      <c r="G283" s="213" t="s">
        <v>2554</v>
      </c>
      <c r="H283" s="214">
        <v>1</v>
      </c>
      <c r="I283" s="215"/>
      <c r="J283" s="216">
        <f>ROUND(I283*H283,2)</f>
        <v>0</v>
      </c>
      <c r="K283" s="212" t="s">
        <v>194</v>
      </c>
      <c r="L283" s="40"/>
      <c r="M283" s="217" t="s">
        <v>1</v>
      </c>
      <c r="N283" s="218" t="s">
        <v>42</v>
      </c>
      <c r="O283" s="72"/>
      <c r="P283" s="219">
        <f>O283*H283</f>
        <v>0</v>
      </c>
      <c r="Q283" s="219">
        <v>1.303E-2</v>
      </c>
      <c r="R283" s="219">
        <f>Q283*H283</f>
        <v>1.303E-2</v>
      </c>
      <c r="S283" s="219">
        <v>0</v>
      </c>
      <c r="T283" s="220">
        <f>S283*H283</f>
        <v>0</v>
      </c>
      <c r="U283" s="35"/>
      <c r="V283" s="35"/>
      <c r="W283" s="35"/>
      <c r="X283" s="35"/>
      <c r="Y283" s="35"/>
      <c r="Z283" s="35"/>
      <c r="AA283" s="35"/>
      <c r="AB283" s="35"/>
      <c r="AC283" s="35"/>
      <c r="AD283" s="35"/>
      <c r="AE283" s="35"/>
      <c r="AR283" s="221" t="s">
        <v>269</v>
      </c>
      <c r="AT283" s="221" t="s">
        <v>190</v>
      </c>
      <c r="AU283" s="221" t="s">
        <v>88</v>
      </c>
      <c r="AY283" s="18" t="s">
        <v>188</v>
      </c>
      <c r="BE283" s="222">
        <f>IF(N283="základní",J283,0)</f>
        <v>0</v>
      </c>
      <c r="BF283" s="222">
        <f>IF(N283="snížená",J283,0)</f>
        <v>0</v>
      </c>
      <c r="BG283" s="222">
        <f>IF(N283="zákl. přenesená",J283,0)</f>
        <v>0</v>
      </c>
      <c r="BH283" s="222">
        <f>IF(N283="sníž. přenesená",J283,0)</f>
        <v>0</v>
      </c>
      <c r="BI283" s="222">
        <f>IF(N283="nulová",J283,0)</f>
        <v>0</v>
      </c>
      <c r="BJ283" s="18" t="s">
        <v>85</v>
      </c>
      <c r="BK283" s="222">
        <f>ROUND(I283*H283,2)</f>
        <v>0</v>
      </c>
      <c r="BL283" s="18" t="s">
        <v>269</v>
      </c>
      <c r="BM283" s="221" t="s">
        <v>2566</v>
      </c>
    </row>
    <row r="284" spans="1:65" s="2" customFormat="1" ht="16.5" customHeight="1">
      <c r="A284" s="35"/>
      <c r="B284" s="36"/>
      <c r="C284" s="210" t="s">
        <v>493</v>
      </c>
      <c r="D284" s="210" t="s">
        <v>190</v>
      </c>
      <c r="E284" s="211" t="s">
        <v>2567</v>
      </c>
      <c r="F284" s="212" t="s">
        <v>2568</v>
      </c>
      <c r="G284" s="213" t="s">
        <v>246</v>
      </c>
      <c r="H284" s="214">
        <v>1.2999999999999999E-2</v>
      </c>
      <c r="I284" s="215"/>
      <c r="J284" s="216">
        <f>ROUND(I284*H284,2)</f>
        <v>0</v>
      </c>
      <c r="K284" s="212" t="s">
        <v>202</v>
      </c>
      <c r="L284" s="40"/>
      <c r="M284" s="217" t="s">
        <v>1</v>
      </c>
      <c r="N284" s="218" t="s">
        <v>42</v>
      </c>
      <c r="O284" s="72"/>
      <c r="P284" s="219">
        <f>O284*H284</f>
        <v>0</v>
      </c>
      <c r="Q284" s="219">
        <v>0</v>
      </c>
      <c r="R284" s="219">
        <f>Q284*H284</f>
        <v>0</v>
      </c>
      <c r="S284" s="219">
        <v>0</v>
      </c>
      <c r="T284" s="220">
        <f>S284*H284</f>
        <v>0</v>
      </c>
      <c r="U284" s="35"/>
      <c r="V284" s="35"/>
      <c r="W284" s="35"/>
      <c r="X284" s="35"/>
      <c r="Y284" s="35"/>
      <c r="Z284" s="35"/>
      <c r="AA284" s="35"/>
      <c r="AB284" s="35"/>
      <c r="AC284" s="35"/>
      <c r="AD284" s="35"/>
      <c r="AE284" s="35"/>
      <c r="AR284" s="221" t="s">
        <v>269</v>
      </c>
      <c r="AT284" s="221" t="s">
        <v>190</v>
      </c>
      <c r="AU284" s="221" t="s">
        <v>88</v>
      </c>
      <c r="AY284" s="18" t="s">
        <v>188</v>
      </c>
      <c r="BE284" s="222">
        <f>IF(N284="základní",J284,0)</f>
        <v>0</v>
      </c>
      <c r="BF284" s="222">
        <f>IF(N284="snížená",J284,0)</f>
        <v>0</v>
      </c>
      <c r="BG284" s="222">
        <f>IF(N284="zákl. přenesená",J284,0)</f>
        <v>0</v>
      </c>
      <c r="BH284" s="222">
        <f>IF(N284="sníž. přenesená",J284,0)</f>
        <v>0</v>
      </c>
      <c r="BI284" s="222">
        <f>IF(N284="nulová",J284,0)</f>
        <v>0</v>
      </c>
      <c r="BJ284" s="18" t="s">
        <v>85</v>
      </c>
      <c r="BK284" s="222">
        <f>ROUND(I284*H284,2)</f>
        <v>0</v>
      </c>
      <c r="BL284" s="18" t="s">
        <v>269</v>
      </c>
      <c r="BM284" s="221" t="s">
        <v>2569</v>
      </c>
    </row>
    <row r="285" spans="1:65" s="12" customFormat="1" ht="22.9" customHeight="1">
      <c r="B285" s="194"/>
      <c r="C285" s="195"/>
      <c r="D285" s="196" t="s">
        <v>76</v>
      </c>
      <c r="E285" s="208" t="s">
        <v>2570</v>
      </c>
      <c r="F285" s="208" t="s">
        <v>2571</v>
      </c>
      <c r="G285" s="195"/>
      <c r="H285" s="195"/>
      <c r="I285" s="198"/>
      <c r="J285" s="209">
        <f>BK285</f>
        <v>0</v>
      </c>
      <c r="K285" s="195"/>
      <c r="L285" s="200"/>
      <c r="M285" s="201"/>
      <c r="N285" s="202"/>
      <c r="O285" s="202"/>
      <c r="P285" s="203">
        <f>SUM(P286:P293)</f>
        <v>0</v>
      </c>
      <c r="Q285" s="202"/>
      <c r="R285" s="203">
        <f>SUM(R286:R293)</f>
        <v>2.8978399999999994E-2</v>
      </c>
      <c r="S285" s="202"/>
      <c r="T285" s="204">
        <f>SUM(T286:T293)</f>
        <v>0</v>
      </c>
      <c r="AR285" s="205" t="s">
        <v>88</v>
      </c>
      <c r="AT285" s="206" t="s">
        <v>76</v>
      </c>
      <c r="AU285" s="206" t="s">
        <v>85</v>
      </c>
      <c r="AY285" s="205" t="s">
        <v>188</v>
      </c>
      <c r="BK285" s="207">
        <f>SUM(BK286:BK293)</f>
        <v>0</v>
      </c>
    </row>
    <row r="286" spans="1:65" s="2" customFormat="1" ht="16.5" customHeight="1">
      <c r="A286" s="35"/>
      <c r="B286" s="36"/>
      <c r="C286" s="210" t="s">
        <v>498</v>
      </c>
      <c r="D286" s="210" t="s">
        <v>190</v>
      </c>
      <c r="E286" s="211" t="s">
        <v>2572</v>
      </c>
      <c r="F286" s="212" t="s">
        <v>2573</v>
      </c>
      <c r="G286" s="213" t="s">
        <v>207</v>
      </c>
      <c r="H286" s="214">
        <v>0.88</v>
      </c>
      <c r="I286" s="215"/>
      <c r="J286" s="216">
        <f>ROUND(I286*H286,2)</f>
        <v>0</v>
      </c>
      <c r="K286" s="212" t="s">
        <v>194</v>
      </c>
      <c r="L286" s="40"/>
      <c r="M286" s="217" t="s">
        <v>1</v>
      </c>
      <c r="N286" s="218" t="s">
        <v>42</v>
      </c>
      <c r="O286" s="72"/>
      <c r="P286" s="219">
        <f>O286*H286</f>
        <v>0</v>
      </c>
      <c r="Q286" s="219">
        <v>3.6700000000000001E-3</v>
      </c>
      <c r="R286" s="219">
        <f>Q286*H286</f>
        <v>3.2296E-3</v>
      </c>
      <c r="S286" s="219">
        <v>0</v>
      </c>
      <c r="T286" s="220">
        <f>S286*H286</f>
        <v>0</v>
      </c>
      <c r="U286" s="35"/>
      <c r="V286" s="35"/>
      <c r="W286" s="35"/>
      <c r="X286" s="35"/>
      <c r="Y286" s="35"/>
      <c r="Z286" s="35"/>
      <c r="AA286" s="35"/>
      <c r="AB286" s="35"/>
      <c r="AC286" s="35"/>
      <c r="AD286" s="35"/>
      <c r="AE286" s="35"/>
      <c r="AR286" s="221" t="s">
        <v>269</v>
      </c>
      <c r="AT286" s="221" t="s">
        <v>190</v>
      </c>
      <c r="AU286" s="221" t="s">
        <v>88</v>
      </c>
      <c r="AY286" s="18" t="s">
        <v>188</v>
      </c>
      <c r="BE286" s="222">
        <f>IF(N286="základní",J286,0)</f>
        <v>0</v>
      </c>
      <c r="BF286" s="222">
        <f>IF(N286="snížená",J286,0)</f>
        <v>0</v>
      </c>
      <c r="BG286" s="222">
        <f>IF(N286="zákl. přenesená",J286,0)</f>
        <v>0</v>
      </c>
      <c r="BH286" s="222">
        <f>IF(N286="sníž. přenesená",J286,0)</f>
        <v>0</v>
      </c>
      <c r="BI286" s="222">
        <f>IF(N286="nulová",J286,0)</f>
        <v>0</v>
      </c>
      <c r="BJ286" s="18" t="s">
        <v>85</v>
      </c>
      <c r="BK286" s="222">
        <f>ROUND(I286*H286,2)</f>
        <v>0</v>
      </c>
      <c r="BL286" s="18" t="s">
        <v>269</v>
      </c>
      <c r="BM286" s="221" t="s">
        <v>2574</v>
      </c>
    </row>
    <row r="287" spans="1:65" s="13" customFormat="1" ht="11.25">
      <c r="B287" s="223"/>
      <c r="C287" s="224"/>
      <c r="D287" s="225" t="s">
        <v>197</v>
      </c>
      <c r="E287" s="226" t="s">
        <v>1</v>
      </c>
      <c r="F287" s="227" t="s">
        <v>2575</v>
      </c>
      <c r="G287" s="224"/>
      <c r="H287" s="228">
        <v>0.88</v>
      </c>
      <c r="I287" s="229"/>
      <c r="J287" s="224"/>
      <c r="K287" s="224"/>
      <c r="L287" s="230"/>
      <c r="M287" s="231"/>
      <c r="N287" s="232"/>
      <c r="O287" s="232"/>
      <c r="P287" s="232"/>
      <c r="Q287" s="232"/>
      <c r="R287" s="232"/>
      <c r="S287" s="232"/>
      <c r="T287" s="233"/>
      <c r="AT287" s="234" t="s">
        <v>197</v>
      </c>
      <c r="AU287" s="234" t="s">
        <v>88</v>
      </c>
      <c r="AV287" s="13" t="s">
        <v>88</v>
      </c>
      <c r="AW287" s="13" t="s">
        <v>32</v>
      </c>
      <c r="AX287" s="13" t="s">
        <v>85</v>
      </c>
      <c r="AY287" s="234" t="s">
        <v>188</v>
      </c>
    </row>
    <row r="288" spans="1:65" s="2" customFormat="1" ht="16.5" customHeight="1">
      <c r="A288" s="35"/>
      <c r="B288" s="36"/>
      <c r="C288" s="267" t="s">
        <v>505</v>
      </c>
      <c r="D288" s="267" t="s">
        <v>406</v>
      </c>
      <c r="E288" s="268" t="s">
        <v>2576</v>
      </c>
      <c r="F288" s="269" t="s">
        <v>2577</v>
      </c>
      <c r="G288" s="270" t="s">
        <v>207</v>
      </c>
      <c r="H288" s="271">
        <v>1.1439999999999999</v>
      </c>
      <c r="I288" s="272"/>
      <c r="J288" s="273">
        <f>ROUND(I288*H288,2)</f>
        <v>0</v>
      </c>
      <c r="K288" s="269" t="s">
        <v>194</v>
      </c>
      <c r="L288" s="274"/>
      <c r="M288" s="275" t="s">
        <v>1</v>
      </c>
      <c r="N288" s="276" t="s">
        <v>42</v>
      </c>
      <c r="O288" s="72"/>
      <c r="P288" s="219">
        <f>O288*H288</f>
        <v>0</v>
      </c>
      <c r="Q288" s="219">
        <v>1.9199999999999998E-2</v>
      </c>
      <c r="R288" s="219">
        <f>Q288*H288</f>
        <v>2.1964799999999996E-2</v>
      </c>
      <c r="S288" s="219">
        <v>0</v>
      </c>
      <c r="T288" s="220">
        <f>S288*H288</f>
        <v>0</v>
      </c>
      <c r="U288" s="35"/>
      <c r="V288" s="35"/>
      <c r="W288" s="35"/>
      <c r="X288" s="35"/>
      <c r="Y288" s="35"/>
      <c r="Z288" s="35"/>
      <c r="AA288" s="35"/>
      <c r="AB288" s="35"/>
      <c r="AC288" s="35"/>
      <c r="AD288" s="35"/>
      <c r="AE288" s="35"/>
      <c r="AR288" s="221" t="s">
        <v>359</v>
      </c>
      <c r="AT288" s="221" t="s">
        <v>406</v>
      </c>
      <c r="AU288" s="221" t="s">
        <v>88</v>
      </c>
      <c r="AY288" s="18" t="s">
        <v>188</v>
      </c>
      <c r="BE288" s="222">
        <f>IF(N288="základní",J288,0)</f>
        <v>0</v>
      </c>
      <c r="BF288" s="222">
        <f>IF(N288="snížená",J288,0)</f>
        <v>0</v>
      </c>
      <c r="BG288" s="222">
        <f>IF(N288="zákl. přenesená",J288,0)</f>
        <v>0</v>
      </c>
      <c r="BH288" s="222">
        <f>IF(N288="sníž. přenesená",J288,0)</f>
        <v>0</v>
      </c>
      <c r="BI288" s="222">
        <f>IF(N288="nulová",J288,0)</f>
        <v>0</v>
      </c>
      <c r="BJ288" s="18" t="s">
        <v>85</v>
      </c>
      <c r="BK288" s="222">
        <f>ROUND(I288*H288,2)</f>
        <v>0</v>
      </c>
      <c r="BL288" s="18" t="s">
        <v>269</v>
      </c>
      <c r="BM288" s="221" t="s">
        <v>2578</v>
      </c>
    </row>
    <row r="289" spans="1:65" s="13" customFormat="1" ht="11.25">
      <c r="B289" s="223"/>
      <c r="C289" s="224"/>
      <c r="D289" s="225" t="s">
        <v>197</v>
      </c>
      <c r="E289" s="224"/>
      <c r="F289" s="227" t="s">
        <v>2579</v>
      </c>
      <c r="G289" s="224"/>
      <c r="H289" s="228">
        <v>1.1439999999999999</v>
      </c>
      <c r="I289" s="229"/>
      <c r="J289" s="224"/>
      <c r="K289" s="224"/>
      <c r="L289" s="230"/>
      <c r="M289" s="231"/>
      <c r="N289" s="232"/>
      <c r="O289" s="232"/>
      <c r="P289" s="232"/>
      <c r="Q289" s="232"/>
      <c r="R289" s="232"/>
      <c r="S289" s="232"/>
      <c r="T289" s="233"/>
      <c r="AT289" s="234" t="s">
        <v>197</v>
      </c>
      <c r="AU289" s="234" t="s">
        <v>88</v>
      </c>
      <c r="AV289" s="13" t="s">
        <v>88</v>
      </c>
      <c r="AW289" s="13" t="s">
        <v>4</v>
      </c>
      <c r="AX289" s="13" t="s">
        <v>85</v>
      </c>
      <c r="AY289" s="234" t="s">
        <v>188</v>
      </c>
    </row>
    <row r="290" spans="1:65" s="2" customFormat="1" ht="16.5" customHeight="1">
      <c r="A290" s="35"/>
      <c r="B290" s="36"/>
      <c r="C290" s="210" t="s">
        <v>509</v>
      </c>
      <c r="D290" s="210" t="s">
        <v>190</v>
      </c>
      <c r="E290" s="211" t="s">
        <v>2580</v>
      </c>
      <c r="F290" s="212" t="s">
        <v>2581</v>
      </c>
      <c r="G290" s="213" t="s">
        <v>207</v>
      </c>
      <c r="H290" s="214">
        <v>0.88</v>
      </c>
      <c r="I290" s="215"/>
      <c r="J290" s="216">
        <f>ROUND(I290*H290,2)</f>
        <v>0</v>
      </c>
      <c r="K290" s="212" t="s">
        <v>202</v>
      </c>
      <c r="L290" s="40"/>
      <c r="M290" s="217" t="s">
        <v>1</v>
      </c>
      <c r="N290" s="218" t="s">
        <v>42</v>
      </c>
      <c r="O290" s="72"/>
      <c r="P290" s="219">
        <f>O290*H290</f>
        <v>0</v>
      </c>
      <c r="Q290" s="219">
        <v>0</v>
      </c>
      <c r="R290" s="219">
        <f>Q290*H290</f>
        <v>0</v>
      </c>
      <c r="S290" s="219">
        <v>0</v>
      </c>
      <c r="T290" s="220">
        <f>S290*H290</f>
        <v>0</v>
      </c>
      <c r="U290" s="35"/>
      <c r="V290" s="35"/>
      <c r="W290" s="35"/>
      <c r="X290" s="35"/>
      <c r="Y290" s="35"/>
      <c r="Z290" s="35"/>
      <c r="AA290" s="35"/>
      <c r="AB290" s="35"/>
      <c r="AC290" s="35"/>
      <c r="AD290" s="35"/>
      <c r="AE290" s="35"/>
      <c r="AR290" s="221" t="s">
        <v>269</v>
      </c>
      <c r="AT290" s="221" t="s">
        <v>190</v>
      </c>
      <c r="AU290" s="221" t="s">
        <v>88</v>
      </c>
      <c r="AY290" s="18" t="s">
        <v>188</v>
      </c>
      <c r="BE290" s="222">
        <f>IF(N290="základní",J290,0)</f>
        <v>0</v>
      </c>
      <c r="BF290" s="222">
        <f>IF(N290="snížená",J290,0)</f>
        <v>0</v>
      </c>
      <c r="BG290" s="222">
        <f>IF(N290="zákl. přenesená",J290,0)</f>
        <v>0</v>
      </c>
      <c r="BH290" s="222">
        <f>IF(N290="sníž. přenesená",J290,0)</f>
        <v>0</v>
      </c>
      <c r="BI290" s="222">
        <f>IF(N290="nulová",J290,0)</f>
        <v>0</v>
      </c>
      <c r="BJ290" s="18" t="s">
        <v>85</v>
      </c>
      <c r="BK290" s="222">
        <f>ROUND(I290*H290,2)</f>
        <v>0</v>
      </c>
      <c r="BL290" s="18" t="s">
        <v>269</v>
      </c>
      <c r="BM290" s="221" t="s">
        <v>2582</v>
      </c>
    </row>
    <row r="291" spans="1:65" s="2" customFormat="1" ht="16.5" customHeight="1">
      <c r="A291" s="35"/>
      <c r="B291" s="36"/>
      <c r="C291" s="210" t="s">
        <v>513</v>
      </c>
      <c r="D291" s="210" t="s">
        <v>190</v>
      </c>
      <c r="E291" s="211" t="s">
        <v>2583</v>
      </c>
      <c r="F291" s="212" t="s">
        <v>2584</v>
      </c>
      <c r="G291" s="213" t="s">
        <v>207</v>
      </c>
      <c r="H291" s="214">
        <v>0.88</v>
      </c>
      <c r="I291" s="215"/>
      <c r="J291" s="216">
        <f>ROUND(I291*H291,2)</f>
        <v>0</v>
      </c>
      <c r="K291" s="212" t="s">
        <v>194</v>
      </c>
      <c r="L291" s="40"/>
      <c r="M291" s="217" t="s">
        <v>1</v>
      </c>
      <c r="N291" s="218" t="s">
        <v>42</v>
      </c>
      <c r="O291" s="72"/>
      <c r="P291" s="219">
        <f>O291*H291</f>
        <v>0</v>
      </c>
      <c r="Q291" s="219">
        <v>4.3E-3</v>
      </c>
      <c r="R291" s="219">
        <f>Q291*H291</f>
        <v>3.784E-3</v>
      </c>
      <c r="S291" s="219">
        <v>0</v>
      </c>
      <c r="T291" s="220">
        <f>S291*H291</f>
        <v>0</v>
      </c>
      <c r="U291" s="35"/>
      <c r="V291" s="35"/>
      <c r="W291" s="35"/>
      <c r="X291" s="35"/>
      <c r="Y291" s="35"/>
      <c r="Z291" s="35"/>
      <c r="AA291" s="35"/>
      <c r="AB291" s="35"/>
      <c r="AC291" s="35"/>
      <c r="AD291" s="35"/>
      <c r="AE291" s="35"/>
      <c r="AR291" s="221" t="s">
        <v>269</v>
      </c>
      <c r="AT291" s="221" t="s">
        <v>190</v>
      </c>
      <c r="AU291" s="221" t="s">
        <v>88</v>
      </c>
      <c r="AY291" s="18" t="s">
        <v>188</v>
      </c>
      <c r="BE291" s="222">
        <f>IF(N291="základní",J291,0)</f>
        <v>0</v>
      </c>
      <c r="BF291" s="222">
        <f>IF(N291="snížená",J291,0)</f>
        <v>0</v>
      </c>
      <c r="BG291" s="222">
        <f>IF(N291="zákl. přenesená",J291,0)</f>
        <v>0</v>
      </c>
      <c r="BH291" s="222">
        <f>IF(N291="sníž. přenesená",J291,0)</f>
        <v>0</v>
      </c>
      <c r="BI291" s="222">
        <f>IF(N291="nulová",J291,0)</f>
        <v>0</v>
      </c>
      <c r="BJ291" s="18" t="s">
        <v>85</v>
      </c>
      <c r="BK291" s="222">
        <f>ROUND(I291*H291,2)</f>
        <v>0</v>
      </c>
      <c r="BL291" s="18" t="s">
        <v>269</v>
      </c>
      <c r="BM291" s="221" t="s">
        <v>2585</v>
      </c>
    </row>
    <row r="292" spans="1:65" s="2" customFormat="1" ht="16.5" customHeight="1">
      <c r="A292" s="35"/>
      <c r="B292" s="36"/>
      <c r="C292" s="210" t="s">
        <v>517</v>
      </c>
      <c r="D292" s="210" t="s">
        <v>190</v>
      </c>
      <c r="E292" s="211" t="s">
        <v>2586</v>
      </c>
      <c r="F292" s="212" t="s">
        <v>2587</v>
      </c>
      <c r="G292" s="213" t="s">
        <v>454</v>
      </c>
      <c r="H292" s="214">
        <v>8</v>
      </c>
      <c r="I292" s="215"/>
      <c r="J292" s="216">
        <f>ROUND(I292*H292,2)</f>
        <v>0</v>
      </c>
      <c r="K292" s="212" t="s">
        <v>202</v>
      </c>
      <c r="L292" s="40"/>
      <c r="M292" s="217" t="s">
        <v>1</v>
      </c>
      <c r="N292" s="218" t="s">
        <v>42</v>
      </c>
      <c r="O292" s="72"/>
      <c r="P292" s="219">
        <f>O292*H292</f>
        <v>0</v>
      </c>
      <c r="Q292" s="219">
        <v>0</v>
      </c>
      <c r="R292" s="219">
        <f>Q292*H292</f>
        <v>0</v>
      </c>
      <c r="S292" s="219">
        <v>0</v>
      </c>
      <c r="T292" s="220">
        <f>S292*H292</f>
        <v>0</v>
      </c>
      <c r="U292" s="35"/>
      <c r="V292" s="35"/>
      <c r="W292" s="35"/>
      <c r="X292" s="35"/>
      <c r="Y292" s="35"/>
      <c r="Z292" s="35"/>
      <c r="AA292" s="35"/>
      <c r="AB292" s="35"/>
      <c r="AC292" s="35"/>
      <c r="AD292" s="35"/>
      <c r="AE292" s="35"/>
      <c r="AR292" s="221" t="s">
        <v>269</v>
      </c>
      <c r="AT292" s="221" t="s">
        <v>190</v>
      </c>
      <c r="AU292" s="221" t="s">
        <v>88</v>
      </c>
      <c r="AY292" s="18" t="s">
        <v>188</v>
      </c>
      <c r="BE292" s="222">
        <f>IF(N292="základní",J292,0)</f>
        <v>0</v>
      </c>
      <c r="BF292" s="222">
        <f>IF(N292="snížená",J292,0)</f>
        <v>0</v>
      </c>
      <c r="BG292" s="222">
        <f>IF(N292="zákl. přenesená",J292,0)</f>
        <v>0</v>
      </c>
      <c r="BH292" s="222">
        <f>IF(N292="sníž. přenesená",J292,0)</f>
        <v>0</v>
      </c>
      <c r="BI292" s="222">
        <f>IF(N292="nulová",J292,0)</f>
        <v>0</v>
      </c>
      <c r="BJ292" s="18" t="s">
        <v>85</v>
      </c>
      <c r="BK292" s="222">
        <f>ROUND(I292*H292,2)</f>
        <v>0</v>
      </c>
      <c r="BL292" s="18" t="s">
        <v>269</v>
      </c>
      <c r="BM292" s="221" t="s">
        <v>2588</v>
      </c>
    </row>
    <row r="293" spans="1:65" s="2" customFormat="1" ht="16.5" customHeight="1">
      <c r="A293" s="35"/>
      <c r="B293" s="36"/>
      <c r="C293" s="210" t="s">
        <v>521</v>
      </c>
      <c r="D293" s="210" t="s">
        <v>190</v>
      </c>
      <c r="E293" s="211" t="s">
        <v>2589</v>
      </c>
      <c r="F293" s="212" t="s">
        <v>2590</v>
      </c>
      <c r="G293" s="213" t="s">
        <v>246</v>
      </c>
      <c r="H293" s="214">
        <v>2.9000000000000001E-2</v>
      </c>
      <c r="I293" s="215"/>
      <c r="J293" s="216">
        <f>ROUND(I293*H293,2)</f>
        <v>0</v>
      </c>
      <c r="K293" s="212" t="s">
        <v>202</v>
      </c>
      <c r="L293" s="40"/>
      <c r="M293" s="217" t="s">
        <v>1</v>
      </c>
      <c r="N293" s="218" t="s">
        <v>42</v>
      </c>
      <c r="O293" s="72"/>
      <c r="P293" s="219">
        <f>O293*H293</f>
        <v>0</v>
      </c>
      <c r="Q293" s="219">
        <v>0</v>
      </c>
      <c r="R293" s="219">
        <f>Q293*H293</f>
        <v>0</v>
      </c>
      <c r="S293" s="219">
        <v>0</v>
      </c>
      <c r="T293" s="220">
        <f>S293*H293</f>
        <v>0</v>
      </c>
      <c r="U293" s="35"/>
      <c r="V293" s="35"/>
      <c r="W293" s="35"/>
      <c r="X293" s="35"/>
      <c r="Y293" s="35"/>
      <c r="Z293" s="35"/>
      <c r="AA293" s="35"/>
      <c r="AB293" s="35"/>
      <c r="AC293" s="35"/>
      <c r="AD293" s="35"/>
      <c r="AE293" s="35"/>
      <c r="AR293" s="221" t="s">
        <v>269</v>
      </c>
      <c r="AT293" s="221" t="s">
        <v>190</v>
      </c>
      <c r="AU293" s="221" t="s">
        <v>88</v>
      </c>
      <c r="AY293" s="18" t="s">
        <v>188</v>
      </c>
      <c r="BE293" s="222">
        <f>IF(N293="základní",J293,0)</f>
        <v>0</v>
      </c>
      <c r="BF293" s="222">
        <f>IF(N293="snížená",J293,0)</f>
        <v>0</v>
      </c>
      <c r="BG293" s="222">
        <f>IF(N293="zákl. přenesená",J293,0)</f>
        <v>0</v>
      </c>
      <c r="BH293" s="222">
        <f>IF(N293="sníž. přenesená",J293,0)</f>
        <v>0</v>
      </c>
      <c r="BI293" s="222">
        <f>IF(N293="nulová",J293,0)</f>
        <v>0</v>
      </c>
      <c r="BJ293" s="18" t="s">
        <v>85</v>
      </c>
      <c r="BK293" s="222">
        <f>ROUND(I293*H293,2)</f>
        <v>0</v>
      </c>
      <c r="BL293" s="18" t="s">
        <v>269</v>
      </c>
      <c r="BM293" s="221" t="s">
        <v>2591</v>
      </c>
    </row>
    <row r="294" spans="1:65" s="12" customFormat="1" ht="25.9" customHeight="1">
      <c r="B294" s="194"/>
      <c r="C294" s="195"/>
      <c r="D294" s="196" t="s">
        <v>76</v>
      </c>
      <c r="E294" s="197" t="s">
        <v>406</v>
      </c>
      <c r="F294" s="197" t="s">
        <v>2280</v>
      </c>
      <c r="G294" s="195"/>
      <c r="H294" s="195"/>
      <c r="I294" s="198"/>
      <c r="J294" s="199">
        <f>BK294</f>
        <v>0</v>
      </c>
      <c r="K294" s="195"/>
      <c r="L294" s="200"/>
      <c r="M294" s="201"/>
      <c r="N294" s="202"/>
      <c r="O294" s="202"/>
      <c r="P294" s="203">
        <f>P295</f>
        <v>0</v>
      </c>
      <c r="Q294" s="202"/>
      <c r="R294" s="203">
        <f>R295</f>
        <v>0.15504299999999999</v>
      </c>
      <c r="S294" s="202"/>
      <c r="T294" s="204">
        <f>T295</f>
        <v>0</v>
      </c>
      <c r="AR294" s="205" t="s">
        <v>204</v>
      </c>
      <c r="AT294" s="206" t="s">
        <v>76</v>
      </c>
      <c r="AU294" s="206" t="s">
        <v>77</v>
      </c>
      <c r="AY294" s="205" t="s">
        <v>188</v>
      </c>
      <c r="BK294" s="207">
        <f>BK295</f>
        <v>0</v>
      </c>
    </row>
    <row r="295" spans="1:65" s="12" customFormat="1" ht="22.9" customHeight="1">
      <c r="B295" s="194"/>
      <c r="C295" s="195"/>
      <c r="D295" s="196" t="s">
        <v>76</v>
      </c>
      <c r="E295" s="208" t="s">
        <v>2281</v>
      </c>
      <c r="F295" s="208" t="s">
        <v>2282</v>
      </c>
      <c r="G295" s="195"/>
      <c r="H295" s="195"/>
      <c r="I295" s="198"/>
      <c r="J295" s="209">
        <f>BK295</f>
        <v>0</v>
      </c>
      <c r="K295" s="195"/>
      <c r="L295" s="200"/>
      <c r="M295" s="201"/>
      <c r="N295" s="202"/>
      <c r="O295" s="202"/>
      <c r="P295" s="203">
        <f>SUM(P296:P301)</f>
        <v>0</v>
      </c>
      <c r="Q295" s="202"/>
      <c r="R295" s="203">
        <f>SUM(R296:R301)</f>
        <v>0.15504299999999999</v>
      </c>
      <c r="S295" s="202"/>
      <c r="T295" s="204">
        <f>SUM(T296:T301)</f>
        <v>0</v>
      </c>
      <c r="AR295" s="205" t="s">
        <v>204</v>
      </c>
      <c r="AT295" s="206" t="s">
        <v>76</v>
      </c>
      <c r="AU295" s="206" t="s">
        <v>85</v>
      </c>
      <c r="AY295" s="205" t="s">
        <v>188</v>
      </c>
      <c r="BK295" s="207">
        <f>SUM(BK296:BK301)</f>
        <v>0</v>
      </c>
    </row>
    <row r="296" spans="1:65" s="2" customFormat="1" ht="16.5" customHeight="1">
      <c r="A296" s="35"/>
      <c r="B296" s="36"/>
      <c r="C296" s="210" t="s">
        <v>526</v>
      </c>
      <c r="D296" s="210" t="s">
        <v>190</v>
      </c>
      <c r="E296" s="211" t="s">
        <v>2284</v>
      </c>
      <c r="F296" s="212" t="s">
        <v>2285</v>
      </c>
      <c r="G296" s="213" t="s">
        <v>193</v>
      </c>
      <c r="H296" s="214">
        <v>1.1000000000000001</v>
      </c>
      <c r="I296" s="215"/>
      <c r="J296" s="216">
        <f>ROUND(I296*H296,2)</f>
        <v>0</v>
      </c>
      <c r="K296" s="212" t="s">
        <v>194</v>
      </c>
      <c r="L296" s="40"/>
      <c r="M296" s="217" t="s">
        <v>1</v>
      </c>
      <c r="N296" s="218" t="s">
        <v>42</v>
      </c>
      <c r="O296" s="72"/>
      <c r="P296" s="219">
        <f>O296*H296</f>
        <v>0</v>
      </c>
      <c r="Q296" s="219">
        <v>6.9999999999999994E-5</v>
      </c>
      <c r="R296" s="219">
        <f>Q296*H296</f>
        <v>7.7000000000000001E-5</v>
      </c>
      <c r="S296" s="219">
        <v>0</v>
      </c>
      <c r="T296" s="220">
        <f>S296*H296</f>
        <v>0</v>
      </c>
      <c r="U296" s="35"/>
      <c r="V296" s="35"/>
      <c r="W296" s="35"/>
      <c r="X296" s="35"/>
      <c r="Y296" s="35"/>
      <c r="Z296" s="35"/>
      <c r="AA296" s="35"/>
      <c r="AB296" s="35"/>
      <c r="AC296" s="35"/>
      <c r="AD296" s="35"/>
      <c r="AE296" s="35"/>
      <c r="AR296" s="221" t="s">
        <v>517</v>
      </c>
      <c r="AT296" s="221" t="s">
        <v>190</v>
      </c>
      <c r="AU296" s="221" t="s">
        <v>88</v>
      </c>
      <c r="AY296" s="18" t="s">
        <v>188</v>
      </c>
      <c r="BE296" s="222">
        <f>IF(N296="základní",J296,0)</f>
        <v>0</v>
      </c>
      <c r="BF296" s="222">
        <f>IF(N296="snížená",J296,0)</f>
        <v>0</v>
      </c>
      <c r="BG296" s="222">
        <f>IF(N296="zákl. přenesená",J296,0)</f>
        <v>0</v>
      </c>
      <c r="BH296" s="222">
        <f>IF(N296="sníž. přenesená",J296,0)</f>
        <v>0</v>
      </c>
      <c r="BI296" s="222">
        <f>IF(N296="nulová",J296,0)</f>
        <v>0</v>
      </c>
      <c r="BJ296" s="18" t="s">
        <v>85</v>
      </c>
      <c r="BK296" s="222">
        <f>ROUND(I296*H296,2)</f>
        <v>0</v>
      </c>
      <c r="BL296" s="18" t="s">
        <v>517</v>
      </c>
      <c r="BM296" s="221" t="s">
        <v>2592</v>
      </c>
    </row>
    <row r="297" spans="1:65" s="13" customFormat="1" ht="11.25">
      <c r="B297" s="223"/>
      <c r="C297" s="224"/>
      <c r="D297" s="225" t="s">
        <v>197</v>
      </c>
      <c r="E297" s="226" t="s">
        <v>1</v>
      </c>
      <c r="F297" s="227" t="s">
        <v>2593</v>
      </c>
      <c r="G297" s="224"/>
      <c r="H297" s="228">
        <v>1.1000000000000001</v>
      </c>
      <c r="I297" s="229"/>
      <c r="J297" s="224"/>
      <c r="K297" s="224"/>
      <c r="L297" s="230"/>
      <c r="M297" s="231"/>
      <c r="N297" s="232"/>
      <c r="O297" s="232"/>
      <c r="P297" s="232"/>
      <c r="Q297" s="232"/>
      <c r="R297" s="232"/>
      <c r="S297" s="232"/>
      <c r="T297" s="233"/>
      <c r="AT297" s="234" t="s">
        <v>197</v>
      </c>
      <c r="AU297" s="234" t="s">
        <v>88</v>
      </c>
      <c r="AV297" s="13" t="s">
        <v>88</v>
      </c>
      <c r="AW297" s="13" t="s">
        <v>32</v>
      </c>
      <c r="AX297" s="13" t="s">
        <v>85</v>
      </c>
      <c r="AY297" s="234" t="s">
        <v>188</v>
      </c>
    </row>
    <row r="298" spans="1:65" s="2" customFormat="1" ht="16.5" customHeight="1">
      <c r="A298" s="35"/>
      <c r="B298" s="36"/>
      <c r="C298" s="210" t="s">
        <v>534</v>
      </c>
      <c r="D298" s="210" t="s">
        <v>190</v>
      </c>
      <c r="E298" s="211" t="s">
        <v>2289</v>
      </c>
      <c r="F298" s="212" t="s">
        <v>2290</v>
      </c>
      <c r="G298" s="213" t="s">
        <v>454</v>
      </c>
      <c r="H298" s="214">
        <v>1</v>
      </c>
      <c r="I298" s="215"/>
      <c r="J298" s="216">
        <f>ROUND(I298*H298,2)</f>
        <v>0</v>
      </c>
      <c r="K298" s="212" t="s">
        <v>202</v>
      </c>
      <c r="L298" s="40"/>
      <c r="M298" s="217" t="s">
        <v>1</v>
      </c>
      <c r="N298" s="218" t="s">
        <v>42</v>
      </c>
      <c r="O298" s="72"/>
      <c r="P298" s="219">
        <f>O298*H298</f>
        <v>0</v>
      </c>
      <c r="Q298" s="219">
        <v>0.154</v>
      </c>
      <c r="R298" s="219">
        <f>Q298*H298</f>
        <v>0.154</v>
      </c>
      <c r="S298" s="219">
        <v>0</v>
      </c>
      <c r="T298" s="220">
        <f>S298*H298</f>
        <v>0</v>
      </c>
      <c r="U298" s="35"/>
      <c r="V298" s="35"/>
      <c r="W298" s="35"/>
      <c r="X298" s="35"/>
      <c r="Y298" s="35"/>
      <c r="Z298" s="35"/>
      <c r="AA298" s="35"/>
      <c r="AB298" s="35"/>
      <c r="AC298" s="35"/>
      <c r="AD298" s="35"/>
      <c r="AE298" s="35"/>
      <c r="AR298" s="221" t="s">
        <v>517</v>
      </c>
      <c r="AT298" s="221" t="s">
        <v>190</v>
      </c>
      <c r="AU298" s="221" t="s">
        <v>88</v>
      </c>
      <c r="AY298" s="18" t="s">
        <v>188</v>
      </c>
      <c r="BE298" s="222">
        <f>IF(N298="základní",J298,0)</f>
        <v>0</v>
      </c>
      <c r="BF298" s="222">
        <f>IF(N298="snížená",J298,0)</f>
        <v>0</v>
      </c>
      <c r="BG298" s="222">
        <f>IF(N298="zákl. přenesená",J298,0)</f>
        <v>0</v>
      </c>
      <c r="BH298" s="222">
        <f>IF(N298="sníž. přenesená",J298,0)</f>
        <v>0</v>
      </c>
      <c r="BI298" s="222">
        <f>IF(N298="nulová",J298,0)</f>
        <v>0</v>
      </c>
      <c r="BJ298" s="18" t="s">
        <v>85</v>
      </c>
      <c r="BK298" s="222">
        <f>ROUND(I298*H298,2)</f>
        <v>0</v>
      </c>
      <c r="BL298" s="18" t="s">
        <v>517</v>
      </c>
      <c r="BM298" s="221" t="s">
        <v>2594</v>
      </c>
    </row>
    <row r="299" spans="1:65" s="2" customFormat="1" ht="16.5" customHeight="1">
      <c r="A299" s="35"/>
      <c r="B299" s="36"/>
      <c r="C299" s="210" t="s">
        <v>539</v>
      </c>
      <c r="D299" s="210" t="s">
        <v>190</v>
      </c>
      <c r="E299" s="211" t="s">
        <v>2595</v>
      </c>
      <c r="F299" s="212" t="s">
        <v>2596</v>
      </c>
      <c r="G299" s="213" t="s">
        <v>193</v>
      </c>
      <c r="H299" s="214">
        <v>1.4</v>
      </c>
      <c r="I299" s="215"/>
      <c r="J299" s="216">
        <f>ROUND(I299*H299,2)</f>
        <v>0</v>
      </c>
      <c r="K299" s="212" t="s">
        <v>194</v>
      </c>
      <c r="L299" s="40"/>
      <c r="M299" s="217" t="s">
        <v>1</v>
      </c>
      <c r="N299" s="218" t="s">
        <v>42</v>
      </c>
      <c r="O299" s="72"/>
      <c r="P299" s="219">
        <f>O299*H299</f>
        <v>0</v>
      </c>
      <c r="Q299" s="219">
        <v>0</v>
      </c>
      <c r="R299" s="219">
        <f>Q299*H299</f>
        <v>0</v>
      </c>
      <c r="S299" s="219">
        <v>0</v>
      </c>
      <c r="T299" s="220">
        <f>S299*H299</f>
        <v>0</v>
      </c>
      <c r="U299" s="35"/>
      <c r="V299" s="35"/>
      <c r="W299" s="35"/>
      <c r="X299" s="35"/>
      <c r="Y299" s="35"/>
      <c r="Z299" s="35"/>
      <c r="AA299" s="35"/>
      <c r="AB299" s="35"/>
      <c r="AC299" s="35"/>
      <c r="AD299" s="35"/>
      <c r="AE299" s="35"/>
      <c r="AR299" s="221" t="s">
        <v>517</v>
      </c>
      <c r="AT299" s="221" t="s">
        <v>190</v>
      </c>
      <c r="AU299" s="221" t="s">
        <v>88</v>
      </c>
      <c r="AY299" s="18" t="s">
        <v>188</v>
      </c>
      <c r="BE299" s="222">
        <f>IF(N299="základní",J299,0)</f>
        <v>0</v>
      </c>
      <c r="BF299" s="222">
        <f>IF(N299="snížená",J299,0)</f>
        <v>0</v>
      </c>
      <c r="BG299" s="222">
        <f>IF(N299="zákl. přenesená",J299,0)</f>
        <v>0</v>
      </c>
      <c r="BH299" s="222">
        <f>IF(N299="sníž. přenesená",J299,0)</f>
        <v>0</v>
      </c>
      <c r="BI299" s="222">
        <f>IF(N299="nulová",J299,0)</f>
        <v>0</v>
      </c>
      <c r="BJ299" s="18" t="s">
        <v>85</v>
      </c>
      <c r="BK299" s="222">
        <f>ROUND(I299*H299,2)</f>
        <v>0</v>
      </c>
      <c r="BL299" s="18" t="s">
        <v>517</v>
      </c>
      <c r="BM299" s="221" t="s">
        <v>2597</v>
      </c>
    </row>
    <row r="300" spans="1:65" s="13" customFormat="1" ht="11.25">
      <c r="B300" s="223"/>
      <c r="C300" s="224"/>
      <c r="D300" s="225" t="s">
        <v>197</v>
      </c>
      <c r="E300" s="226" t="s">
        <v>1</v>
      </c>
      <c r="F300" s="227" t="s">
        <v>2598</v>
      </c>
      <c r="G300" s="224"/>
      <c r="H300" s="228">
        <v>1.4</v>
      </c>
      <c r="I300" s="229"/>
      <c r="J300" s="224"/>
      <c r="K300" s="224"/>
      <c r="L300" s="230"/>
      <c r="M300" s="231"/>
      <c r="N300" s="232"/>
      <c r="O300" s="232"/>
      <c r="P300" s="232"/>
      <c r="Q300" s="232"/>
      <c r="R300" s="232"/>
      <c r="S300" s="232"/>
      <c r="T300" s="233"/>
      <c r="AT300" s="234" t="s">
        <v>197</v>
      </c>
      <c r="AU300" s="234" t="s">
        <v>88</v>
      </c>
      <c r="AV300" s="13" t="s">
        <v>88</v>
      </c>
      <c r="AW300" s="13" t="s">
        <v>32</v>
      </c>
      <c r="AX300" s="13" t="s">
        <v>85</v>
      </c>
      <c r="AY300" s="234" t="s">
        <v>188</v>
      </c>
    </row>
    <row r="301" spans="1:65" s="2" customFormat="1" ht="16.5" customHeight="1">
      <c r="A301" s="35"/>
      <c r="B301" s="36"/>
      <c r="C301" s="267" t="s">
        <v>543</v>
      </c>
      <c r="D301" s="267" t="s">
        <v>406</v>
      </c>
      <c r="E301" s="268" t="s">
        <v>2599</v>
      </c>
      <c r="F301" s="269" t="s">
        <v>2600</v>
      </c>
      <c r="G301" s="270" t="s">
        <v>193</v>
      </c>
      <c r="H301" s="271">
        <v>1.4</v>
      </c>
      <c r="I301" s="272"/>
      <c r="J301" s="273">
        <f>ROUND(I301*H301,2)</f>
        <v>0</v>
      </c>
      <c r="K301" s="269" t="s">
        <v>202</v>
      </c>
      <c r="L301" s="274"/>
      <c r="M301" s="286" t="s">
        <v>1</v>
      </c>
      <c r="N301" s="287" t="s">
        <v>42</v>
      </c>
      <c r="O301" s="279"/>
      <c r="P301" s="280">
        <f>O301*H301</f>
        <v>0</v>
      </c>
      <c r="Q301" s="280">
        <v>6.8999999999999997E-4</v>
      </c>
      <c r="R301" s="280">
        <f>Q301*H301</f>
        <v>9.6599999999999984E-4</v>
      </c>
      <c r="S301" s="280">
        <v>0</v>
      </c>
      <c r="T301" s="281">
        <f>S301*H301</f>
        <v>0</v>
      </c>
      <c r="U301" s="35"/>
      <c r="V301" s="35"/>
      <c r="W301" s="35"/>
      <c r="X301" s="35"/>
      <c r="Y301" s="35"/>
      <c r="Z301" s="35"/>
      <c r="AA301" s="35"/>
      <c r="AB301" s="35"/>
      <c r="AC301" s="35"/>
      <c r="AD301" s="35"/>
      <c r="AE301" s="35"/>
      <c r="AR301" s="221" t="s">
        <v>2601</v>
      </c>
      <c r="AT301" s="221" t="s">
        <v>406</v>
      </c>
      <c r="AU301" s="221" t="s">
        <v>88</v>
      </c>
      <c r="AY301" s="18" t="s">
        <v>188</v>
      </c>
      <c r="BE301" s="222">
        <f>IF(N301="základní",J301,0)</f>
        <v>0</v>
      </c>
      <c r="BF301" s="222">
        <f>IF(N301="snížená",J301,0)</f>
        <v>0</v>
      </c>
      <c r="BG301" s="222">
        <f>IF(N301="zákl. přenesená",J301,0)</f>
        <v>0</v>
      </c>
      <c r="BH301" s="222">
        <f>IF(N301="sníž. přenesená",J301,0)</f>
        <v>0</v>
      </c>
      <c r="BI301" s="222">
        <f>IF(N301="nulová",J301,0)</f>
        <v>0</v>
      </c>
      <c r="BJ301" s="18" t="s">
        <v>85</v>
      </c>
      <c r="BK301" s="222">
        <f>ROUND(I301*H301,2)</f>
        <v>0</v>
      </c>
      <c r="BL301" s="18" t="s">
        <v>2601</v>
      </c>
      <c r="BM301" s="221" t="s">
        <v>2602</v>
      </c>
    </row>
    <row r="302" spans="1:65" s="2" customFormat="1" ht="6.95" customHeight="1">
      <c r="A302" s="35"/>
      <c r="B302" s="55"/>
      <c r="C302" s="56"/>
      <c r="D302" s="56"/>
      <c r="E302" s="56"/>
      <c r="F302" s="56"/>
      <c r="G302" s="56"/>
      <c r="H302" s="56"/>
      <c r="I302" s="160"/>
      <c r="J302" s="56"/>
      <c r="K302" s="56"/>
      <c r="L302" s="40"/>
      <c r="M302" s="35"/>
      <c r="O302" s="35"/>
      <c r="P302" s="35"/>
      <c r="Q302" s="35"/>
      <c r="R302" s="35"/>
      <c r="S302" s="35"/>
      <c r="T302" s="35"/>
      <c r="U302" s="35"/>
      <c r="V302" s="35"/>
      <c r="W302" s="35"/>
      <c r="X302" s="35"/>
      <c r="Y302" s="35"/>
      <c r="Z302" s="35"/>
      <c r="AA302" s="35"/>
      <c r="AB302" s="35"/>
      <c r="AC302" s="35"/>
      <c r="AD302" s="35"/>
      <c r="AE302" s="35"/>
    </row>
  </sheetData>
  <sheetProtection algorithmName="SHA-512" hashValue="ko85CczjktQo3KzOBAEJgwTkEjDbVSSi7OjWND8i9vbFTEXeeaIFrrHuf5EM/3rmNmHlmSJurXfFz3OmOXH3+A==" saltValue="8uJWXrGP+5qPqJ3D4Bzu0BFe8WMWYAq6eqOxq5cI8eJRkxNLBsDVo5CmxSgewGRhKtgDSp0SUD//gowNRztyvw==" spinCount="100000" sheet="1" objects="1" scenarios="1" formatColumns="0" formatRows="0" autoFilter="0"/>
  <autoFilter ref="C132:K301"/>
  <mergeCells count="12">
    <mergeCell ref="E125:H125"/>
    <mergeCell ref="L2:V2"/>
    <mergeCell ref="E85:H85"/>
    <mergeCell ref="E87:H87"/>
    <mergeCell ref="E89:H89"/>
    <mergeCell ref="E121:H121"/>
    <mergeCell ref="E123:H123"/>
    <mergeCell ref="E7:H7"/>
    <mergeCell ref="E9:H9"/>
    <mergeCell ref="E11:H11"/>
    <mergeCell ref="E20:H20"/>
    <mergeCell ref="E29:H29"/>
  </mergeCells>
  <printOptions horizontalCentered="1"/>
  <pageMargins left="0.39370078740157483" right="0.39370078740157483" top="0.39370078740157483" bottom="0.39370078740157483" header="0" footer="0"/>
  <pageSetup paperSize="9" scale="85" fitToHeight="100" orientation="landscape"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26</vt:i4>
      </vt:variant>
    </vt:vector>
  </HeadingPairs>
  <TitlesOfParts>
    <vt:vector size="39" baseType="lpstr">
      <vt:lpstr>Rekapitulace stavby</vt:lpstr>
      <vt:lpstr>SO 01 - PRODLOUŽENÍ DEŠŤO...</vt:lpstr>
      <vt:lpstr>SO 02 - PŘÍPOJKA DEŠŤOVÉ ...</vt:lpstr>
      <vt:lpstr>SO 03.11 - zasakovací prů...</vt:lpstr>
      <vt:lpstr>SO 03.12 - zasakovací prů...</vt:lpstr>
      <vt:lpstr>SO 03.2 - akumulační a re...</vt:lpstr>
      <vt:lpstr>SO 03.31 - areálová dešťo...</vt:lpstr>
      <vt:lpstr>SO 03.32 - areálová dešťo...</vt:lpstr>
      <vt:lpstr>SO 03.4 - areálový vodovod</vt:lpstr>
      <vt:lpstr>SO 04 - OBJEKTY POZEMNÍHO...</vt:lpstr>
      <vt:lpstr>SO 05 - PROPUSTNÁ ZPEVNĚN...</vt:lpstr>
      <vt:lpstr>SO 06 - ELEKTROINSTALACE</vt:lpstr>
      <vt:lpstr>90 - OSTATNÍ NÁKLADY</vt:lpstr>
      <vt:lpstr>'90 - OSTATNÍ NÁKLADY'!Názvy_tisku</vt:lpstr>
      <vt:lpstr>'Rekapitulace stavby'!Názvy_tisku</vt:lpstr>
      <vt:lpstr>'SO 01 - PRODLOUŽENÍ DEŠŤO...'!Názvy_tisku</vt:lpstr>
      <vt:lpstr>'SO 02 - PŘÍPOJKA DEŠŤOVÉ ...'!Názvy_tisku</vt:lpstr>
      <vt:lpstr>'SO 03.11 - zasakovací prů...'!Názvy_tisku</vt:lpstr>
      <vt:lpstr>'SO 03.12 - zasakovací prů...'!Názvy_tisku</vt:lpstr>
      <vt:lpstr>'SO 03.2 - akumulační a re...'!Názvy_tisku</vt:lpstr>
      <vt:lpstr>'SO 03.31 - areálová dešťo...'!Názvy_tisku</vt:lpstr>
      <vt:lpstr>'SO 03.32 - areálová dešťo...'!Názvy_tisku</vt:lpstr>
      <vt:lpstr>'SO 03.4 - areálový vodovod'!Názvy_tisku</vt:lpstr>
      <vt:lpstr>'SO 04 - OBJEKTY POZEMNÍHO...'!Názvy_tisku</vt:lpstr>
      <vt:lpstr>'SO 05 - PROPUSTNÁ ZPEVNĚN...'!Názvy_tisku</vt:lpstr>
      <vt:lpstr>'SO 06 - ELEKTROINSTALACE'!Názvy_tisku</vt:lpstr>
      <vt:lpstr>'90 - OSTATNÍ NÁKLADY'!Oblast_tisku</vt:lpstr>
      <vt:lpstr>'Rekapitulace stavby'!Oblast_tisku</vt:lpstr>
      <vt:lpstr>'SO 01 - PRODLOUŽENÍ DEŠŤO...'!Oblast_tisku</vt:lpstr>
      <vt:lpstr>'SO 02 - PŘÍPOJKA DEŠŤOVÉ ...'!Oblast_tisku</vt:lpstr>
      <vt:lpstr>'SO 03.11 - zasakovací prů...'!Oblast_tisku</vt:lpstr>
      <vt:lpstr>'SO 03.12 - zasakovací prů...'!Oblast_tisku</vt:lpstr>
      <vt:lpstr>'SO 03.2 - akumulační a re...'!Oblast_tisku</vt:lpstr>
      <vt:lpstr>'SO 03.31 - areálová dešťo...'!Oblast_tisku</vt:lpstr>
      <vt:lpstr>'SO 03.32 - areálová dešťo...'!Oblast_tisku</vt:lpstr>
      <vt:lpstr>'SO 03.4 - areálový vodovod'!Oblast_tisku</vt:lpstr>
      <vt:lpstr>'SO 04 - OBJEKTY POZEMNÍHO...'!Oblast_tisku</vt:lpstr>
      <vt:lpstr>'SO 05 - PROPUSTNÁ ZPEVNĚN...'!Oblast_tisku</vt:lpstr>
      <vt:lpstr>'SO 06 - ELEKTROINSTALACE'!Oblast_tisku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michalo</dc:creator>
  <cp:lastModifiedBy>michalo</cp:lastModifiedBy>
  <dcterms:created xsi:type="dcterms:W3CDTF">2019-07-23T04:34:16Z</dcterms:created>
  <dcterms:modified xsi:type="dcterms:W3CDTF">2019-07-23T04:36:57Z</dcterms:modified>
</cp:coreProperties>
</file>